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6D76255-0C76-4A1E-9217-DF4CF6DD541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<sst xmlns="http://schemas.openxmlformats.org/spreadsheetml/2006/main" count="16826" uniqueCount="2619">
  <si>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</si>
  <si>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</si>
  <si>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</si>
  <si>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</si>
  <si>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</si>
  <si>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</si>
  <si>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</si>
  <si>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</si>
  <si>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</si>
  <si>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</si>
  <si>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</si>
  <si>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</si>
  <si>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</si>
  <si>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</si>
  <si>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</si>
  <si>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</si>
  <si>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</si>
  <si>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</si>
  <si>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</si>
  <si>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</si>
  <si>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</si>
  <si>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</si>
  <si>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</si>
  <si>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</si>
  <si>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</si>
  <si>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</si>
  <si>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</si>
  <si>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</si>
  <si>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</si>
  <si>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</si>
  <si>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</si>
  <si>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</si>
  <si>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</si>
  <si>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</si>
  <si>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</si>
  <si>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</si>
  <si>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</si>
  <si>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</si>
  <si>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</si>
  <si>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</si>
  <si>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</si>
  <si>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</si>
  <si>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</si>
  <si>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</si>
  <si>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</si>
  <si>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</si>
  <si>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</si>
  <si>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</si>
  <si>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</si>
  <si>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</si>
  <si>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</si>
  <si>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</si>
  <si>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</si>
  <si>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</si>
  <si>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</si>
  <si>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</si>
  <si>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</si>
  <si>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</si>
  <si>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</si>
  <si>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</si>
  <si>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</si>
  <si>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</si>
  <si>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</si>
  <si>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</si>
  <si>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</si>
  <si>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</si>
  <si>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</si>
  <si>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</si>
  <si>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</si>
  <si>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</si>
  <si>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</si>
  <si>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</si>
  <si>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</si>
  <si>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</si>
  <si>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</si>
  <si>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</si>
  <si>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</si>
  <si>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</si>
  <si>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</si>
  <si>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</si>
  <si>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</si>
  <si>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</si>
  <si>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</si>
  <si>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</si>
  <si>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</si>
  <si>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</si>
  <si>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</si>
  <si>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</si>
  <si>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</si>
  <si>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</si>
  <si>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</si>
  <si>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</si>
  <si>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</si>
  <si>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</si>
  <si>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</si>
  <si>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</si>
  <si>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</si>
  <si>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</si>
  <si>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</si>
  <si>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</si>
  <si>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</si>
  <si>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</si>
  <si>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</si>
  <si>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</si>
  <si>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</si>
  <si>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</si>
  <si>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</si>
  <si>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</si>
  <si>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</si>
  <si>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</si>
  <si>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</si>
  <si>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</si>
  <si>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</si>
  <si>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</si>
  <si>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</si>
  <si>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</si>
  <si>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</si>
  <si>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</si>
  <si>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</si>
  <si>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</si>
  <si>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</si>
  <si>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</si>
  <si>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</si>
  <si>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</si>
  <si>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</si>
  <si>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</si>
  <si>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</si>
  <si>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</si>
  <si>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</si>
  <si>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</si>
  <si>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</si>
  <si>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</si>
  <si>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</si>
  <si>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</si>
  <si>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</si>
  <si>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</si>
  <si>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</si>
  <si>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</si>
  <si>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</si>
  <si>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</si>
  <si>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</si>
  <si>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</si>
  <si>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</si>
  <si>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</si>
  <si>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</si>
  <si>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</si>
  <si>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</si>
  <si>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</si>
  <si>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</si>
  <si>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</si>
  <si>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</si>
  <si>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</si>
  <si>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</si>
  <si>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</si>
  <si>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</si>
  <si>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</si>
  <si>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</si>
  <si>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</si>
  <si>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</si>
  <si>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</si>
  <si>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</si>
  <si>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</si>
  <si>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</si>
  <si>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</si>
  <si>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</si>
  <si>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</si>
  <si>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</si>
  <si>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</si>
  <si>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</si>
  <si>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</si>
  <si>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</si>
  <si>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</si>
  <si>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</si>
  <si>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</si>
  <si>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</si>
  <si>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</si>
  <si>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</si>
  <si>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</si>
  <si>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</si>
  <si>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</si>
  <si>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</si>
  <si>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</si>
  <si>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</si>
  <si>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</si>
  <si>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</si>
  <si>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</si>
  <si>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</si>
  <si>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</si>
  <si>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</si>
  <si>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</si>
  <si>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</si>
  <si>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</si>
  <si>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</si>
  <si>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</si>
  <si>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</si>
  <si>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</si>
  <si>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</si>
  <si>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</si>
  <si>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</si>
  <si>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</si>
  <si>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</si>
  <si>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</si>
  <si>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</si>
  <si>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</si>
  <si>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</si>
  <si>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</si>
  <si>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</si>
  <si>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</si>
  <si>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</si>
  <si>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</si>
  <si>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</si>
  <si>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</si>
  <si>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</si>
  <si>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</si>
  <si>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</si>
  <si>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</si>
  <si>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</si>
  <si>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</si>
  <si>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</si>
  <si>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</si>
  <si>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</si>
  <si>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</si>
  <si>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</si>
  <si>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</si>
  <si>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</si>
  <si>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</si>
  <si>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</si>
  <si>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</si>
  <si>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</si>
  <si>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</si>
  <si>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</si>
  <si>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</si>
  <si>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</si>
  <si>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</si>
  <si>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</si>
  <si>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</si>
  <si>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</si>
  <si>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</si>
  <si>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</si>
  <si>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</si>
  <si>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</si>
  <si>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</si>
  <si>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</si>
  <si>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</si>
  <si>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</si>
  <si>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</si>
  <si>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</si>
  <si>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</si>
  <si>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</si>
  <si>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</si>
  <si>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</si>
  <si>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</si>
  <si>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</si>
  <si>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</si>
  <si>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</si>
  <si>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</si>
  <si>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</si>
  <si>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</si>
  <si>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</si>
  <si>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</si>
  <si>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</si>
  <si>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</si>
  <si>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</si>
  <si>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</si>
  <si>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</si>
  <si>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</si>
  <si>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</si>
  <si>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</si>
  <si>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</si>
  <si>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</si>
  <si>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</si>
  <si>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</si>
  <si>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</si>
  <si>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</si>
  <si>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</si>
  <si>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</si>
  <si>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</si>
  <si>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</si>
  <si>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</si>
  <si>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</si>
  <si>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</si>
  <si>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</si>
  <si>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</si>
  <si>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</si>
  <si>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</si>
  <si>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</si>
  <si>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</si>
  <si>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</si>
  <si>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</si>
  <si>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</si>
  <si>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</si>
  <si>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</si>
  <si>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</si>
  <si>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</si>
  <si>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</si>
  <si>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</si>
  <si>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</si>
  <si>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</si>
  <si>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</si>
  <si>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</si>
  <si>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</si>
  <si>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</si>
  <si>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</si>
  <si>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</si>
  <si>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</si>
  <si>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</si>
  <si>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</si>
  <si>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</si>
  <si>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</si>
  <si>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</si>
  <si>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</si>
  <si>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</si>
  <si>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</si>
  <si>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</si>
  <si>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</si>
  <si>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</si>
  <si>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</si>
  <si>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</si>
  <si>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</si>
  <si>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</si>
  <si>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</si>
  <si>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</si>
  <si>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</si>
  <si>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</si>
  <si>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</si>
  <si>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</si>
  <si>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</si>
  <si>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</si>
  <si>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</si>
  <si>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</si>
  <si>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</si>
  <si>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</si>
  <si>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</si>
  <si>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</si>
  <si>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</si>
  <si>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</si>
  <si>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</si>
  <si>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</si>
  <si>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</si>
  <si>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</si>
  <si>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</si>
  <si>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</si>
  <si>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</si>
  <si>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</si>
  <si>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</si>
  <si>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</si>
  <si>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</si>
  <si>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</si>
  <si>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</si>
  <si>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</si>
  <si>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</si>
  <si>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</si>
  <si>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</si>
  <si>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</si>
  <si>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</si>
  <si>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</si>
  <si>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</si>
  <si>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</si>
  <si>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</si>
  <si>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</si>
  <si>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</si>
  <si>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</si>
  <si>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</si>
  <si>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</si>
  <si>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</si>
  <si>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</si>
  <si>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</si>
  <si>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</si>
  <si>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</si>
  <si>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</si>
  <si>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</si>
  <si>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</si>
  <si>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</si>
  <si>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</si>
  <si>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</si>
  <si>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</si>
  <si>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</si>
  <si>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</si>
  <si>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</si>
  <si>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</si>
  <si>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</si>
  <si>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</si>
  <si>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</si>
  <si>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</si>
  <si>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</si>
  <si>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</si>
  <si>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</si>
  <si>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</si>
  <si>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</si>
  <si>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</si>
  <si>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</si>
  <si>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</si>
  <si>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</si>
  <si>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</si>
  <si>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</si>
  <si>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</si>
  <si>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</si>
  <si>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</si>
  <si>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</si>
  <si>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</si>
  <si>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</si>
  <si>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</si>
  <si>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</si>
  <si>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</si>
  <si>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</si>
  <si>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</si>
  <si>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</si>
  <si>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</si>
  <si>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</si>
  <si>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</si>
  <si>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</si>
  <si>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</si>
  <si>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</si>
  <si>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</si>
  <si>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</si>
  <si>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</si>
  <si>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</si>
  <si>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</si>
  <si>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</si>
  <si>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</si>
  <si>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</si>
  <si>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</si>
  <si>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</si>
  <si>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</si>
  <si>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</si>
  <si>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</si>
  <si>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</si>
  <si>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</si>
  <si>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</si>
  <si>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</si>
  <si>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</si>
  <si>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</si>
  <si>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</si>
  <si>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</si>
  <si>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</si>
  <si>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</si>
  <si>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</si>
  <si>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</si>
  <si>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</si>
  <si>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</si>
  <si>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</si>
  <si>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</si>
  <si>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</si>
  <si>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</si>
  <si>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</si>
  <si>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</si>
  <si>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</si>
  <si>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</si>
  <si>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</si>
  <si>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</si>
  <si>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</si>
  <si>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</si>
  <si>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</si>
  <si>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</si>
  <si>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</si>
  <si>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</si>
  <si>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</si>
  <si>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</si>
  <si>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</si>
  <si>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</si>
  <si>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</si>
  <si>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</si>
  <si>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</si>
  <si>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</si>
  <si>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</si>
  <si>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</si>
  <si>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</si>
  <si>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</si>
  <si>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</si>
  <si>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</si>
  <si>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</si>
  <si>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</si>
  <si>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</si>
  <si>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</si>
  <si>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</si>
  <si>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</si>
  <si>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</si>
  <si>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</si>
  <si>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</si>
  <si>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</si>
  <si>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</si>
  <si>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</si>
  <si>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</si>
  <si>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</si>
  <si>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</si>
  <si>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</si>
  <si>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</si>
  <si>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</si>
  <si>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</si>
  <si>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</si>
  <si>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</si>
  <si>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</si>
  <si>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</si>
  <si>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</si>
  <si>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</si>
  <si>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</si>
  <si>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</si>
  <si>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</si>
  <si>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</si>
  <si>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</si>
  <si>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</si>
  <si>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</si>
  <si>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</si>
  <si>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</si>
  <si>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</si>
  <si>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</si>
  <si>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</si>
  <si>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</si>
  <si>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</si>
  <si>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</si>
  <si>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</si>
  <si>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</si>
  <si>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</si>
  <si>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</si>
  <si>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</si>
  <si>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</si>
  <si>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</si>
  <si>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</si>
  <si>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</si>
  <si>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</si>
  <si>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</si>
  <si>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</si>
  <si>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</si>
  <si>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</si>
  <si>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</si>
  <si>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</si>
  <si>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</si>
  <si>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</si>
  <si>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</si>
  <si>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</si>
  <si>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</si>
  <si>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</si>
  <si>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</si>
  <si>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</si>
  <si>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</si>
  <si>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</si>
  <si>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</si>
  <si>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</si>
  <si>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</si>
  <si>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</si>
  <si>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</si>
  <si>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</si>
  <si>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</si>
  <si>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</si>
  <si>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</si>
  <si>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</si>
  <si>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</si>
  <si>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</si>
  <si>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</si>
  <si>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</si>
  <si>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</si>
  <si>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</si>
  <si>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</si>
  <si>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</si>
  <si>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</si>
  <si>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</si>
  <si>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</si>
  <si>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</si>
  <si>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</si>
  <si>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</si>
  <si>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</si>
  <si>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</si>
  <si>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</si>
  <si>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</si>
  <si>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</si>
  <si>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</si>
  <si>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</si>
  <si>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</si>
  <si>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</si>
  <si>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</si>
  <si>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</si>
  <si>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</si>
  <si>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</si>
  <si>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</si>
  <si>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</si>
  <si>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</si>
  <si>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</si>
  <si>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</si>
  <si>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</si>
  <si>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</si>
  <si>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</si>
  <si>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</si>
  <si>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</si>
  <si>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</si>
  <si>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</si>
  <si>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</si>
  <si>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</si>
  <si>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</si>
  <si>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</si>
  <si>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</si>
  <si>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</si>
  <si>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</si>
  <si>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</si>
  <si>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</si>
  <si>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</si>
  <si>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</si>
  <si>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</si>
  <si>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</si>
  <si>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</si>
  <si>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</si>
  <si>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</si>
  <si>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</si>
  <si>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</si>
  <si>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</si>
  <si>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</si>
  <si>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</si>
  <si>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</si>
  <si>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</si>
  <si>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</si>
  <si>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</si>
  <si>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</si>
  <si>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</si>
  <si>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</si>
  <si>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</si>
  <si>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</si>
  <si>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</si>
  <si>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</si>
  <si>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</si>
  <si>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</si>
  <si>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</si>
  <si>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</si>
  <si>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</si>
  <si>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</si>
  <si>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</si>
  <si>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</si>
  <si>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</si>
  <si>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</si>
  <si>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</si>
  <si>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</si>
  <si>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</si>
  <si>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</si>
  <si>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</si>
  <si>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</si>
  <si>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</si>
  <si>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</si>
  <si>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</si>
  <si>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</si>
  <si>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</si>
  <si>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</si>
  <si>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</si>
  <si>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</si>
  <si>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</si>
  <si>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</si>
  <si>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</si>
  <si>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</si>
  <si>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</si>
  <si>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</si>
  <si>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</si>
  <si>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</si>
  <si>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</si>
  <si>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</si>
  <si>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</si>
  <si>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</si>
  <si>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</si>
  <si>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</si>
  <si>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</si>
  <si>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</si>
  <si>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</si>
  <si>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</si>
  <si>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</si>
  <si>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</si>
  <si>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</si>
  <si>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</si>
  <si>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</si>
  <si>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</si>
  <si>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</si>
  <si>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</si>
  <si>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</si>
  <si>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</si>
  <si>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</si>
  <si>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</si>
  <si>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</si>
  <si>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</si>
  <si>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</si>
  <si>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</si>
  <si>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</si>
  <si>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</si>
  <si>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</si>
  <si>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</si>
  <si>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</si>
  <si>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</si>
  <si>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</si>
  <si>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</si>
  <si>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</si>
  <si>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</si>
  <si>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</si>
  <si>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</si>
  <si>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</si>
  <si>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</si>
  <si>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</si>
  <si>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</si>
  <si>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</si>
  <si>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</si>
  <si>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</si>
  <si>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</si>
  <si>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</si>
  <si>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</si>
  <si>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</si>
  <si>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</si>
  <si>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</si>
  <si>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</si>
  <si>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</si>
  <si>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</si>
  <si>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</si>
  <si>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</si>
  <si>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</si>
  <si>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</si>
  <si>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</si>
  <si>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</si>
  <si>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</si>
  <si>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</si>
  <si>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</si>
  <si>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</si>
  <si>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</si>
  <si>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</si>
  <si>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</si>
  <si>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</si>
  <si>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</si>
  <si>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</si>
  <si>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</si>
  <si>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</si>
  <si>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</si>
  <si>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</si>
  <si>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</si>
  <si>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</si>
  <si>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</si>
  <si>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</si>
  <si>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</si>
  <si>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</si>
  <si>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</si>
  <si>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</si>
  <si>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</si>
  <si>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</si>
  <si>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</si>
  <si>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</si>
  <si>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</si>
  <si>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</si>
  <si>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</si>
  <si>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</si>
  <si>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</si>
  <si>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</si>
  <si>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</si>
  <si>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</si>
  <si>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</si>
  <si>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</si>
  <si>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</si>
  <si>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</si>
  <si>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</si>
  <si>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</si>
  <si>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</si>
  <si>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</si>
  <si>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</si>
  <si>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</si>
  <si>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</si>
  <si>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</si>
  <si>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</si>
  <si>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</si>
  <si>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</si>
  <si>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</si>
  <si>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</si>
  <si>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</si>
  <si>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</si>
  <si>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</si>
  <si>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</si>
  <si>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</si>
  <si>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</si>
  <si>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</si>
  <si>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</si>
  <si>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</si>
  <si>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</si>
  <si>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</si>
  <si>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</si>
  <si>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</si>
  <si>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</si>
  <si>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</si>
  <si>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</si>
  <si>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</si>
  <si>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</si>
  <si>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</si>
  <si>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</si>
  <si>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</si>
  <si>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</si>
  <si>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</si>
  <si>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</si>
  <si>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</si>
  <si>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</si>
  <si>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</si>
  <si>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</si>
  <si>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</si>
  <si>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</si>
  <si>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</si>
  <si>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</si>
  <si>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</si>
  <si>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</si>
  <si>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</si>
  <si>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</si>
  <si>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</si>
  <si>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</si>
  <si>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</si>
  <si>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</si>
  <si>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</si>
  <si>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</si>
  <si>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</si>
  <si>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</si>
  <si>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</si>
  <si>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</si>
  <si>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</si>
  <si>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</si>
  <si>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</si>
  <si>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</si>
  <si>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</si>
  <si>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</si>
  <si>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</si>
  <si>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</si>
  <si>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</si>
  <si>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</si>
  <si>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</si>
  <si>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</si>
  <si>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</si>
  <si>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</si>
  <si>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</si>
  <si>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</si>
  <si>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</si>
  <si>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</si>
  <si>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</si>
  <si>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</si>
  <si>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</si>
  <si>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</si>
  <si>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</si>
  <si>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</si>
  <si>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</si>
  <si>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</si>
  <si>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</si>
  <si>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</si>
  <si>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</si>
  <si>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</si>
  <si>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</si>
  <si>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</si>
  <si>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</si>
  <si>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</si>
  <si>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</si>
  <si>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</si>
  <si>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</si>
  <si>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</si>
  <si>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</si>
  <si>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</si>
  <si>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</si>
  <si>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</si>
  <si>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</si>
  <si>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</si>
  <si>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</si>
  <si>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</si>
  <si>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</si>
  <si>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</si>
  <si>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</si>
  <si>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</si>
  <si>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</si>
  <si>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</si>
  <si>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</si>
  <si>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</si>
  <si>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</si>
  <si>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</si>
  <si>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</si>
  <si>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</si>
  <si>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</si>
  <si>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</si>
  <si>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</si>
  <si>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</si>
  <si>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</si>
  <si>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</si>
  <si>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</si>
  <si>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</si>
  <si>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</si>
  <si>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</si>
  <si>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</si>
  <si>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</si>
  <si>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</si>
  <si>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</si>
  <si>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</si>
  <si>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</si>
  <si>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</si>
  <si>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</si>
  <si>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</si>
  <si>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</si>
  <si>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</si>
  <si>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</si>
  <si>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</si>
  <si>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</si>
  <si>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</si>
  <si>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</si>
  <si>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</si>
  <si>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</si>
  <si>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</si>
  <si>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</si>
  <si>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</si>
  <si>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</si>
  <si>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</si>
  <si>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</si>
  <si>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</si>
  <si>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</si>
  <si>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</si>
  <si>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</si>
  <si>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</si>
  <si>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</si>
  <si>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</si>
  <si>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</si>
  <si>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</si>
  <si>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</si>
  <si>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</si>
  <si>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</si>
  <si>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</si>
  <si>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</si>
  <si>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</si>
  <si>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</si>
  <si>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</si>
  <si>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</si>
  <si>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</si>
  <si>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</si>
  <si>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</si>
  <si>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</si>
  <si>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</si>
  <si>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</si>
  <si>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</si>
  <si>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</si>
  <si>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</si>
  <si>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</si>
  <si>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</si>
  <si>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</si>
  <si>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</si>
  <si>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</si>
  <si>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</si>
  <si>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</si>
  <si>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</si>
  <si>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</si>
  <si>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</si>
  <si>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</si>
  <si>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</si>
  <si>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</si>
  <si>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</si>
  <si>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</si>
  <si>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</si>
  <si>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</si>
  <si>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</si>
  <si>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</si>
  <si>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</si>
  <si>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</si>
  <si>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</si>
  <si>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</si>
  <si>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</si>
  <si>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</si>
  <si>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</si>
  <si>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</si>
  <si>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</si>
  <si>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</si>
  <si>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</si>
  <si>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</si>
  <si>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</si>
  <si>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</si>
  <si>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</si>
  <si>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</si>
  <si>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</si>
  <si>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</si>
  <si>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</si>
  <si>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</si>
  <si>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</si>
  <si>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</si>
  <si>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</si>
  <si>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</si>
  <si>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</si>
  <si>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</si>
  <si>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</si>
  <si>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</si>
  <si>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</si>
  <si>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</si>
  <si>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</si>
  <si>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</si>
  <si>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</si>
  <si>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</si>
  <si>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</si>
  <si>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</si>
  <si>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</si>
  <si>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</si>
  <si>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</si>
  <si>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</si>
  <si>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</si>
  <si>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</si>
  <si>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</si>
  <si>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</si>
  <si>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</si>
  <si>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</si>
  <si>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</si>
  <si>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</si>
  <si>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</si>
  <si>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</si>
  <si>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</si>
  <si>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</si>
  <si>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</si>
  <si>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</si>
  <si>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</si>
  <si>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</si>
  <si>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</si>
  <si>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</si>
  <si>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</si>
  <si>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</si>
  <si>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</si>
  <si>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</si>
  <si>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</si>
  <si>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</si>
  <si>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</si>
  <si>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</si>
  <si>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</si>
  <si>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</si>
  <si>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</si>
  <si>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</si>
  <si>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</si>
  <si>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</si>
  <si>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</si>
  <si>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</si>
  <si>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</si>
  <si>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</si>
  <si>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</si>
  <si>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</si>
  <si>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</si>
  <si>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</si>
  <si>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</si>
  <si>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</si>
  <si>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</si>
  <si>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</si>
  <si>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</si>
  <si>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</si>
  <si>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</si>
  <si>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</si>
  <si>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</si>
  <si>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</si>
  <si>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</si>
  <si>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</si>
  <si>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</si>
  <si>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</si>
  <si>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</si>
  <si>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</si>
  <si>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</si>
  <si>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</si>
  <si>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</si>
  <si>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</si>
  <si>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</si>
  <si>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</si>
  <si>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</si>
  <si>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</si>
  <si>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</si>
  <si>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</si>
  <si>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</si>
  <si>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</si>
  <si>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</si>
  <si>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</si>
  <si>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</si>
  <si>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</si>
  <si>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</si>
  <si>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</si>
  <si>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</si>
  <si>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</si>
  <si>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</si>
  <si>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</si>
  <si>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</si>
  <si>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</si>
  <si>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</si>
  <si>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</si>
  <si>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</si>
  <si>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</si>
  <si>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</si>
  <si>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</si>
  <si>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</si>
  <si>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</si>
  <si>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</si>
  <si>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</si>
  <si>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</si>
  <si>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</si>
  <si>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</si>
  <si>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</si>
  <si>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</si>
  <si>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</si>
  <si>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</si>
  <si>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</si>
  <si>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</si>
  <si>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</si>
  <si>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</si>
  <si>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</si>
  <si>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</si>
  <si>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</si>
  <si>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</si>
  <si>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</si>
  <si>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</si>
  <si>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</si>
  <si>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</si>
  <si>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</si>
  <si>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</si>
  <si>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</si>
  <si>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</si>
  <si>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</si>
  <si>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</si>
  <si>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</si>
  <si>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</si>
  <si>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</si>
  <si>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</si>
  <si>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</si>
  <si>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</si>
  <si>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</si>
  <si>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</si>
  <si>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</si>
  <si>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</si>
  <si>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</si>
  <si>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</si>
  <si>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</si>
  <si>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</si>
  <si>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</si>
  <si>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</si>
  <si>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</si>
  <si>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</si>
  <si>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</si>
  <si>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</si>
  <si>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</si>
  <si>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</si>
  <si>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</si>
  <si>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</si>
  <si>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</si>
  <si>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</si>
  <si>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</si>
  <si>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</si>
  <si>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</si>
  <si>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</si>
  <si>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</si>
  <si>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</si>
  <si>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</si>
  <si>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</si>
  <si>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</si>
  <si>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</si>
  <si>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</si>
  <si>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</si>
  <si>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</si>
  <si>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</si>
  <si>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</si>
  <si>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</si>
  <si>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</si>
  <si>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</si>
  <si>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</si>
  <si>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</si>
  <si>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</si>
  <si>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</si>
  <si>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</si>
  <si>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</si>
  <si>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</si>
  <si>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</si>
  <si>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</si>
  <si>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</si>
  <si>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</si>
  <si>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</si>
  <si>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</si>
  <si>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</si>
  <si>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</si>
  <si>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</si>
  <si>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</si>
  <si>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</si>
  <si>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</si>
  <si>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</si>
  <si>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</si>
  <si>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</si>
  <si>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</si>
  <si>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</si>
  <si>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</si>
  <si>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</si>
  <si>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</si>
  <si>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</si>
  <si>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</si>
  <si>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</si>
  <si>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</si>
  <si>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</si>
  <si>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</si>
  <si>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</si>
  <si>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</si>
  <si>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</si>
  <si>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</si>
  <si>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</si>
  <si>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</si>
  <si>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</si>
  <si>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</si>
  <si>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</si>
  <si>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</si>
  <si>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</si>
  <si>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</si>
  <si>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</si>
  <si>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</si>
  <si>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</si>
  <si>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</si>
  <si>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</si>
  <si>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</si>
  <si>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</si>
  <si>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</si>
  <si>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</si>
  <si>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</si>
  <si>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</si>
  <si>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</si>
  <si>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</si>
  <si>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</si>
  <si>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</si>
  <si>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</si>
  <si>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</si>
  <si>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</si>
  <si>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</si>
  <si>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</si>
  <si>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</si>
  <si>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</si>
  <si>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</si>
  <si>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</si>
  <si>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</si>
  <si>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</si>
  <si>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</si>
  <si>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</si>
  <si>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</si>
  <si>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</si>
  <si>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</si>
  <si>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</si>
  <si>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</si>
  <si>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</si>
  <si>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</si>
  <si>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</si>
  <si>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</si>
  <si>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</si>
  <si>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</si>
  <si>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</si>
  <si>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</si>
  <si>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</si>
  <si>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</si>
  <si>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</si>
  <si>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</si>
  <si>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</si>
  <si>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</si>
  <si>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</si>
  <si>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</si>
  <si>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</si>
  <si>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</si>
  <si>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</si>
  <si>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</si>
  <si>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</si>
  <si>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</si>
  <si>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</si>
  <si>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</si>
  <si>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</si>
  <si>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</si>
  <si>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</si>
  <si>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</si>
  <si>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</si>
  <si>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</si>
  <si>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</si>
  <si>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</si>
  <si>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</si>
  <si>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</si>
  <si>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</si>
  <si>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</si>
  <si>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</si>
  <si>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</si>
  <si>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</si>
  <si>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</si>
  <si>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</si>
  <si>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</si>
  <si>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</si>
  <si>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</si>
  <si>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</si>
  <si>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</si>
  <si>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</si>
  <si>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</si>
  <si>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</si>
  <si>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</si>
  <si>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</si>
  <si>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</si>
  <si>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</si>
  <si>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</si>
  <si>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</si>
  <si>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</si>
  <si>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</si>
  <si>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</si>
  <si>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</si>
  <si>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</si>
  <si>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</si>
  <si>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</si>
  <si>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</si>
  <si>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</si>
  <si>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</si>
  <si>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</si>
  <si>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</si>
  <si>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</si>
  <si>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</si>
  <si>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</si>
  <si>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</si>
  <si>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</si>
  <si>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</si>
  <si>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</si>
  <si>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</si>
  <si>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</si>
  <si>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</si>
  <si>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</si>
  <si>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</si>
  <si>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</si>
  <si>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</si>
  <si>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</si>
  <si>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</si>
  <si>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</si>
  <si>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</si>
  <si>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</si>
  <si>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</si>
  <si>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</si>
  <si>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</si>
  <si>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</si>
  <si>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</si>
  <si>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</si>
  <si>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</si>
  <si>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</si>
  <si>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</si>
  <si>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</si>
  <si>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</si>
  <si>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</si>
  <si>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</si>
  <si>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</si>
  <si>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</si>
  <si>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</si>
  <si>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</si>
  <si>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</si>
  <si>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</si>
  <si>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</si>
  <si>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</si>
  <si>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</si>
  <si>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</si>
  <si>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</si>
  <si>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</si>
  <si>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</si>
  <si>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</si>
  <si>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</si>
  <si>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</si>
  <si>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</si>
  <si>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</si>
  <si>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</si>
  <si>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</si>
  <si>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</si>
  <si>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</si>
  <si>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</si>
  <si>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</si>
  <si>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</si>
  <si>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</si>
  <si>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</si>
  <si>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</si>
  <si>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</si>
  <si>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</si>
  <si>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</si>
  <si>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</si>
  <si>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</si>
  <si>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</si>
  <si>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</si>
  <si>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</si>
  <si>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</si>
  <si>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</si>
  <si>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</si>
  <si>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</si>
  <si>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</si>
  <si>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</si>
  <si>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</si>
  <si>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</si>
  <si>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</si>
  <si>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</si>
  <si>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</si>
  <si>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</si>
  <si>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</si>
  <si>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</si>
  <si>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</si>
  <si>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</si>
  <si>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</si>
  <si>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</si>
  <si>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</si>
  <si>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</si>
  <si>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</si>
  <si>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</si>
  <si>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</si>
  <si>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</si>
  <si>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</si>
  <si>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</si>
  <si>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</si>
  <si>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</si>
  <si>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</si>
  <si>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</si>
  <si>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</si>
  <si>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</si>
  <si>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</si>
  <si>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</si>
  <si>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</si>
  <si>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</si>
  <si>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</si>
  <si>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</si>
  <si>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</si>
  <si>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</si>
  <si>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</si>
  <si>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</si>
  <si>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</si>
  <si>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</si>
  <si>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</si>
  <si>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</si>
  <si>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</si>
  <si>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</si>
  <si>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</si>
  <si>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</si>
  <si>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</si>
  <si>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</si>
  <si>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</si>
  <si>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</si>
  <si>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</si>
  <si>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</si>
  <si>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</si>
  <si>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</si>
  <si>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</si>
  <si>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</si>
  <si>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</si>
  <si>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</si>
  <si>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</si>
  <si>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</si>
  <si>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</si>
  <si>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</si>
  <si>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</si>
  <si>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</si>
  <si>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</si>
  <si>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</si>
  <si>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</si>
  <si>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</si>
  <si>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</si>
  <si>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</si>
  <si>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</si>
  <si>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</si>
  <si>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</si>
  <si>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</si>
  <si>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</si>
  <si>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</si>
  <si>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</si>
  <si>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</si>
  <si>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</si>
  <si>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</si>
  <si>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</si>
  <si>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</si>
  <si>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</si>
  <si>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</si>
  <si>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</si>
  <si>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</si>
  <si>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</si>
  <si>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</si>
  <si>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</si>
  <si>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</si>
  <si>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</si>
  <si>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</si>
  <si>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</si>
  <si>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</si>
  <si>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</si>
  <si>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</si>
  <si>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</si>
  <si>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</si>
  <si>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</si>
  <si>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</si>
  <si>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</si>
  <si>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</si>
  <si>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</si>
  <si>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</si>
  <si>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</si>
  <si>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</si>
  <si>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</si>
  <si>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</si>
  <si>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</si>
  <si>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</si>
  <si>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</si>
  <si>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</si>
  <si>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</si>
  <si>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</si>
  <si>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</si>
  <si>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</si>
  <si>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</si>
  <si>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</si>
  <si>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</si>
  <si>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</si>
  <si>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</si>
  <si>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</si>
  <si>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</si>
  <si>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</si>
  <si>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</si>
  <si>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</si>
  <si>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</si>
  <si>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</si>
  <si>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</si>
  <si>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</si>
  <si>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</si>
  <si>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</si>
  <si>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</si>
  <si>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</si>
  <si>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</si>
  <si>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</si>
  <si>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</si>
  <si>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</si>
  <si>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</si>
  <si>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</si>
  <si>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</si>
  <si>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</si>
  <si>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</si>
  <si>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</si>
  <si>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</si>
  <si>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</si>
  <si>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</si>
  <si>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</si>
  <si>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</si>
  <si>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</si>
  <si>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</si>
  <si>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</si>
  <si>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</si>
  <si>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</si>
  <si>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</si>
  <si>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</si>
  <si>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</si>
  <si>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</si>
  <si>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</si>
  <si>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</si>
  <si>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</si>
  <si>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</si>
  <si>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</si>
  <si>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</si>
  <si>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</si>
  <si>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</si>
  <si>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</si>
  <si>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</si>
  <si>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</si>
  <si>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</si>
  <si>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</si>
  <si>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</si>
  <si>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</si>
  <si>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</si>
  <si>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</si>
  <si>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</si>
  <si>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</si>
  <si>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</si>
  <si>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</si>
  <si>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</si>
  <si>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</si>
  <si>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</si>
  <si>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</si>
  <si>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</si>
  <si>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</si>
  <si>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</si>
  <si>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</si>
  <si>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</si>
  <si>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</si>
  <si>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</si>
  <si>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</si>
  <si>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</si>
  <si>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</si>
  <si>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</si>
  <si>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</si>
  <si>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</si>
  <si>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</si>
  <si>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</si>
  <si>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</si>
  <si>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</si>
  <si>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</si>
  <si>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</si>
  <si>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</si>
  <si>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</si>
  <si>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</si>
  <si>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</si>
  <si>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</si>
  <si>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</si>
  <si>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</si>
  <si>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01431_令和6年度</t>
  </si>
  <si>
    <t>01431</t>
  </si>
  <si>
    <t>浦臼町</t>
  </si>
  <si>
    <t>01405_令和6年度</t>
  </si>
  <si>
    <t>01405</t>
  </si>
  <si>
    <t>積丹町</t>
  </si>
  <si>
    <t>01403_令和6年度</t>
  </si>
  <si>
    <t>01403</t>
  </si>
  <si>
    <t>泊村</t>
  </si>
  <si>
    <t>01437_令和6年度</t>
  </si>
  <si>
    <t>01437</t>
  </si>
  <si>
    <t>北竜町</t>
  </si>
  <si>
    <t>_令和6年度</t>
  </si>
  <si>
    <t>市区町村コード_令和4年度</t>
  </si>
  <si>
    <t>01431_令和4年度</t>
  </si>
  <si>
    <t>01405_令和4年度</t>
  </si>
  <si>
    <t>01403_令和4年度</t>
  </si>
  <si>
    <t>01437_令和4年度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</si>
  <si>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</si>
  <si>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</si>
  <si>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</si>
  <si>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</si>
  <si>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</si>
  <si>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</si>
  <si>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</si>
  <si>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</si>
  <si>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</si>
  <si>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</si>
  <si>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</si>
  <si>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</si>
  <si>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</si>
  <si>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</si>
  <si>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</si>
  <si>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</si>
  <si>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</si>
  <si>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</si>
  <si>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</si>
  <si>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</si>
  <si>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</si>
  <si>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</si>
  <si>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</si>
  <si>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</si>
  <si>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</si>
  <si>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</si>
  <si>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</si>
  <si>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</si>
  <si>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</si>
  <si>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</si>
  <si>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</si>
  <si>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</si>
  <si>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</si>
  <si>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</si>
  <si>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</si>
  <si>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</si>
  <si>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</si>
  <si>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</si>
  <si>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</si>
  <si>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</si>
  <si>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</si>
  <si>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</si>
  <si>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</si>
  <si>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</si>
  <si>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</si>
  <si>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</si>
  <si>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</si>
  <si>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</si>
  <si>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</si>
  <si>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</si>
  <si>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</si>
  <si>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</si>
  <si>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</si>
  <si>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</si>
  <si>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</si>
  <si>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</si>
  <si>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</si>
  <si>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</si>
  <si>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</si>
  <si>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</si>
  <si>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</si>
  <si>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</si>
  <si>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</si>
  <si>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</si>
  <si>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</si>
  <si>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</si>
  <si>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</si>
  <si>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</si>
  <si>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</si>
  <si>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01463_令和6年度</t>
  </si>
  <si>
    <t>01463</t>
  </si>
  <si>
    <t>占冠村</t>
  </si>
  <si>
    <t>01513_令和6年度</t>
  </si>
  <si>
    <t>01513</t>
  </si>
  <si>
    <t>中頓別町</t>
  </si>
  <si>
    <t>01463_令和4年度</t>
  </si>
  <si>
    <t>01513_令和4年度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</si>
  <si>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</si>
  <si>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</si>
  <si>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</si>
  <si>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</si>
  <si>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</si>
  <si>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</si>
  <si>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</si>
  <si>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</si>
  <si>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</si>
  <si>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</si>
  <si>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</si>
  <si>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</si>
  <si>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</si>
  <si>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</si>
  <si>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</si>
  <si>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</si>
  <si>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</si>
  <si>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</si>
  <si>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</si>
  <si>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</si>
  <si>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</si>
  <si>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</si>
  <si>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</si>
  <si>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</si>
  <si>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</si>
  <si>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</si>
  <si>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</si>
  <si>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</si>
  <si>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</si>
  <si>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</si>
  <si>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</si>
  <si>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</si>
  <si>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</si>
  <si>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</si>
  <si>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</si>
  <si>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</si>
  <si>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</si>
  <si>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</si>
  <si>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</si>
  <si>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</si>
  <si>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</si>
  <si>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</si>
  <si>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</si>
  <si>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</si>
  <si>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</si>
  <si>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</si>
  <si>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</si>
  <si>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</si>
  <si>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</si>
  <si>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</si>
  <si>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</si>
  <si>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</si>
  <si>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</si>
  <si>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</si>
  <si>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</si>
  <si>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</si>
  <si>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</si>
  <si>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</si>
  <si>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</si>
  <si>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</si>
  <si>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</si>
  <si>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</si>
  <si>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</si>
  <si>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</si>
  <si>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</si>
  <si>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</si>
  <si>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</si>
  <si>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</si>
  <si>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</si>
  <si>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</si>
  <si>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</si>
  <si>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</si>
  <si>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</si>
  <si>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</si>
  <si>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</si>
  <si>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</si>
  <si>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</si>
  <si>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</si>
  <si>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</si>
  <si>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</si>
  <si>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</si>
  <si>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</si>
  <si>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</si>
  <si>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</si>
  <si>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</si>
  <si>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</si>
  <si>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</si>
  <si>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</si>
  <si>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</si>
  <si>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</si>
  <si>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</si>
  <si>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</si>
  <si>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</si>
  <si>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</si>
  <si>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</si>
  <si>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</si>
  <si>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</si>
  <si>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</si>
  <si>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</si>
  <si>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</si>
  <si>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</si>
  <si>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</si>
  <si>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</si>
  <si>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</si>
  <si>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</si>
  <si>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</si>
  <si>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</si>
  <si>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</si>
  <si>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</si>
  <si>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</si>
  <si>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</si>
  <si>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</si>
  <si>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</si>
  <si>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</si>
  <si>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</si>
  <si>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</si>
  <si>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</si>
  <si>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</si>
  <si>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</si>
  <si>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</si>
  <si>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</si>
  <si>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</si>
  <si>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</si>
  <si>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</si>
  <si>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</si>
  <si>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</si>
  <si>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</si>
  <si>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</si>
  <si>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</si>
  <si>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</si>
  <si>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</si>
  <si>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</si>
  <si>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</si>
  <si>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</si>
  <si>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</si>
  <si>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</si>
  <si>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</si>
  <si>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</si>
  <si>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</si>
  <si>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</si>
  <si>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</si>
  <si>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</si>
  <si>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</si>
  <si>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</si>
  <si>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</si>
  <si>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</si>
  <si>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</si>
  <si>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</si>
  <si>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</si>
  <si>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</si>
  <si>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</si>
  <si>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</si>
  <si>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</si>
  <si>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</si>
  <si>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</si>
  <si>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</si>
  <si>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</si>
  <si>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</si>
  <si>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</si>
  <si>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</si>
  <si>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</si>
  <si>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</si>
  <si>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</si>
  <si>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</si>
  <si>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</si>
  <si>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</si>
  <si>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</si>
  <si>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</si>
  <si>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</si>
  <si>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</si>
  <si>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</si>
  <si>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</si>
  <si>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</si>
  <si>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</si>
  <si>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</si>
  <si>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</si>
  <si>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</si>
  <si>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</si>
  <si>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金山町</t>
  </si>
  <si>
    <t>40448_平成2年度</t>
  </si>
  <si>
    <t>40448</t>
  </si>
  <si>
    <t>東峰村</t>
  </si>
  <si>
    <t>40448_平成17年度</t>
  </si>
  <si>
    <t>40448_平成18年度</t>
  </si>
  <si>
    <t>40448_平成19年度</t>
  </si>
  <si>
    <t>40448_平成20年度</t>
  </si>
  <si>
    <t>40448_平成21年度</t>
  </si>
  <si>
    <t>40448_平成22年度</t>
  </si>
  <si>
    <t>40448_平成23年度</t>
  </si>
  <si>
    <t>40448_平成24年度</t>
  </si>
  <si>
    <t>40448_平成25年度</t>
  </si>
  <si>
    <t>40448_平成26年度</t>
  </si>
  <si>
    <t>40448_平成27年度</t>
  </si>
  <si>
    <t>40448_平成28年度</t>
  </si>
  <si>
    <t>40448_平成29年度</t>
  </si>
  <si>
    <t>40448_平成30年度</t>
  </si>
  <si>
    <t>40448_令和元年度</t>
  </si>
  <si>
    <t>40448_令和2年度</t>
  </si>
  <si>
    <t>40448_令和3年度</t>
  </si>
  <si>
    <t>40448_令和4年度</t>
  </si>
  <si>
    <t>40448_令和5年度</t>
  </si>
  <si>
    <t>40448_令和6年度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</si>
  <si>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</si>
  <si>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</si>
  <si>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</si>
  <si>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</si>
  <si>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</si>
  <si>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</si>
  <si>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</si>
  <si>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</si>
  <si>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</si>
  <si>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</si>
  <si>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</si>
  <si>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</si>
  <si>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</si>
  <si>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</si>
  <si>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</si>
  <si>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</si>
  <si>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</si>
  <si>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</si>
  <si>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</si>
  <si>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</si>
  <si>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07445_令和5年度</t>
  </si>
  <si>
    <t>07445_令和6年度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</si>
  <si>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</si>
  <si>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</si>
  <si>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</si>
  <si>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</si>
  <si>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</si>
  <si>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</si>
  <si>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</si>
  <si>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</si>
  <si>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</si>
  <si>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</si>
  <si>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</si>
  <si>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</si>
  <si>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</si>
  <si>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</si>
  <si>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</si>
  <si>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</si>
  <si>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</si>
  <si>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</si>
  <si>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</si>
  <si>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</si>
  <si>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</si>
  <si>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13364_令和5年度</t>
  </si>
  <si>
    <t>13364_令和6年度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</si>
  <si>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</si>
  <si>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</si>
  <si>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</si>
  <si>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</si>
  <si>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</si>
  <si>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</si>
  <si>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</si>
  <si>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</si>
  <si>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</si>
  <si>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</si>
  <si>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</si>
  <si>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</si>
  <si>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</si>
  <si>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</si>
  <si>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</si>
  <si>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</si>
  <si>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</si>
  <si>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01405_令和3年度</t>
  </si>
  <si>
    <t>01405_令和5年度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</si>
  <si>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</si>
  <si>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</si>
  <si>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</si>
  <si>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</si>
  <si>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</si>
  <si>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</si>
  <si>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</si>
  <si>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</si>
  <si>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</si>
  <si>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</si>
  <si>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</si>
  <si>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</si>
  <si>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</si>
  <si>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</si>
  <si>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</si>
  <si>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</si>
  <si>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</si>
  <si>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</si>
  <si>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</si>
  <si>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</si>
  <si>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</si>
  <si>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44322_令和5年度</t>
  </si>
  <si>
    <t>44322_令和6年度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</si>
  <si>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</si>
  <si>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</si>
  <si>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</si>
  <si>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</si>
  <si>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</si>
  <si>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</si>
  <si>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</si>
  <si>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</si>
  <si>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</si>
  <si>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</si>
  <si>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</si>
  <si>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</si>
  <si>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</si>
  <si>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</si>
  <si>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</si>
  <si>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</si>
  <si>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</si>
  <si>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</si>
  <si>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</si>
  <si>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</si>
  <si>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</si>
  <si>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47303_令和5年度</t>
  </si>
  <si>
    <t>47303_令和6年度</t>
  </si>
  <si>
    <t>02426_平成2年度</t>
  </si>
  <si>
    <t>02426</t>
  </si>
  <si>
    <t>佐井村</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</si>
  <si>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</si>
  <si>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</si>
  <si>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</si>
  <si>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</si>
  <si>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</si>
  <si>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</si>
  <si>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</si>
  <si>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</si>
  <si>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</si>
  <si>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</si>
  <si>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</si>
  <si>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</si>
  <si>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</si>
  <si>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</si>
  <si>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</si>
  <si>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</si>
  <si>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02426_令和3年度</t>
  </si>
  <si>
    <t>02426_令和4年度</t>
  </si>
  <si>
    <t>02426_令和5年度</t>
  </si>
  <si>
    <t>02426_令和6年度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</si>
  <si>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</si>
  <si>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</si>
  <si>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</si>
  <si>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</si>
  <si>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</si>
  <si>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</si>
  <si>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</si>
  <si>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</si>
  <si>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</si>
  <si>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</si>
  <si>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</si>
  <si>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</si>
  <si>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</si>
  <si>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</si>
  <si>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</si>
  <si>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</si>
  <si>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</si>
  <si>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</si>
  <si>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</si>
  <si>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</si>
  <si>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</si>
  <si>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47382_令和5年度</t>
  </si>
  <si>
    <t>47382_令和6年度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</si>
  <si>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</si>
  <si>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</si>
  <si>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</si>
  <si>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</si>
  <si>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</si>
  <si>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</si>
  <si>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</si>
  <si>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</si>
  <si>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</si>
  <si>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</si>
  <si>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</si>
  <si>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</si>
  <si>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</si>
  <si>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</si>
  <si>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</si>
  <si>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</si>
  <si>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</si>
  <si>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</si>
  <si>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</si>
  <si>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</si>
  <si>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</si>
  <si>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20448_令和5年度</t>
  </si>
  <si>
    <t>20448_令和6年度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</si>
  <si>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</si>
  <si>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</si>
  <si>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</si>
  <si>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</si>
  <si>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</si>
  <si>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</si>
  <si>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</si>
  <si>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</si>
  <si>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</si>
  <si>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</si>
  <si>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</si>
  <si>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</si>
  <si>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</si>
  <si>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</si>
  <si>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</si>
  <si>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</si>
  <si>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</si>
  <si>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01437_令和3年度</t>
  </si>
  <si>
    <t>01437_令和5年度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</si>
  <si>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</si>
  <si>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</si>
  <si>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</si>
  <si>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</si>
  <si>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</si>
  <si>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</si>
  <si>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</si>
  <si>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</si>
  <si>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</si>
  <si>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</si>
  <si>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</si>
  <si>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</si>
  <si>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</si>
  <si>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</si>
  <si>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</si>
  <si>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</si>
  <si>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</si>
  <si>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</si>
  <si>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</si>
  <si>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</si>
  <si>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</si>
  <si>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46524_令和5年度</t>
  </si>
  <si>
    <t>46524_令和6年度</t>
  </si>
  <si>
    <t>02425_平成2年度</t>
  </si>
  <si>
    <t>02425</t>
  </si>
  <si>
    <t>風間浦村</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</si>
  <si>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</si>
  <si>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</si>
  <si>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</si>
  <si>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</si>
  <si>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</si>
  <si>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</si>
  <si>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</si>
  <si>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</si>
  <si>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</si>
  <si>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</si>
  <si>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</si>
  <si>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</si>
  <si>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</si>
  <si>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</si>
  <si>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</si>
  <si>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</si>
  <si>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02425_令和3年度</t>
  </si>
  <si>
    <t>02425_令和4年度</t>
  </si>
  <si>
    <t>02425_令和5年度</t>
  </si>
  <si>
    <t>02425_令和6年度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</si>
  <si>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</si>
  <si>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</si>
  <si>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</si>
  <si>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</si>
  <si>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</si>
  <si>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</si>
  <si>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</si>
  <si>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</si>
  <si>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</si>
  <si>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</si>
  <si>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</si>
  <si>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</si>
  <si>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</si>
  <si>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</si>
  <si>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</si>
  <si>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</si>
  <si>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</si>
  <si>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01431_令和3年度</t>
  </si>
  <si>
    <t>01431_令和5年度</t>
  </si>
  <si>
    <t>01463_平成2年度</t>
  </si>
  <si>
    <t>01463_平成17年度</t>
  </si>
  <si>
    <t>01463_平成18年度</t>
  </si>
  <si>
    <t>01463_平成19年度</t>
  </si>
  <si>
    <t>01463_平成20年度</t>
  </si>
  <si>
    <t>01463_平成21年度</t>
  </si>
  <si>
    <t>01463_平成22年度</t>
  </si>
  <si>
    <t>01463_平成23年度</t>
  </si>
  <si>
    <t>01463_平成24年度</t>
  </si>
  <si>
    <t>01463_平成25年度</t>
  </si>
  <si>
    <t>01463_平成26年度</t>
  </si>
  <si>
    <t>01463_平成27年度</t>
  </si>
  <si>
    <t>01463_平成28年度</t>
  </si>
  <si>
    <t>01463_平成29年度</t>
  </si>
  <si>
    <t>01463_平成30年度</t>
  </si>
  <si>
    <t>01463_令和元年度</t>
  </si>
  <si>
    <t>01463_令和2年度</t>
  </si>
  <si>
    <t>01463_令和3年度</t>
  </si>
  <si>
    <t>01463_令和5年度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</si>
  <si>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</si>
  <si>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</si>
  <si>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</si>
  <si>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</si>
  <si>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</si>
  <si>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</si>
  <si>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</si>
  <si>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</si>
  <si>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</si>
  <si>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</si>
  <si>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</si>
  <si>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</si>
  <si>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</si>
  <si>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</si>
  <si>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</si>
  <si>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</si>
  <si>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</si>
  <si>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</si>
  <si>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</si>
  <si>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</si>
  <si>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</si>
  <si>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20602_令和5年度</t>
  </si>
  <si>
    <t>20602_令和6年度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</si>
  <si>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</si>
  <si>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</si>
  <si>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</si>
  <si>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</si>
  <si>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</si>
  <si>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</si>
  <si>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</si>
  <si>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</si>
  <si>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</si>
  <si>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</si>
  <si>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</si>
  <si>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</si>
  <si>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</si>
  <si>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</si>
  <si>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</si>
  <si>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</si>
  <si>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</si>
  <si>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</si>
  <si>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</si>
  <si>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</si>
  <si>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</si>
  <si>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10367_令和5年度</t>
  </si>
  <si>
    <t>10367_令和6年度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</si>
  <si>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</si>
  <si>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</si>
  <si>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</si>
  <si>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</si>
  <si>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</si>
  <si>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</si>
  <si>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</si>
  <si>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</si>
  <si>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</si>
  <si>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</si>
  <si>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</si>
  <si>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</si>
  <si>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</si>
  <si>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</si>
  <si>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</si>
  <si>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</si>
  <si>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</si>
  <si>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</si>
  <si>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</si>
  <si>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</si>
  <si>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</si>
  <si>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19422_令和5年度</t>
  </si>
  <si>
    <t>19422_令和6年度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</si>
  <si>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</si>
  <si>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</si>
  <si>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</si>
  <si>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</si>
  <si>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</si>
  <si>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</si>
  <si>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</si>
  <si>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</si>
  <si>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</si>
  <si>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</si>
  <si>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</si>
  <si>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</si>
  <si>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</si>
  <si>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</si>
  <si>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</si>
  <si>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</si>
  <si>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</si>
  <si>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</si>
  <si>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</si>
  <si>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</si>
  <si>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</si>
  <si>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29453_令和5年度</t>
  </si>
  <si>
    <t>29453_令和6年度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</si>
  <si>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</si>
  <si>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</si>
  <si>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</si>
  <si>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</si>
  <si>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</si>
  <si>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</si>
  <si>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</si>
  <si>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</si>
  <si>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</si>
  <si>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</si>
  <si>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</si>
  <si>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</si>
  <si>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</si>
  <si>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</si>
  <si>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</si>
  <si>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</si>
  <si>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</si>
  <si>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01513_令和3年度</t>
  </si>
  <si>
    <t>01513_令和5年度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</si>
  <si>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</si>
  <si>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</si>
  <si>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</si>
  <si>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</si>
  <si>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</si>
  <si>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</si>
  <si>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</si>
  <si>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</si>
  <si>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</si>
  <si>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</si>
  <si>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</si>
  <si>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</si>
  <si>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</si>
  <si>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</si>
  <si>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</si>
  <si>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</si>
  <si>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</si>
  <si>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</si>
  <si>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</si>
  <si>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</si>
  <si>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10383_令和5年度</t>
  </si>
  <si>
    <t>10383_令和6年度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</si>
  <si>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</si>
  <si>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</si>
  <si>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</si>
  <si>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</si>
  <si>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</si>
  <si>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</si>
  <si>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</si>
  <si>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</si>
  <si>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</si>
  <si>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</si>
  <si>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</si>
  <si>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</si>
  <si>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</si>
  <si>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</si>
  <si>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</si>
  <si>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</si>
  <si>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</si>
  <si>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</si>
  <si>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</si>
  <si>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</si>
  <si>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</si>
  <si>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21604_令和5年度</t>
  </si>
  <si>
    <t>21604_令和6年度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</si>
  <si>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</si>
  <si>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</si>
  <si>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</si>
  <si>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</si>
  <si>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</si>
  <si>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</si>
  <si>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</si>
  <si>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</si>
  <si>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</si>
  <si>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</si>
  <si>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</si>
  <si>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</si>
  <si>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</si>
  <si>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</si>
  <si>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</si>
  <si>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</si>
  <si>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</si>
  <si>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</si>
  <si>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</si>
  <si>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</si>
  <si>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</si>
  <si>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20414_令和5年度</t>
  </si>
  <si>
    <t>20414_令和6年度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</si>
  <si>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</si>
  <si>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</si>
  <si>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</si>
  <si>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</si>
  <si>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</si>
  <si>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</si>
  <si>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</si>
  <si>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</si>
  <si>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</si>
  <si>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</si>
  <si>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</si>
  <si>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</si>
  <si>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</si>
  <si>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</si>
  <si>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</si>
  <si>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</si>
  <si>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</si>
  <si>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01403_令和3年度</t>
  </si>
  <si>
    <t>01403_令和5年度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</si>
  <si>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</si>
  <si>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</si>
  <si>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</si>
  <si>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</si>
  <si>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</si>
  <si>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</si>
  <si>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</si>
  <si>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</si>
  <si>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</si>
  <si>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</si>
  <si>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</si>
  <si>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</si>
  <si>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</si>
  <si>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</si>
  <si>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</si>
  <si>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</si>
  <si>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</si>
  <si>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</si>
  <si>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</si>
  <si>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</si>
  <si>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</si>
  <si>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45429_令和5年度</t>
  </si>
  <si>
    <t>45429_令和6年度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</si>
  <si>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</si>
  <si>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</si>
  <si>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</si>
  <si>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</si>
  <si>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</si>
  <si>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</si>
  <si>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</si>
  <si>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</si>
  <si>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</si>
  <si>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</si>
  <si>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</si>
  <si>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</si>
  <si>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</si>
  <si>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</si>
  <si>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</si>
  <si>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</si>
  <si>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</si>
  <si>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</si>
  <si>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</si>
  <si>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</si>
  <si>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</si>
  <si>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39427_令和5年度</t>
  </si>
  <si>
    <t>39427_令和6年度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</si>
  <si>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</si>
  <si>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</si>
  <si>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</si>
  <si>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</si>
  <si>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</si>
  <si>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</si>
  <si>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</si>
  <si>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</si>
  <si>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</si>
  <si>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</si>
  <si>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</si>
  <si>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</si>
  <si>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</si>
  <si>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</si>
  <si>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</si>
  <si>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</si>
  <si>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</si>
  <si>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</si>
  <si>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</si>
  <si>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</si>
  <si>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</si>
  <si>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46523_令和5年度</t>
  </si>
  <si>
    <t>46523_令和6年度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</si>
  <si>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</si>
  <si>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</si>
  <si>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</si>
  <si>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</si>
  <si>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</si>
  <si>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</si>
  <si>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</si>
  <si>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</si>
  <si>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</si>
  <si>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</si>
  <si>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</si>
  <si>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</si>
  <si>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</si>
  <si>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</si>
  <si>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</si>
  <si>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</si>
  <si>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</si>
  <si>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</si>
  <si>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</si>
  <si>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</si>
  <si>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</si>
  <si>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29386_令和5年度</t>
  </si>
  <si>
    <t>29386_令和6年度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</si>
  <si>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</si>
  <si>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</si>
  <si>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</si>
  <si>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</si>
  <si>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</si>
  <si>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</si>
  <si>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</si>
  <si>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</si>
  <si>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</si>
  <si>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</si>
  <si>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</si>
  <si>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</si>
  <si>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</si>
  <si>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</si>
  <si>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</si>
  <si>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</si>
  <si>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</si>
  <si>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</si>
  <si>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</si>
  <si>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</si>
  <si>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</si>
  <si>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36302_令和5年度</t>
  </si>
  <si>
    <t>36302_令和6年度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</si>
  <si>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</si>
  <si>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</si>
  <si>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</si>
  <si>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</si>
  <si>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</si>
  <si>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</si>
  <si>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</si>
  <si>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</si>
  <si>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</si>
  <si>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</si>
  <si>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</si>
  <si>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</si>
  <si>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</si>
  <si>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</si>
  <si>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</si>
  <si>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</si>
  <si>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</si>
  <si>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</si>
  <si>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</si>
  <si>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</si>
  <si>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</si>
  <si>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43425_令和5年度</t>
  </si>
  <si>
    <t>43425_令和6年度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</si>
  <si>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</si>
  <si>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</si>
  <si>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</si>
  <si>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</si>
  <si>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</si>
  <si>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</si>
  <si>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</si>
  <si>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</si>
  <si>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</si>
  <si>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</si>
  <si>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</si>
  <si>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</si>
  <si>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</si>
  <si>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</si>
  <si>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</si>
  <si>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</si>
  <si>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</si>
  <si>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</si>
  <si>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</si>
  <si>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</si>
  <si>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</si>
  <si>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</si>
  <si>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</si>
  <si>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</si>
  <si>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</si>
  <si>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</si>
  <si>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</si>
  <si>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</si>
  <si>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</si>
  <si>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</si>
  <si>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</si>
  <si>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</si>
  <si>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</si>
  <si>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</si>
  <si>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</si>
  <si>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</si>
  <si>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</si>
  <si>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</si>
  <si>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</si>
  <si>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</si>
  <si>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</si>
  <si>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</si>
  <si>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</si>
  <si>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</si>
  <si>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</si>
  <si>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</si>
  <si>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</si>
  <si>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</si>
  <si>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</si>
  <si>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</si>
  <si>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</si>
  <si>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</si>
  <si>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</si>
  <si>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</si>
  <si>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</si>
  <si>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</si>
  <si>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</si>
  <si>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</si>
  <si>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</si>
  <si>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</si>
  <si>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</si>
  <si>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</si>
  <si>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</si>
  <si>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</si>
  <si>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</si>
  <si>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</si>
  <si>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</si>
  <si>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</si>
  <si>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</si>
  <si>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</si>
  <si>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</si>
  <si>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</si>
  <si>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</si>
  <si>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</si>
  <si>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</si>
  <si>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</si>
  <si>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</si>
  <si>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</si>
  <si>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</si>
  <si>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</si>
  <si>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</si>
  <si>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</si>
  <si>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</si>
  <si>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</si>
  <si>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</si>
  <si>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</si>
  <si>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</si>
  <si>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</si>
  <si>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</si>
  <si>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</si>
  <si>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</si>
  <si>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</si>
  <si>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</si>
  <si>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</si>
  <si>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</si>
  <si>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</si>
  <si>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</si>
  <si>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</si>
  <si>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</si>
  <si>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</si>
  <si>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</si>
  <si>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</si>
  <si>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</si>
  <si>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</si>
  <si>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</si>
  <si>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</si>
  <si>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</si>
  <si>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</si>
  <si>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</si>
  <si>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</si>
  <si>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</si>
  <si>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</si>
  <si>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</si>
  <si>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</si>
  <si>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</si>
  <si>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</si>
  <si>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</si>
  <si>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</si>
  <si>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</si>
  <si>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</si>
  <si>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</si>
  <si>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</si>
  <si>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</si>
  <si>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</si>
  <si>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</si>
  <si>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</si>
  <si>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</si>
  <si>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</si>
  <si>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</si>
  <si>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20602_令和7年度</t>
  </si>
  <si>
    <t>20602_令和8年度</t>
  </si>
  <si>
    <t>20602_令和9年度</t>
  </si>
  <si>
    <t>20602_令和10年度</t>
  </si>
  <si>
    <t>20602_令和11年度</t>
  </si>
  <si>
    <t>20602_令和12年度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</si>
</sst>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0.10659656660540261</c:v>
                </c:pt>
                <c:pt idx="1">
                  <c:v>0.1639234346056852</c:v>
                </c:pt>
                <c:pt idx="2">
                  <c:v>0.1411664386272399</c:v>
                </c:pt>
                <c:pt idx="3">
                  <c:v>0.13815321514040671</c:v>
                </c:pt>
                <c:pt idx="4">
                  <c:v>0.10746744337850089</c:v>
                </c:pt>
                <c:pt idx="5">
                  <c:v>9.3247369367377445E-2</c:v>
                </c:pt>
                <c:pt idx="6">
                  <c:v>0.10390329630547659</c:v>
                </c:pt>
                <c:pt idx="7">
                  <c:v>9.6446590734027393E-2</c:v>
                </c:pt>
                <c:pt idx="8">
                  <c:v>0.10311917018166841</c:v>
                </c:pt>
                <c:pt idx="9">
                  <c:v>9.9816364102221139E-2</c:v>
                </c:pt>
                <c:pt idx="10">
                  <c:v>8.0183501380454061E-2</c:v>
                </c:pt>
                <c:pt idx="11">
                  <c:v>6.4276306864432586E-2</c:v>
                </c:pt>
                <c:pt idx="12">
                  <c:v>8.647365578245117E-2</c:v>
                </c:pt>
                <c:pt idx="13">
                  <c:v>8.0236068146807948E-2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6.74474700541065</c:v>
                </c:pt>
                <c:pt idx="1">
                  <c:v>6.896072709733331</c:v>
                </c:pt>
                <c:pt idx="2">
                  <c:v>6.6451230436216955</c:v>
                </c:pt>
                <c:pt idx="3">
                  <c:v>6.6064349360293289</c:v>
                </c:pt>
                <c:pt idx="4">
                  <c:v>6.4074276763264928</c:v>
                </c:pt>
                <c:pt idx="5">
                  <c:v>6.1736700907120401</c:v>
                </c:pt>
                <c:pt idx="6">
                  <c:v>6.0269490912000494</c:v>
                </c:pt>
                <c:pt idx="7">
                  <c:v>6.1847382812709002</c:v>
                </c:pt>
                <c:pt idx="8">
                  <c:v>6.0738593677673425</c:v>
                </c:pt>
                <c:pt idx="9">
                  <c:v>5.819256092425916</c:v>
                </c:pt>
                <c:pt idx="10">
                  <c:v>5.3299300780934278</c:v>
                </c:pt>
                <c:pt idx="11">
                  <c:v>4.8450261643842847</c:v>
                </c:pt>
                <c:pt idx="12">
                  <c:v>4.8225484379400791</c:v>
                </c:pt>
                <c:pt idx="13">
                  <c:v>4.7003389328950185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3.9671410851624591</c:v>
                </c:pt>
                <c:pt idx="1">
                  <c:v>4.212932721334397</c:v>
                </c:pt>
                <c:pt idx="2">
                  <c:v>3.8659127226196408</c:v>
                </c:pt>
                <c:pt idx="3">
                  <c:v>3.7486842842964951</c:v>
                </c:pt>
                <c:pt idx="4">
                  <c:v>3.9897900709823988</c:v>
                </c:pt>
                <c:pt idx="5">
                  <c:v>3.9333310007131379</c:v>
                </c:pt>
                <c:pt idx="6">
                  <c:v>3.3522847188145448</c:v>
                </c:pt>
                <c:pt idx="7">
                  <c:v>3.4843043546963091</c:v>
                </c:pt>
                <c:pt idx="8">
                  <c:v>3.485907694221809</c:v>
                </c:pt>
                <c:pt idx="9">
                  <c:v>3.3141688566309639</c:v>
                </c:pt>
                <c:pt idx="10">
                  <c:v>2.8808314273952176</c:v>
                </c:pt>
                <c:pt idx="11">
                  <c:v>2.813719617976862</c:v>
                </c:pt>
                <c:pt idx="12">
                  <c:v>3.0526836719548447</c:v>
                </c:pt>
                <c:pt idx="13">
                  <c:v>2.9777406037438952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3.15114123127442</c:v>
                </c:pt>
                <c:pt idx="1">
                  <c:v>3.2557506414885409</c:v>
                </c:pt>
                <c:pt idx="2">
                  <c:v>3.582992788927577</c:v>
                </c:pt>
                <c:pt idx="3">
                  <c:v>3.2258001386047059</c:v>
                </c:pt>
                <c:pt idx="4">
                  <c:v>3.1097315830521519</c:v>
                </c:pt>
                <c:pt idx="5">
                  <c:v>2.7599559543298389</c:v>
                </c:pt>
                <c:pt idx="6">
                  <c:v>2.9422483914463009</c:v>
                </c:pt>
                <c:pt idx="7">
                  <c:v>2.3784734707761528</c:v>
                </c:pt>
                <c:pt idx="8">
                  <c:v>2.259544263917836</c:v>
                </c:pt>
                <c:pt idx="9">
                  <c:v>2.1990283068220999</c:v>
                </c:pt>
                <c:pt idx="10">
                  <c:v>2.1058033928060915</c:v>
                </c:pt>
                <c:pt idx="11">
                  <c:v>1.6445419313852456</c:v>
                </c:pt>
                <c:pt idx="12">
                  <c:v>1.8602241628380749</c:v>
                </c:pt>
                <c:pt idx="13">
                  <c:v>1.8370744425644583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5.5566518328213999</c:v>
                </c:pt>
                <c:pt idx="1">
                  <c:v>5.6645587747121553</c:v>
                </c:pt>
                <c:pt idx="2">
                  <c:v>5.381287608480009</c:v>
                </c:pt>
                <c:pt idx="3">
                  <c:v>5.3951104033732555</c:v>
                </c:pt>
                <c:pt idx="4">
                  <c:v>4.8973133082006752</c:v>
                </c:pt>
                <c:pt idx="5">
                  <c:v>3.3460333246374909</c:v>
                </c:pt>
                <c:pt idx="6">
                  <c:v>3.2358207688799734</c:v>
                </c:pt>
                <c:pt idx="7">
                  <c:v>3.4125707465265469</c:v>
                </c:pt>
                <c:pt idx="8">
                  <c:v>3.3236140561593803</c:v>
                </c:pt>
                <c:pt idx="9">
                  <c:v>3.007798294844255</c:v>
                </c:pt>
                <c:pt idx="10">
                  <c:v>3.0388773678605094</c:v>
                </c:pt>
                <c:pt idx="11">
                  <c:v>1.4753524924445567</c:v>
                </c:pt>
                <c:pt idx="12">
                  <c:v>2.0437154855624891</c:v>
                </c:pt>
                <c:pt idx="13">
                  <c:v>1.407263689988079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1083</c:v>
                </c:pt>
                <c:pt idx="1">
                  <c:v>1084</c:v>
                </c:pt>
                <c:pt idx="2">
                  <c:v>1077</c:v>
                </c:pt>
                <c:pt idx="3">
                  <c:v>1069</c:v>
                </c:pt>
                <c:pt idx="4">
                  <c:v>1057</c:v>
                </c:pt>
                <c:pt idx="5">
                  <c:v>1044</c:v>
                </c:pt>
                <c:pt idx="6">
                  <c:v>1021</c:v>
                </c:pt>
                <c:pt idx="7">
                  <c:v>1025</c:v>
                </c:pt>
                <c:pt idx="8">
                  <c:v>1024</c:v>
                </c:pt>
                <c:pt idx="9">
                  <c:v>1019</c:v>
                </c:pt>
                <c:pt idx="10">
                  <c:v>985</c:v>
                </c:pt>
                <c:pt idx="11">
                  <c:v>970</c:v>
                </c:pt>
                <c:pt idx="12">
                  <c:v>973</c:v>
                </c:pt>
                <c:pt idx="13">
                  <c:v>953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899</c:v>
                </c:pt>
                <c:pt idx="1">
                  <c:v>907</c:v>
                </c:pt>
                <c:pt idx="2">
                  <c:v>892</c:v>
                </c:pt>
                <c:pt idx="3">
                  <c:v>883</c:v>
                </c:pt>
                <c:pt idx="4">
                  <c:v>862</c:v>
                </c:pt>
                <c:pt idx="5">
                  <c:v>837</c:v>
                </c:pt>
                <c:pt idx="6">
                  <c:v>820</c:v>
                </c:pt>
                <c:pt idx="7">
                  <c:v>885</c:v>
                </c:pt>
                <c:pt idx="8">
                  <c:v>876</c:v>
                </c:pt>
                <c:pt idx="9">
                  <c:v>843</c:v>
                </c:pt>
                <c:pt idx="10">
                  <c:v>757</c:v>
                </c:pt>
                <c:pt idx="11">
                  <c:v>747</c:v>
                </c:pt>
                <c:pt idx="12">
                  <c:v>732</c:v>
                </c:pt>
                <c:pt idx="13">
                  <c:v>708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922</c:v>
                </c:pt>
                <c:pt idx="1">
                  <c:v>920</c:v>
                </c:pt>
                <c:pt idx="2">
                  <c:v>899</c:v>
                </c:pt>
                <c:pt idx="3">
                  <c:v>900</c:v>
                </c:pt>
                <c:pt idx="4">
                  <c:v>895</c:v>
                </c:pt>
                <c:pt idx="5">
                  <c:v>890</c:v>
                </c:pt>
                <c:pt idx="6">
                  <c:v>885</c:v>
                </c:pt>
                <c:pt idx="7">
                  <c:v>864</c:v>
                </c:pt>
                <c:pt idx="8">
                  <c:v>839</c:v>
                </c:pt>
                <c:pt idx="9">
                  <c:v>823</c:v>
                </c:pt>
                <c:pt idx="10">
                  <c:v>806</c:v>
                </c:pt>
                <c:pt idx="11">
                  <c:v>803</c:v>
                </c:pt>
                <c:pt idx="12">
                  <c:v>798</c:v>
                </c:pt>
                <c:pt idx="13">
                  <c:v>796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124</c:v>
                </c:pt>
                <c:pt idx="1">
                  <c:v>124</c:v>
                </c:pt>
                <c:pt idx="2">
                  <c:v>124</c:v>
                </c:pt>
                <c:pt idx="3">
                  <c:v>124</c:v>
                </c:pt>
                <c:pt idx="4">
                  <c:v>124</c:v>
                </c:pt>
                <c:pt idx="5">
                  <c:v>102</c:v>
                </c:pt>
                <c:pt idx="6">
                  <c:v>102</c:v>
                </c:pt>
                <c:pt idx="7">
                  <c:v>102</c:v>
                </c:pt>
                <c:pt idx="8">
                  <c:v>102</c:v>
                </c:pt>
                <c:pt idx="9">
                  <c:v>102</c:v>
                </c:pt>
                <c:pt idx="10">
                  <c:v>102</c:v>
                </c:pt>
                <c:pt idx="11">
                  <c:v>58</c:v>
                </c:pt>
                <c:pt idx="12">
                  <c:v>58</c:v>
                </c:pt>
                <c:pt idx="13">
                  <c:v>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113</c:v>
                </c:pt>
                <c:pt idx="1">
                  <c:v>113</c:v>
                </c:pt>
                <c:pt idx="2">
                  <c:v>113</c:v>
                </c:pt>
                <c:pt idx="3">
                  <c:v>113</c:v>
                </c:pt>
                <c:pt idx="4">
                  <c:v>113</c:v>
                </c:pt>
                <c:pt idx="5">
                  <c:v>113</c:v>
                </c:pt>
                <c:pt idx="6">
                  <c:v>113</c:v>
                </c:pt>
                <c:pt idx="7">
                  <c:v>113</c:v>
                </c:pt>
                <c:pt idx="8">
                  <c:v>113</c:v>
                </c:pt>
                <c:pt idx="9">
                  <c:v>113</c:v>
                </c:pt>
                <c:pt idx="10">
                  <c:v>113</c:v>
                </c:pt>
                <c:pt idx="11">
                  <c:v>85</c:v>
                </c:pt>
                <c:pt idx="12">
                  <c:v>85</c:v>
                </c:pt>
                <c:pt idx="13">
                  <c:v>85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5.6681999999999997</c:v>
                </c:pt>
                <c:pt idx="1">
                  <c:v>6.6215000000000002</c:v>
                </c:pt>
                <c:pt idx="2">
                  <c:v>9.7563999999999993</c:v>
                </c:pt>
                <c:pt idx="3">
                  <c:v>9.4478000000000009</c:v>
                </c:pt>
                <c:pt idx="4">
                  <c:v>0</c:v>
                </c:pt>
                <c:pt idx="5">
                  <c:v>6.0648</c:v>
                </c:pt>
                <c:pt idx="6">
                  <c:v>0</c:v>
                </c:pt>
                <c:pt idx="7">
                  <c:v>6.1258999999999997</c:v>
                </c:pt>
                <c:pt idx="8">
                  <c:v>5.6594000000000007</c:v>
                </c:pt>
                <c:pt idx="9">
                  <c:v>5.8765000000000001</c:v>
                </c:pt>
                <c:pt idx="10">
                  <c:v>6.9116999999999997</c:v>
                </c:pt>
                <c:pt idx="11">
                  <c:v>0</c:v>
                </c:pt>
                <c:pt idx="12">
                  <c:v>3.9942000000000002</c:v>
                </c:pt>
                <c:pt idx="13">
                  <c:v>4.1757999999999997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3.582992788927577</c:v>
                </c:pt>
                <c:pt idx="1">
                  <c:v>3.2258001386047059</c:v>
                </c:pt>
                <c:pt idx="2">
                  <c:v>3.1097315830521519</c:v>
                </c:pt>
                <c:pt idx="3">
                  <c:v>2.7599559543298389</c:v>
                </c:pt>
                <c:pt idx="4">
                  <c:v>2.9422483914463009</c:v>
                </c:pt>
                <c:pt idx="5">
                  <c:v>2.3784734707761528</c:v>
                </c:pt>
                <c:pt idx="6">
                  <c:v>2.259544263917836</c:v>
                </c:pt>
                <c:pt idx="7">
                  <c:v>2.1990283068220999</c:v>
                </c:pt>
                <c:pt idx="8">
                  <c:v>2.1058033928060915</c:v>
                </c:pt>
                <c:pt idx="9">
                  <c:v>1.6445419313852456</c:v>
                </c:pt>
                <c:pt idx="10">
                  <c:v>1.8602241628380749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5.381287608480009</c:v>
                </c:pt>
                <c:pt idx="1">
                  <c:v>5.3951104033732555</c:v>
                </c:pt>
                <c:pt idx="2">
                  <c:v>4.8973133082006752</c:v>
                </c:pt>
                <c:pt idx="3">
                  <c:v>3.3460333246374909</c:v>
                </c:pt>
                <c:pt idx="4">
                  <c:v>3.2358207688799734</c:v>
                </c:pt>
                <c:pt idx="5">
                  <c:v>3.4125707465265469</c:v>
                </c:pt>
                <c:pt idx="6">
                  <c:v>3.3236140561593803</c:v>
                </c:pt>
                <c:pt idx="7">
                  <c:v>3.007798294844255</c:v>
                </c:pt>
                <c:pt idx="8">
                  <c:v>3.0388773678605094</c:v>
                </c:pt>
                <c:pt idx="9">
                  <c:v>1.4753524924445567</c:v>
                </c:pt>
                <c:pt idx="10">
                  <c:v>2.0437154855624891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0.35504274900856547</c:v>
                </c:pt>
                <c:pt idx="2">
                  <c:v>0.53626150634674075</c:v>
                </c:pt>
                <c:pt idx="3">
                  <c:v>7.4036082743329956</c:v>
                </c:pt>
                <c:pt idx="4">
                  <c:v>2.1904250726763901</c:v>
                </c:pt>
                <c:pt idx="5">
                  <c:v>4.7415245272045503</c:v>
                </c:pt>
                <c:pt idx="7">
                  <c:v>7.1764925378825764</c:v>
                </c:pt>
                <c:pt idx="8">
                  <c:v>0.14693230644954899</c:v>
                </c:pt>
                <c:pt idx="9">
                  <c:v>0</c:v>
                </c:pt>
                <c:pt idx="10">
                  <c:v>0.173801623842016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8.2949125296883022</c:v>
                </c:pt>
                <c:pt idx="4" formatCode="#,##0">
                  <c:v>2.1904250726763901</c:v>
                </c:pt>
                <c:pt idx="5" formatCode="#,##0">
                  <c:v>4.7415245272045503</c:v>
                </c:pt>
                <c:pt idx="6" formatCode="#,##0">
                  <c:v>7.3234248443321253</c:v>
                </c:pt>
                <c:pt idx="10" formatCode="#,##0">
                  <c:v>0.173801623842016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栄村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栄村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栄村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栄村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0</c:v>
                </c:pt>
                <c:pt idx="1">
                  <c:v>0</c:v>
                </c:pt>
                <c:pt idx="2">
                  <c:v>0</c:v>
                </c:pt>
                <c:pt idx="3">
                  <c:v>1000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5,256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0</c:v>
                </c:pt>
                <c:pt idx="1">
                  <c:v>0</c:v>
                </c:pt>
                <c:pt idx="2">
                  <c:v>0</c:v>
                </c:pt>
                <c:pt idx="3">
                  <c:v>5256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栄村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6.684754248</c:v>
                </c:pt>
                <c:pt idx="1">
                  <c:v>6.3270412560000002</c:v>
                </c:pt>
                <c:pt idx="2">
                  <c:v>5.9663513880000005</c:v>
                </c:pt>
                <c:pt idx="3">
                  <c:v>50.818680684000007</c:v>
                </c:pt>
                <c:pt idx="4">
                  <c:v>8.6611220000000003E-2</c:v>
                </c:pt>
                <c:pt idx="5">
                  <c:v>1.15958721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469,006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栄村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152791</c:v>
                </c:pt>
                <c:pt idx="1">
                  <c:v>84300</c:v>
                </c:pt>
                <c:pt idx="2">
                  <c:v>27266</c:v>
                </c:pt>
                <c:pt idx="3">
                  <c:v>204649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1000</c:v>
                </c:pt>
                <c:pt idx="5">
                  <c:v>1000</c:v>
                </c:pt>
                <c:pt idx="6">
                  <c:v>1000</c:v>
                </c:pt>
                <c:pt idx="7">
                  <c:v>1000</c:v>
                </c:pt>
                <c:pt idx="8">
                  <c:v>1000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c:v>
                </c:pt>
                <c:pt idx="1">
                  <c:v>0</c:v>
                </c:pt>
                <c:pt idx="2">
                  <c:v>0</c:v>
                </c:pt>
                <c:pt idx="3">
                  <c:v>0</c:v>
                </c:pt>
                <c:pt idx="4">
                  <c:v>0.60950601756814859</c:v>
                </c:pt>
                <c:pt idx="5">
                  <c:v>0.72956233960207773</c:v>
                </c:pt>
                <c:pt idx="6">
                  <c:v>0.66472397578772646</c:v>
                </c:pt>
                <c:pt idx="7">
                  <c:v>0.68037440964610485</c:v>
                </c:pt>
                <c:pt idx="8">
                  <c:v>0.68037440964610485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0.23354442176731119</c:v>
                </c:pt>
                <c:pt idx="3">
                  <c:v>4.6637688864333642</c:v>
                </c:pt>
                <c:pt idx="4">
                  <c:v>3.1097315830521519</c:v>
                </c:pt>
                <c:pt idx="5">
                  <c:v>3.9897900709823988</c:v>
                </c:pt>
                <c:pt idx="7">
                  <c:v>6.240573170404204</c:v>
                </c:pt>
                <c:pt idx="8">
                  <c:v>0.16685450592228901</c:v>
                </c:pt>
                <c:pt idx="9">
                  <c:v>0</c:v>
                </c:pt>
                <c:pt idx="10">
                  <c:v>0.10746744337850089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4.8973133082006752</c:v>
                </c:pt>
                <c:pt idx="4" formatCode="#,##0">
                  <c:v>3.1097315830521519</c:v>
                </c:pt>
                <c:pt idx="5" formatCode="#,##0">
                  <c:v>3.9897900709823988</c:v>
                </c:pt>
                <c:pt idx="6" formatCode="#,##0">
                  <c:v>6.4074276763264928</c:v>
                </c:pt>
                <c:pt idx="10" formatCode="#,##0">
                  <c:v>0.10746744337850089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7725.1582738596762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5256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1938800.7660000001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185687.61799999999</c:v>
                </c:pt>
                <c:pt idx="1">
                  <c:v>175751.14600000001</c:v>
                </c:pt>
                <c:pt idx="2">
                  <c:v>165731.98300000001</c:v>
                </c:pt>
                <c:pt idx="3">
                  <c:v>1411630.0190000001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0</c:v>
                </c:pt>
                <c:pt idx="1">
                  <c:v>0</c:v>
                </c:pt>
                <c:pt idx="2">
                  <c:v>5256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排出量比較シート!$DL$21:$DL$50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排出量比較シート!$DB$21:$DB$50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排出量比較シート!$DD$21:$DD$50</c:f>
              <c:numCache>
                <c:formatCode>[=0]#;[&lt;1]0.00;#,##0</c:formatCode>
                <c:ptCount val="30"/>
                <c:pt idx="0">
                  <c:v>0</c:v>
                </c:pt>
                <c:pt idx="1">
                  <c:v>0</c:v>
                </c:pt>
                <c:pt idx="2">
                  <c:v>0.39200000000000002</c:v>
                </c:pt>
                <c:pt idx="3">
                  <c:v>0</c:v>
                </c:pt>
                <c:pt idx="4">
                  <c:v>0</c:v>
                </c:pt>
                <c:pt idx="5">
                  <c:v>0</c:v>
                </c:pt>
                <c:pt idx="6">
                  <c:v>0</c:v>
                </c:pt>
                <c:pt idx="7">
                  <c:v>0.34799999999999998</c:v>
                </c:pt>
                <c:pt idx="8">
                  <c:v>0</c:v>
                </c:pt>
                <c:pt idx="9">
                  <c:v>0</c:v>
                </c:pt>
                <c:pt idx="10">
                  <c:v>0</c:v>
                </c:pt>
                <c:pt idx="11">
                  <c:v>0</c:v>
                </c:pt>
                <c:pt idx="12">
                  <c:v>0</c:v>
                </c:pt>
                <c:pt idx="13">
                  <c:v>22.934000000000001</c:v>
                </c:pt>
                <c:pt idx="14">
                  <c:v>0</c:v>
                </c:pt>
                <c:pt idx="15">
                  <c:v>0</c:v>
                </c:pt>
                <c:pt idx="16">
                  <c:v>0</c:v>
                </c:pt>
                <c:pt idx="17">
                  <c:v>0</c:v>
                </c:pt>
                <c:pt idx="18">
                  <c:v>0</c:v>
                </c:pt>
                <c:pt idx="19">
                  <c:v>0</c:v>
                </c:pt>
                <c:pt idx="20">
                  <c:v>0</c:v>
                </c:pt>
                <c:pt idx="21">
                  <c:v>0</c:v>
                </c:pt>
                <c:pt idx="22">
                  <c:v>61.701000000000001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排出量比較シート!$BV$21:$BV$50</c:f>
              <c:numCache>
                <c:formatCode>0%</c:formatCode>
                <c:ptCount val="30"/>
                <c:pt idx="0">
                  <c:v>0.35523871660126832</c:v>
                </c:pt>
                <c:pt idx="1">
                  <c:v>0.20078797328583697</c:v>
                </c:pt>
                <c:pt idx="2">
                  <c:v>1.9748661024422701E-2</c:v>
                </c:pt>
                <c:pt idx="3">
                  <c:v>7.4889689543754398E-2</c:v>
                </c:pt>
                <c:pt idx="4">
                  <c:v>0.1780564892898856</c:v>
                </c:pt>
                <c:pt idx="5">
                  <c:v>0.22892262428467972</c:v>
                </c:pt>
                <c:pt idx="6">
                  <c:v>0.16088669070022446</c:v>
                </c:pt>
                <c:pt idx="7">
                  <c:v>0.1490629674681192</c:v>
                </c:pt>
                <c:pt idx="8">
                  <c:v>8.9344193182894674E-2</c:v>
                </c:pt>
                <c:pt idx="9">
                  <c:v>0.41122136693941769</c:v>
                </c:pt>
                <c:pt idx="10">
                  <c:v>0.35708726945740132</c:v>
                </c:pt>
                <c:pt idx="11">
                  <c:v>0.13625112976378215</c:v>
                </c:pt>
                <c:pt idx="12">
                  <c:v>0.40557408177269011</c:v>
                </c:pt>
                <c:pt idx="13">
                  <c:v>9.2707165460155033E-2</c:v>
                </c:pt>
                <c:pt idx="14">
                  <c:v>0.17223803798634779</c:v>
                </c:pt>
                <c:pt idx="15">
                  <c:v>9.4636733651013508E-2</c:v>
                </c:pt>
                <c:pt idx="16">
                  <c:v>0.20447812395994433</c:v>
                </c:pt>
                <c:pt idx="17">
                  <c:v>0.14643626366936846</c:v>
                </c:pt>
                <c:pt idx="18">
                  <c:v>0.21749779670829253</c:v>
                </c:pt>
                <c:pt idx="19">
                  <c:v>0.19973759052471354</c:v>
                </c:pt>
                <c:pt idx="20">
                  <c:v>0.10783765026128314</c:v>
                </c:pt>
                <c:pt idx="21">
                  <c:v>0.15727544819875822</c:v>
                </c:pt>
                <c:pt idx="22">
                  <c:v>0.10707583287646338</c:v>
                </c:pt>
                <c:pt idx="23">
                  <c:v>0.42488863580867842</c:v>
                </c:pt>
                <c:pt idx="24">
                  <c:v>0.43314176475113758</c:v>
                </c:pt>
                <c:pt idx="25">
                  <c:v>0.12361503381832073</c:v>
                </c:pt>
                <c:pt idx="26">
                  <c:v>0.17887125590213879</c:v>
                </c:pt>
                <c:pt idx="27">
                  <c:v>0.15864571838092609</c:v>
                </c:pt>
                <c:pt idx="28">
                  <c:v>0.17219211295616646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排出量比較シート!$BZ$21:$BZ$50</c:f>
              <c:numCache>
                <c:formatCode>0%</c:formatCode>
                <c:ptCount val="30"/>
                <c:pt idx="0">
                  <c:v>0.14252569139969815</c:v>
                </c:pt>
                <c:pt idx="1">
                  <c:v>0.16646208879490249</c:v>
                </c:pt>
                <c:pt idx="2">
                  <c:v>0.16752797245420473</c:v>
                </c:pt>
                <c:pt idx="3">
                  <c:v>0.22849448784551155</c:v>
                </c:pt>
                <c:pt idx="4">
                  <c:v>0.12028339145649594</c:v>
                </c:pt>
                <c:pt idx="5">
                  <c:v>0.15611070757647091</c:v>
                </c:pt>
                <c:pt idx="6">
                  <c:v>0.15343732831998466</c:v>
                </c:pt>
                <c:pt idx="7">
                  <c:v>0.30571127148274291</c:v>
                </c:pt>
                <c:pt idx="8">
                  <c:v>0.11647676009010199</c:v>
                </c:pt>
                <c:pt idx="9">
                  <c:v>0.11277312298555386</c:v>
                </c:pt>
                <c:pt idx="10">
                  <c:v>0.14119117068859804</c:v>
                </c:pt>
                <c:pt idx="11">
                  <c:v>0.1395197997342795</c:v>
                </c:pt>
                <c:pt idx="12">
                  <c:v>0.12565721286571646</c:v>
                </c:pt>
                <c:pt idx="13">
                  <c:v>0.37008654520649481</c:v>
                </c:pt>
                <c:pt idx="14">
                  <c:v>0.15677395522295154</c:v>
                </c:pt>
                <c:pt idx="15">
                  <c:v>0.18828243933167499</c:v>
                </c:pt>
                <c:pt idx="16">
                  <c:v>0.13724638034218259</c:v>
                </c:pt>
                <c:pt idx="17">
                  <c:v>0.1564756790862375</c:v>
                </c:pt>
                <c:pt idx="18">
                  <c:v>0.24294730384136387</c:v>
                </c:pt>
                <c:pt idx="19">
                  <c:v>0.13511588266853408</c:v>
                </c:pt>
                <c:pt idx="20">
                  <c:v>0.31968867375351023</c:v>
                </c:pt>
                <c:pt idx="21">
                  <c:v>0.14464862384221372</c:v>
                </c:pt>
                <c:pt idx="22">
                  <c:v>0.44246227802183613</c:v>
                </c:pt>
                <c:pt idx="23">
                  <c:v>8.9787021149928689E-2</c:v>
                </c:pt>
                <c:pt idx="24">
                  <c:v>0.10190326029857685</c:v>
                </c:pt>
                <c:pt idx="25">
                  <c:v>0.16650051581534464</c:v>
                </c:pt>
                <c:pt idx="26">
                  <c:v>0.13370274593784259</c:v>
                </c:pt>
                <c:pt idx="27">
                  <c:v>0.15154752480465883</c:v>
                </c:pt>
                <c:pt idx="28">
                  <c:v>0.12265186363526683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排出量比較シート!$CA$21:$CA$50</c:f>
              <c:numCache>
                <c:formatCode>0%</c:formatCode>
                <c:ptCount val="30"/>
                <c:pt idx="0">
                  <c:v>0.11609737516153035</c:v>
                </c:pt>
                <c:pt idx="1">
                  <c:v>0.28198624190587795</c:v>
                </c:pt>
                <c:pt idx="2">
                  <c:v>0.1307595452088938</c:v>
                </c:pt>
                <c:pt idx="3">
                  <c:v>0.39270505087631757</c:v>
                </c:pt>
                <c:pt idx="4">
                  <c:v>0.12496825201426633</c:v>
                </c:pt>
                <c:pt idx="5">
                  <c:v>0.20863921133920346</c:v>
                </c:pt>
                <c:pt idx="6">
                  <c:v>0.34722219836118173</c:v>
                </c:pt>
                <c:pt idx="7">
                  <c:v>0.21758770338275607</c:v>
                </c:pt>
                <c:pt idx="8">
                  <c:v>0.26543425276342236</c:v>
                </c:pt>
                <c:pt idx="9">
                  <c:v>0.20110003966203308</c:v>
                </c:pt>
                <c:pt idx="10">
                  <c:v>0.15367880197547346</c:v>
                </c:pt>
                <c:pt idx="11">
                  <c:v>0.39289529907915416</c:v>
                </c:pt>
                <c:pt idx="12">
                  <c:v>0.1992020892445516</c:v>
                </c:pt>
                <c:pt idx="13">
                  <c:v>0.31018454566623849</c:v>
                </c:pt>
                <c:pt idx="14">
                  <c:v>0.25727076492046552</c:v>
                </c:pt>
                <c:pt idx="15">
                  <c:v>0.24140342556809566</c:v>
                </c:pt>
                <c:pt idx="16">
                  <c:v>0.17329902185532683</c:v>
                </c:pt>
                <c:pt idx="17">
                  <c:v>0.22163849670669314</c:v>
                </c:pt>
                <c:pt idx="18">
                  <c:v>0.27784145459225673</c:v>
                </c:pt>
                <c:pt idx="19">
                  <c:v>0.26915152782903257</c:v>
                </c:pt>
                <c:pt idx="20">
                  <c:v>0.16836552282830214</c:v>
                </c:pt>
                <c:pt idx="21">
                  <c:v>0.27122492398776943</c:v>
                </c:pt>
                <c:pt idx="22">
                  <c:v>0.24634303122682782</c:v>
                </c:pt>
                <c:pt idx="23">
                  <c:v>8.4580813461265988E-2</c:v>
                </c:pt>
                <c:pt idx="24">
                  <c:v>0.1389250626570453</c:v>
                </c:pt>
                <c:pt idx="25">
                  <c:v>0.23351929634028784</c:v>
                </c:pt>
                <c:pt idx="26">
                  <c:v>0.19894773758487189</c:v>
                </c:pt>
                <c:pt idx="27">
                  <c:v>0.24803565728952162</c:v>
                </c:pt>
                <c:pt idx="28">
                  <c:v>0.1461982577596759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排出量比較シート!$CB$21:$CB$50</c:f>
              <c:numCache>
                <c:formatCode>0%</c:formatCode>
                <c:ptCount val="30"/>
                <c:pt idx="0">
                  <c:v>0.37318017018212502</c:v>
                </c:pt>
                <c:pt idx="1">
                  <c:v>0.32817293918991575</c:v>
                </c:pt>
                <c:pt idx="2">
                  <c:v>0.65615726338343594</c:v>
                </c:pt>
                <c:pt idx="3">
                  <c:v>0.29581280472477584</c:v>
                </c:pt>
                <c:pt idx="4">
                  <c:v>0.56277565951602071</c:v>
                </c:pt>
                <c:pt idx="5">
                  <c:v>0.37694821889921021</c:v>
                </c:pt>
                <c:pt idx="6">
                  <c:v>0.29589128791984542</c:v>
                </c:pt>
                <c:pt idx="7">
                  <c:v>0.31233392491939138</c:v>
                </c:pt>
                <c:pt idx="8">
                  <c:v>0.48893394485710479</c:v>
                </c:pt>
                <c:pt idx="9">
                  <c:v>0.26563751934031299</c:v>
                </c:pt>
                <c:pt idx="10">
                  <c:v>0.33064196607610813</c:v>
                </c:pt>
                <c:pt idx="11">
                  <c:v>0.28438086941111845</c:v>
                </c:pt>
                <c:pt idx="12">
                  <c:v>0.26231574166843175</c:v>
                </c:pt>
                <c:pt idx="13">
                  <c:v>0.22702174366711159</c:v>
                </c:pt>
                <c:pt idx="14">
                  <c:v>0.40642950885911272</c:v>
                </c:pt>
                <c:pt idx="15">
                  <c:v>0.47567740144921572</c:v>
                </c:pt>
                <c:pt idx="16">
                  <c:v>0.48497647384254627</c:v>
                </c:pt>
                <c:pt idx="17">
                  <c:v>0.47544956053770077</c:v>
                </c:pt>
                <c:pt idx="18">
                  <c:v>0.24153023668069773</c:v>
                </c:pt>
                <c:pt idx="19">
                  <c:v>0.36062572974456092</c:v>
                </c:pt>
                <c:pt idx="20">
                  <c:v>0.40410815315690457</c:v>
                </c:pt>
                <c:pt idx="21">
                  <c:v>0.40899018849811597</c:v>
                </c:pt>
                <c:pt idx="22">
                  <c:v>0.19111400657393285</c:v>
                </c:pt>
                <c:pt idx="23">
                  <c:v>0.37350739159687257</c:v>
                </c:pt>
                <c:pt idx="24">
                  <c:v>0.3138089487262935</c:v>
                </c:pt>
                <c:pt idx="25">
                  <c:v>0.45035752466997048</c:v>
                </c:pt>
                <c:pt idx="26">
                  <c:v>0.46321302867941916</c:v>
                </c:pt>
                <c:pt idx="27">
                  <c:v>0.44177109952489341</c:v>
                </c:pt>
                <c:pt idx="28">
                  <c:v>0.55895776564889088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排出量比較シート!$CH$21:$CH$50</c:f>
              <c:numCache>
                <c:formatCode>0%</c:formatCode>
                <c:ptCount val="30"/>
                <c:pt idx="0">
                  <c:v>1.2958046655378148E-2</c:v>
                </c:pt>
                <c:pt idx="1">
                  <c:v>2.259075682346701E-2</c:v>
                </c:pt>
                <c:pt idx="2">
                  <c:v>2.5806557929042736E-2</c:v>
                </c:pt>
                <c:pt idx="3">
                  <c:v>8.0979670096406348E-3</c:v>
                </c:pt>
                <c:pt idx="4">
                  <c:v>1.3916207723331421E-2</c:v>
                </c:pt>
                <c:pt idx="5">
                  <c:v>2.937923790043569E-2</c:v>
                </c:pt>
                <c:pt idx="6">
                  <c:v>4.256249469876372E-2</c:v>
                </c:pt>
                <c:pt idx="7">
                  <c:v>1.5304132746990396E-2</c:v>
                </c:pt>
                <c:pt idx="8">
                  <c:v>3.9810849106476191E-2</c:v>
                </c:pt>
                <c:pt idx="9">
                  <c:v>9.2679510726824278E-3</c:v>
                </c:pt>
                <c:pt idx="10">
                  <c:v>1.7400791802419099E-2</c:v>
                </c:pt>
                <c:pt idx="11">
                  <c:v>4.6952902011665944E-2</c:v>
                </c:pt>
                <c:pt idx="12">
                  <c:v>7.2508744486100641E-3</c:v>
                </c:pt>
                <c:pt idx="13">
                  <c:v>0</c:v>
                </c:pt>
                <c:pt idx="14">
                  <c:v>7.2877330111225909E-3</c:v>
                </c:pt>
                <c:pt idx="15">
                  <c:v>0</c:v>
                </c:pt>
                <c:pt idx="16">
                  <c:v>0</c:v>
                </c:pt>
                <c:pt idx="17">
                  <c:v>0</c:v>
                </c:pt>
                <c:pt idx="18">
                  <c:v>2.0183208177388976E-2</c:v>
                </c:pt>
                <c:pt idx="19">
                  <c:v>3.5369269233158813E-2</c:v>
                </c:pt>
                <c:pt idx="20">
                  <c:v>0</c:v>
                </c:pt>
                <c:pt idx="21">
                  <c:v>1.7860815473142635E-2</c:v>
                </c:pt>
                <c:pt idx="22">
                  <c:v>1.3004851300939811E-2</c:v>
                </c:pt>
                <c:pt idx="23">
                  <c:v>2.7236137983254284E-2</c:v>
                </c:pt>
                <c:pt idx="24">
                  <c:v>1.222096356694676E-2</c:v>
                </c:pt>
                <c:pt idx="25">
                  <c:v>2.6007629356076326E-2</c:v>
                </c:pt>
                <c:pt idx="26">
                  <c:v>2.5265231895727495E-2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排出量比較シート!$BW$21:$BW$50</c15:sqref>
                        </c15:formulaRef>
                      </c:ext>
                    </c:extLst>
                    <c:numCache>
                      <c:formatCode>0%</c:formatCode>
                      <c:ptCount val="30"/>
                      <c:pt idx="0">
                        <c:v>0.24281931848891444</c:v>
                      </c:pt>
                      <c:pt idx="1">
                        <c:v>0</c:v>
                      </c:pt>
                      <c:pt idx="2">
                        <c:v>0</c:v>
                      </c:pt>
                      <c:pt idx="3">
                        <c:v>0</c:v>
                      </c:pt>
                      <c:pt idx="4">
                        <c:v>4.5026067146246747E-2</c:v>
                      </c:pt>
                      <c:pt idx="5">
                        <c:v>0</c:v>
                      </c:pt>
                      <c:pt idx="6">
                        <c:v>4.1889351890226155E-2</c:v>
                      </c:pt>
                      <c:pt idx="7">
                        <c:v>7.0635696125676203E-2</c:v>
                      </c:pt>
                      <c:pt idx="8">
                        <c:v>3.5648966036480392E-2</c:v>
                      </c:pt>
                      <c:pt idx="9">
                        <c:v>2.7851067355149806E-2</c:v>
                      </c:pt>
                      <c:pt idx="10">
                        <c:v>7.4557731765628465E-2</c:v>
                      </c:pt>
                      <c:pt idx="11">
                        <c:v>9.3478916301650977E-2</c:v>
                      </c:pt>
                      <c:pt idx="12">
                        <c:v>1.6999687405020225E-2</c:v>
                      </c:pt>
                      <c:pt idx="13">
                        <c:v>2.4431590571328345E-2</c:v>
                      </c:pt>
                      <c:pt idx="14">
                        <c:v>1.2860486732924427E-2</c:v>
                      </c:pt>
                      <c:pt idx="15">
                        <c:v>4.5989973741085415E-3</c:v>
                      </c:pt>
                      <c:pt idx="16">
                        <c:v>9.5162404156962505E-2</c:v>
                      </c:pt>
                      <c:pt idx="17">
                        <c:v>4.9419318995569825E-2</c:v>
                      </c:pt>
                      <c:pt idx="18">
                        <c:v>3.072523554270401E-2</c:v>
                      </c:pt>
                      <c:pt idx="19">
                        <c:v>0.11537565448908801</c:v>
                      </c:pt>
                      <c:pt idx="20">
                        <c:v>4.5712581551677997E-2</c:v>
                      </c:pt>
                      <c:pt idx="21">
                        <c:v>7.1946426357093141E-2</c:v>
                      </c:pt>
                      <c:pt idx="22">
                        <c:v>0</c:v>
                      </c:pt>
                      <c:pt idx="23">
                        <c:v>9.6189533113418796E-2</c:v>
                      </c:pt>
                      <c:pt idx="24">
                        <c:v>0</c:v>
                      </c:pt>
                      <c:pt idx="25">
                        <c:v>0</c:v>
                      </c:pt>
                      <c:pt idx="26">
                        <c:v>0</c:v>
                      </c:pt>
                      <c:pt idx="27">
                        <c:v>1.2484616982424208E-2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1.7587076593638423E-2</c:v>
                      </c:pt>
                      <c:pt idx="1">
                        <c:v>3.4332898801525569E-2</c:v>
                      </c:pt>
                      <c:pt idx="2">
                        <c:v>1.9748661024422701E-2</c:v>
                      </c:pt>
                      <c:pt idx="3">
                        <c:v>6.9223562846126964E-3</c:v>
                      </c:pt>
                      <c:pt idx="4">
                        <c:v>9.4066243394101794E-3</c:v>
                      </c:pt>
                      <c:pt idx="5">
                        <c:v>4.149140084335718E-3</c:v>
                      </c:pt>
                      <c:pt idx="6">
                        <c:v>4.02771364865823E-2</c:v>
                      </c:pt>
                      <c:pt idx="7">
                        <c:v>1.0037603124529639E-2</c:v>
                      </c:pt>
                      <c:pt idx="8">
                        <c:v>2.2504997642354318E-2</c:v>
                      </c:pt>
                      <c:pt idx="9">
                        <c:v>2.5831151848585115E-2</c:v>
                      </c:pt>
                      <c:pt idx="10">
                        <c:v>2.4095145124957033E-2</c:v>
                      </c:pt>
                      <c:pt idx="11">
                        <c:v>1.7263744081792997E-2</c:v>
                      </c:pt>
                      <c:pt idx="12">
                        <c:v>9.9471649905538747E-3</c:v>
                      </c:pt>
                      <c:pt idx="13">
                        <c:v>7.663346637865243E-3</c:v>
                      </c:pt>
                      <c:pt idx="14">
                        <c:v>1.6756815801875789E-2</c:v>
                      </c:pt>
                      <c:pt idx="15">
                        <c:v>3.0781025531857693E-2</c:v>
                      </c:pt>
                      <c:pt idx="16">
                        <c:v>3.0206804828756251E-2</c:v>
                      </c:pt>
                      <c:pt idx="17">
                        <c:v>1.1638838853437269E-2</c:v>
                      </c:pt>
                      <c:pt idx="18">
                        <c:v>1.6083654765987491E-2</c:v>
                      </c:pt>
                      <c:pt idx="19">
                        <c:v>7.2975022905249296E-3</c:v>
                      </c:pt>
                      <c:pt idx="20">
                        <c:v>2.951743324411979E-2</c:v>
                      </c:pt>
                      <c:pt idx="21">
                        <c:v>1.5563605684260708E-2</c:v>
                      </c:pt>
                      <c:pt idx="22">
                        <c:v>5.5201499616963259E-2</c:v>
                      </c:pt>
                      <c:pt idx="23">
                        <c:v>1.0160181062399163E-2</c:v>
                      </c:pt>
                      <c:pt idx="24">
                        <c:v>2.4670501519732223E-2</c:v>
                      </c:pt>
                      <c:pt idx="25">
                        <c:v>2.5794734458449986E-2</c:v>
                      </c:pt>
                      <c:pt idx="26">
                        <c:v>1.0082450159925812E-2</c:v>
                      </c:pt>
                      <c:pt idx="27">
                        <c:v>1.6927360801090571E-2</c:v>
                      </c:pt>
                      <c:pt idx="28">
                        <c:v>1.852431453141393E-2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9.4832321518715471E-2</c:v>
                      </c:pt>
                      <c:pt idx="1">
                        <c:v>0.1664550744843114</c:v>
                      </c:pt>
                      <c:pt idx="2">
                        <c:v>0</c:v>
                      </c:pt>
                      <c:pt idx="3">
                        <c:v>6.7967333259141699E-2</c:v>
                      </c:pt>
                      <c:pt idx="4">
                        <c:v>0.12362379780422865</c:v>
                      </c:pt>
                      <c:pt idx="5">
                        <c:v>0.22477348420034401</c:v>
                      </c:pt>
                      <c:pt idx="6">
                        <c:v>7.8720202323416005E-2</c:v>
                      </c:pt>
                      <c:pt idx="7">
                        <c:v>6.8389668217913369E-2</c:v>
                      </c:pt>
                      <c:pt idx="8">
                        <c:v>3.119022950405996E-2</c:v>
                      </c:pt>
                      <c:pt idx="9">
                        <c:v>0.35753914773568279</c:v>
                      </c:pt>
                      <c:pt idx="10">
                        <c:v>0.25843439256681588</c:v>
                      </c:pt>
                      <c:pt idx="11">
                        <c:v>2.5508469380338173E-2</c:v>
                      </c:pt>
                      <c:pt idx="12">
                        <c:v>0.37862722937711601</c:v>
                      </c:pt>
                      <c:pt idx="13">
                        <c:v>6.0612228250961429E-2</c:v>
                      </c:pt>
                      <c:pt idx="14">
                        <c:v>0.14262073545154758</c:v>
                      </c:pt>
                      <c:pt idx="15">
                        <c:v>5.9256710745047271E-2</c:v>
                      </c:pt>
                      <c:pt idx="16">
                        <c:v>7.9108914974225564E-2</c:v>
                      </c:pt>
                      <c:pt idx="17">
                        <c:v>8.5378105820361372E-2</c:v>
                      </c:pt>
                      <c:pt idx="18">
                        <c:v>0.17068890639960105</c:v>
                      </c:pt>
                      <c:pt idx="19">
                        <c:v>7.706443374510058E-2</c:v>
                      </c:pt>
                      <c:pt idx="20">
                        <c:v>3.2607635465485355E-2</c:v>
                      </c:pt>
                      <c:pt idx="21">
                        <c:v>6.9765416157404378E-2</c:v>
                      </c:pt>
                      <c:pt idx="22">
                        <c:v>5.1874333259500131E-2</c:v>
                      </c:pt>
                      <c:pt idx="23">
                        <c:v>0.31853892163286046</c:v>
                      </c:pt>
                      <c:pt idx="24">
                        <c:v>0.40847126323140537</c:v>
                      </c:pt>
                      <c:pt idx="25">
                        <c:v>9.7820299359870758E-2</c:v>
                      </c:pt>
                      <c:pt idx="26">
                        <c:v>0.16878880574221297</c:v>
                      </c:pt>
                      <c:pt idx="27">
                        <c:v>0.12923374059741133</c:v>
                      </c:pt>
                      <c:pt idx="28">
                        <c:v>0.15366779842475251</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0.36432304566828805</c:v>
                      </c:pt>
                      <c:pt idx="1">
                        <c:v>0.32021119638417522</c:v>
                      </c:pt>
                      <c:pt idx="2">
                        <c:v>0.28702116909449527</c:v>
                      </c:pt>
                      <c:pt idx="3">
                        <c:v>0.28645029102639014</c:v>
                      </c:pt>
                      <c:pt idx="4">
                        <c:v>0.21523139624048532</c:v>
                      </c:pt>
                      <c:pt idx="5">
                        <c:v>0.37009255898185067</c:v>
                      </c:pt>
                      <c:pt idx="6">
                        <c:v>0.28694932849275329</c:v>
                      </c:pt>
                      <c:pt idx="7">
                        <c:v>0.30395008547005059</c:v>
                      </c:pt>
                      <c:pt idx="8">
                        <c:v>0.4792596084623813</c:v>
                      </c:pt>
                      <c:pt idx="9">
                        <c:v>0.25987692426705911</c:v>
                      </c:pt>
                      <c:pt idx="10">
                        <c:v>0.30997319065815049</c:v>
                      </c:pt>
                      <c:pt idx="11">
                        <c:v>0.27451445753322845</c:v>
                      </c:pt>
                      <c:pt idx="12">
                        <c:v>0.25683794506816376</c:v>
                      </c:pt>
                      <c:pt idx="13">
                        <c:v>0.22048238294228908</c:v>
                      </c:pt>
                      <c:pt idx="14">
                        <c:v>0.39810370926971561</c:v>
                      </c:pt>
                      <c:pt idx="15">
                        <c:v>0.46659752359820683</c:v>
                      </c:pt>
                      <c:pt idx="16">
                        <c:v>0.47572148162930017</c:v>
                      </c:pt>
                      <c:pt idx="17">
                        <c:v>0.4656731266315825</c:v>
                      </c:pt>
                      <c:pt idx="18">
                        <c:v>0.23458811012766798</c:v>
                      </c:pt>
                      <c:pt idx="19">
                        <c:v>0.35106402288520205</c:v>
                      </c:pt>
                      <c:pt idx="20">
                        <c:v>0.39595924546980443</c:v>
                      </c:pt>
                      <c:pt idx="21">
                        <c:v>0.39953324656365991</c:v>
                      </c:pt>
                      <c:pt idx="22">
                        <c:v>0.18532306774953225</c:v>
                      </c:pt>
                      <c:pt idx="23">
                        <c:v>0.36733063759463253</c:v>
                      </c:pt>
                      <c:pt idx="24">
                        <c:v>0.30739267414467575</c:v>
                      </c:pt>
                      <c:pt idx="25">
                        <c:v>0.42601080686784232</c:v>
                      </c:pt>
                      <c:pt idx="26">
                        <c:v>0.45401629558449558</c:v>
                      </c:pt>
                      <c:pt idx="27">
                        <c:v>0.43355604469117237</c:v>
                      </c:pt>
                      <c:pt idx="28">
                        <c:v>0.54830221760781928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0.13269077053002964</c:v>
                      </c:pt>
                      <c:pt idx="1">
                        <c:v>0.10190872942352834</c:v>
                      </c:pt>
                      <c:pt idx="2">
                        <c:v>6.4570784000964193E-2</c:v>
                      </c:pt>
                      <c:pt idx="3">
                        <c:v>0.11550972156225926</c:v>
                      </c:pt>
                      <c:pt idx="4">
                        <c:v>0.10489177638859223</c:v>
                      </c:pt>
                      <c:pt idx="5">
                        <c:v>0.11489087881381878</c:v>
                      </c:pt>
                      <c:pt idx="6">
                        <c:v>0.11108991453558183</c:v>
                      </c:pt>
                      <c:pt idx="7">
                        <c:v>7.1124222125582476E-2</c:v>
                      </c:pt>
                      <c:pt idx="8">
                        <c:v>0.15955469388727342</c:v>
                      </c:pt>
                      <c:pt idx="9">
                        <c:v>8.6187275889250195E-2</c:v>
                      </c:pt>
                      <c:pt idx="10">
                        <c:v>9.7015322127464457E-2</c:v>
                      </c:pt>
                      <c:pt idx="11">
                        <c:v>0.11747510700237207</c:v>
                      </c:pt>
                      <c:pt idx="12">
                        <c:v>7.7773400895089384E-2</c:v>
                      </c:pt>
                      <c:pt idx="13">
                        <c:v>0.10106933775982385</c:v>
                      </c:pt>
                      <c:pt idx="14">
                        <c:v>0.11145108066881554</c:v>
                      </c:pt>
                      <c:pt idx="15">
                        <c:v>0.14804012333037225</c:v>
                      </c:pt>
                      <c:pt idx="16">
                        <c:v>0.17549708498196839</c:v>
                      </c:pt>
                      <c:pt idx="17">
                        <c:v>0.16328815663911936</c:v>
                      </c:pt>
                      <c:pt idx="18">
                        <c:v>9.4866545059032192E-2</c:v>
                      </c:pt>
                      <c:pt idx="19">
                        <c:v>0.15291999901286646</c:v>
                      </c:pt>
                      <c:pt idx="20">
                        <c:v>0.12998897735389953</c:v>
                      </c:pt>
                      <c:pt idx="21">
                        <c:v>0.14157834792821877</c:v>
                      </c:pt>
                      <c:pt idx="22">
                        <c:v>9.0191588314230881E-2</c:v>
                      </c:pt>
                      <c:pt idx="23">
                        <c:v>8.8395492227227923E-2</c:v>
                      </c:pt>
                      <c:pt idx="24">
                        <c:v>9.8690300053170116E-2</c:v>
                      </c:pt>
                      <c:pt idx="25">
                        <c:v>0.1652135943924736</c:v>
                      </c:pt>
                      <c:pt idx="26">
                        <c:v>0.14201033392668741</c:v>
                      </c:pt>
                      <c:pt idx="27">
                        <c:v>0.10644312558073099</c:v>
                      </c:pt>
                      <c:pt idx="28">
                        <c:v>0.16203174920475583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0.23163227513825835</c:v>
                      </c:pt>
                      <c:pt idx="1">
                        <c:v>0.21830246696064687</c:v>
                      </c:pt>
                      <c:pt idx="2">
                        <c:v>0.2224503850935311</c:v>
                      </c:pt>
                      <c:pt idx="3">
                        <c:v>0.17094056946413086</c:v>
                      </c:pt>
                      <c:pt idx="4">
                        <c:v>0.11033961985189306</c:v>
                      </c:pt>
                      <c:pt idx="5">
                        <c:v>0.25520168016803185</c:v>
                      </c:pt>
                      <c:pt idx="6">
                        <c:v>0.17585941395717145</c:v>
                      </c:pt>
                      <c:pt idx="7">
                        <c:v>0.23282586334446809</c:v>
                      </c:pt>
                      <c:pt idx="8">
                        <c:v>0.31970491457510791</c:v>
                      </c:pt>
                      <c:pt idx="9">
                        <c:v>0.1736896483778089</c:v>
                      </c:pt>
                      <c:pt idx="10">
                        <c:v>0.21295786853068605</c:v>
                      </c:pt>
                      <c:pt idx="11">
                        <c:v>0.15703935053085635</c:v>
                      </c:pt>
                      <c:pt idx="12">
                        <c:v>0.17906454417307435</c:v>
                      </c:pt>
                      <c:pt idx="13">
                        <c:v>0.11941304518246523</c:v>
                      </c:pt>
                      <c:pt idx="14">
                        <c:v>0.28665262860090013</c:v>
                      </c:pt>
                      <c:pt idx="15">
                        <c:v>0.31855740026783463</c:v>
                      </c:pt>
                      <c:pt idx="16">
                        <c:v>0.30022439664733175</c:v>
                      </c:pt>
                      <c:pt idx="17">
                        <c:v>0.30238496999246312</c:v>
                      </c:pt>
                      <c:pt idx="18">
                        <c:v>0.13972156506863578</c:v>
                      </c:pt>
                      <c:pt idx="19">
                        <c:v>0.19814402387233562</c:v>
                      </c:pt>
                      <c:pt idx="20">
                        <c:v>0.26597026811590496</c:v>
                      </c:pt>
                      <c:pt idx="21">
                        <c:v>0.25795489863544113</c:v>
                      </c:pt>
                      <c:pt idx="22">
                        <c:v>9.5131479435301342E-2</c:v>
                      </c:pt>
                      <c:pt idx="23">
                        <c:v>0.2789351453674046</c:v>
                      </c:pt>
                      <c:pt idx="24">
                        <c:v>0.20870237409150563</c:v>
                      </c:pt>
                      <c:pt idx="25">
                        <c:v>0.26079721247536869</c:v>
                      </c:pt>
                      <c:pt idx="26">
                        <c:v>0.31200596165780808</c:v>
                      </c:pt>
                      <c:pt idx="27">
                        <c:v>0.32711291911044144</c:v>
                      </c:pt>
                      <c:pt idx="28">
                        <c:v>0.3862704684030635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8.8571245138369531E-3</c:v>
                      </c:pt>
                      <c:pt idx="1">
                        <c:v>7.9617428057405203E-3</c:v>
                      </c:pt>
                      <c:pt idx="2">
                        <c:v>6.6665854279656838E-3</c:v>
                      </c:pt>
                      <c:pt idx="3">
                        <c:v>9.362513698385741E-3</c:v>
                      </c:pt>
                      <c:pt idx="4">
                        <c:v>7.4821872700962808E-3</c:v>
                      </c:pt>
                      <c:pt idx="5">
                        <c:v>6.8556599173595374E-3</c:v>
                      </c:pt>
                      <c:pt idx="6">
                        <c:v>8.9419594270921249E-3</c:v>
                      </c:pt>
                      <c:pt idx="7">
                        <c:v>6.8696349899804209E-3</c:v>
                      </c:pt>
                      <c:pt idx="8">
                        <c:v>9.674336394723454E-3</c:v>
                      </c:pt>
                      <c:pt idx="9">
                        <c:v>5.7605950732538633E-3</c:v>
                      </c:pt>
                      <c:pt idx="10">
                        <c:v>8.5455404589453512E-3</c:v>
                      </c:pt>
                      <c:pt idx="11">
                        <c:v>9.8664118778900006E-3</c:v>
                      </c:pt>
                      <c:pt idx="12">
                        <c:v>5.4777966002680133E-3</c:v>
                      </c:pt>
                      <c:pt idx="13">
                        <c:v>6.539360724822506E-3</c:v>
                      </c:pt>
                      <c:pt idx="14">
                        <c:v>8.325799589397111E-3</c:v>
                      </c:pt>
                      <c:pt idx="15">
                        <c:v>9.0798778510089214E-3</c:v>
                      </c:pt>
                      <c:pt idx="16">
                        <c:v>9.2549922132460823E-3</c:v>
                      </c:pt>
                      <c:pt idx="17">
                        <c:v>9.7764339061183047E-3</c:v>
                      </c:pt>
                      <c:pt idx="18">
                        <c:v>6.9421265530297833E-3</c:v>
                      </c:pt>
                      <c:pt idx="19">
                        <c:v>9.5617068593588771E-3</c:v>
                      </c:pt>
                      <c:pt idx="20">
                        <c:v>8.1489076871001705E-3</c:v>
                      </c:pt>
                      <c:pt idx="21">
                        <c:v>9.456941934456075E-3</c:v>
                      </c:pt>
                      <c:pt idx="22">
                        <c:v>5.7909388244006066E-3</c:v>
                      </c:pt>
                      <c:pt idx="23">
                        <c:v>6.1767540022400437E-3</c:v>
                      </c:pt>
                      <c:pt idx="24">
                        <c:v>6.4162745816177189E-3</c:v>
                      </c:pt>
                      <c:pt idx="25">
                        <c:v>1.233207429539426E-2</c:v>
                      </c:pt>
                      <c:pt idx="26">
                        <c:v>9.1967330949235832E-3</c:v>
                      </c:pt>
                      <c:pt idx="27">
                        <c:v>8.2150548337210482E-3</c:v>
                      </c:pt>
                      <c:pt idx="28">
                        <c:v>1.0655548041071548E-2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0.36246950886097506</c:v>
                      </c:pt>
                      <c:pt idx="3">
                        <c:v>0</c:v>
                      </c:pt>
                      <c:pt idx="4">
                        <c:v>0.3400620760054392</c:v>
                      </c:pt>
                      <c:pt idx="5">
                        <c:v>0</c:v>
                      </c:pt>
                      <c:pt idx="6">
                        <c:v>0</c:v>
                      </c:pt>
                      <c:pt idx="7">
                        <c:v>1.5142044593604259E-3</c:v>
                      </c:pt>
                      <c:pt idx="8">
                        <c:v>0</c:v>
                      </c:pt>
                      <c:pt idx="9">
                        <c:v>0</c:v>
                      </c:pt>
                      <c:pt idx="10">
                        <c:v>1.212323495901229E-2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1.2014643506733893E-2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排出量比較シート!$BE$21:$BE$50</c:f>
              <c:numCache>
                <c:formatCode>#,##0_);[Red]\(#,##0\)</c:formatCode>
                <c:ptCount val="30"/>
                <c:pt idx="0">
                  <c:v>4.6320238794886048</c:v>
                </c:pt>
                <c:pt idx="1">
                  <c:v>2.7608816105958787</c:v>
                </c:pt>
                <c:pt idx="2">
                  <c:v>0.32465002408261318</c:v>
                </c:pt>
                <c:pt idx="3">
                  <c:v>0.87942102446270465</c:v>
                </c:pt>
                <c:pt idx="4">
                  <c:v>2.6094067430930679</c:v>
                </c:pt>
                <c:pt idx="5">
                  <c:v>3.355345765223849</c:v>
                </c:pt>
                <c:pt idx="6">
                  <c:v>1.9171992594816434</c:v>
                </c:pt>
                <c:pt idx="7">
                  <c:v>2.1449146667876922</c:v>
                </c:pt>
                <c:pt idx="8">
                  <c:v>0.91936187524618207</c:v>
                </c:pt>
                <c:pt idx="9">
                  <c:v>7.139744108556485</c:v>
                </c:pt>
                <c:pt idx="10">
                  <c:v>4.0671238038915334</c:v>
                </c:pt>
                <c:pt idx="11">
                  <c:v>1.4029657827278603</c:v>
                </c:pt>
                <c:pt idx="12">
                  <c:v>7.314448900386803</c:v>
                </c:pt>
                <c:pt idx="13">
                  <c:v>1.0172948618340798</c:v>
                </c:pt>
                <c:pt idx="14">
                  <c:v>2.0437154855624891</c:v>
                </c:pt>
                <c:pt idx="15">
                  <c:v>1.0339274726307799</c:v>
                </c:pt>
                <c:pt idx="16">
                  <c:v>2.0665706924653069</c:v>
                </c:pt>
                <c:pt idx="17">
                  <c:v>1.4333890562605187</c:v>
                </c:pt>
                <c:pt idx="18">
                  <c:v>2.9945252182224866</c:v>
                </c:pt>
                <c:pt idx="19">
                  <c:v>1.995375524981065</c:v>
                </c:pt>
                <c:pt idx="20">
                  <c:v>1.1906678220760125</c:v>
                </c:pt>
                <c:pt idx="21">
                  <c:v>1.5128456554694694</c:v>
                </c:pt>
                <c:pt idx="22">
                  <c:v>1.6474565820903786</c:v>
                </c:pt>
                <c:pt idx="23">
                  <c:v>6.1932148140839525</c:v>
                </c:pt>
                <c:pt idx="24">
                  <c:v>5.7861559697029472</c:v>
                </c:pt>
                <c:pt idx="25">
                  <c:v>0.83692811429156677</c:v>
                </c:pt>
                <c:pt idx="26">
                  <c:v>1.7102078892625938</c:v>
                </c:pt>
                <c:pt idx="27">
                  <c:v>1.6428367176316161</c:v>
                </c:pt>
                <c:pt idx="28">
                  <c:v>1.3360345131409475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排出量比較シート!$BI$21:$BI$50</c:f>
              <c:numCache>
                <c:formatCode>#,##0_);[Red]\(#,##0\)</c:formatCode>
                <c:ptCount val="30"/>
                <c:pt idx="0">
                  <c:v>1.858419071885782</c:v>
                </c:pt>
                <c:pt idx="1">
                  <c:v>2.288892667694665</c:v>
                </c:pt>
                <c:pt idx="2">
                  <c:v>2.7540074855965488</c:v>
                </c:pt>
                <c:pt idx="3">
                  <c:v>2.6831845319345282</c:v>
                </c:pt>
                <c:pt idx="4">
                  <c:v>1.7627455983235134</c:v>
                </c:pt>
                <c:pt idx="5">
                  <c:v>2.2881329585031547</c:v>
                </c:pt>
                <c:pt idx="6">
                  <c:v>1.8284292563393869</c:v>
                </c:pt>
                <c:pt idx="7">
                  <c:v>4.3989771647736191</c:v>
                </c:pt>
                <c:pt idx="8">
                  <c:v>1.1985590642676214</c:v>
                </c:pt>
                <c:pt idx="9">
                  <c:v>1.9579995233035745</c:v>
                </c:pt>
                <c:pt idx="10">
                  <c:v>1.6081278172685285</c:v>
                </c:pt>
                <c:pt idx="11">
                  <c:v>1.4366229871238041</c:v>
                </c:pt>
                <c:pt idx="12">
                  <c:v>2.2662031519717294</c:v>
                </c:pt>
                <c:pt idx="13">
                  <c:v>4.0610360483333396</c:v>
                </c:pt>
                <c:pt idx="14">
                  <c:v>1.8602241628380749</c:v>
                </c:pt>
                <c:pt idx="15">
                  <c:v>2.0570277431259596</c:v>
                </c:pt>
                <c:pt idx="16">
                  <c:v>1.3870889548931011</c:v>
                </c:pt>
                <c:pt idx="17">
                  <c:v>1.5316597156532261</c:v>
                </c:pt>
                <c:pt idx="18">
                  <c:v>3.3449158523102733</c:v>
                </c:pt>
                <c:pt idx="19">
                  <c:v>1.3498056355077923</c:v>
                </c:pt>
                <c:pt idx="20">
                  <c:v>3.5297784771662708</c:v>
                </c:pt>
                <c:pt idx="21">
                  <c:v>1.3913871787081533</c:v>
                </c:pt>
                <c:pt idx="22">
                  <c:v>6.8076742685230762</c:v>
                </c:pt>
                <c:pt idx="23">
                  <c:v>1.3087436627714337</c:v>
                </c:pt>
                <c:pt idx="24">
                  <c:v>1.3612821618519648</c:v>
                </c:pt>
                <c:pt idx="25">
                  <c:v>1.1272816778476418</c:v>
                </c:pt>
                <c:pt idx="26">
                  <c:v>1.278346762679808</c:v>
                </c:pt>
                <c:pt idx="27">
                  <c:v>1.569332225011469</c:v>
                </c:pt>
                <c:pt idx="28">
                  <c:v>0.9516528957367979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排出量比較シート!$BJ$21:$BJ$50</c:f>
              <c:numCache>
                <c:formatCode>#,##0_);[Red]\(#,##0\)</c:formatCode>
                <c:ptCount val="30"/>
                <c:pt idx="0">
                  <c:v>1.5138153274485615</c:v>
                </c:pt>
                <c:pt idx="1">
                  <c:v>3.8773768018997918</c:v>
                </c:pt>
                <c:pt idx="2">
                  <c:v>2.1495679858295538</c:v>
                </c:pt>
                <c:pt idx="3">
                  <c:v>4.6114903167218602</c:v>
                </c:pt>
                <c:pt idx="4">
                  <c:v>1.8314019375485011</c:v>
                </c:pt>
                <c:pt idx="5">
                  <c:v>3.0580494016881237</c:v>
                </c:pt>
                <c:pt idx="6">
                  <c:v>4.1376582405689142</c:v>
                </c:pt>
                <c:pt idx="7">
                  <c:v>3.1309389865604298</c:v>
                </c:pt>
                <c:pt idx="8">
                  <c:v>2.731348548591177</c:v>
                </c:pt>
                <c:pt idx="9">
                  <c:v>3.491556954089408</c:v>
                </c:pt>
                <c:pt idx="10">
                  <c:v>1.7503584337176832</c:v>
                </c:pt>
                <c:pt idx="11">
                  <c:v>4.045608001624112</c:v>
                </c:pt>
                <c:pt idx="12">
                  <c:v>3.5925705515033157</c:v>
                </c:pt>
                <c:pt idx="13">
                  <c:v>3.4037190432947062</c:v>
                </c:pt>
                <c:pt idx="14">
                  <c:v>3.0526836719548447</c:v>
                </c:pt>
                <c:pt idx="15">
                  <c:v>2.6373863937701607</c:v>
                </c:pt>
                <c:pt idx="16">
                  <c:v>1.7514571860473394</c:v>
                </c:pt>
                <c:pt idx="17">
                  <c:v>2.1695049277050233</c:v>
                </c:pt>
                <c:pt idx="18">
                  <c:v>3.8253410151092759</c:v>
                </c:pt>
                <c:pt idx="19">
                  <c:v>2.6888197145587438</c:v>
                </c:pt>
                <c:pt idx="20">
                  <c:v>1.8589742069949136</c:v>
                </c:pt>
                <c:pt idx="21">
                  <c:v>2.6089351682621609</c:v>
                </c:pt>
                <c:pt idx="22">
                  <c:v>3.7902058507913954</c:v>
                </c:pt>
                <c:pt idx="23">
                  <c:v>1.2328575131660056</c:v>
                </c:pt>
                <c:pt idx="24">
                  <c:v>1.8558406185934704</c:v>
                </c:pt>
                <c:pt idx="25">
                  <c:v>1.5810282802980964</c:v>
                </c:pt>
                <c:pt idx="26">
                  <c:v>1.9021613542800859</c:v>
                </c:pt>
                <c:pt idx="27">
                  <c:v>2.5685035135881078</c:v>
                </c:pt>
                <c:pt idx="28">
                  <c:v>1.1343488082855797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排出量比較シート!$BK$21:$BK$50</c:f>
              <c:numCache>
                <c:formatCode>#,##0_);[Red]\(#,##0\)</c:formatCode>
                <c:ptCount val="30"/>
                <c:pt idx="0">
                  <c:v>4.8659658388965497</c:v>
                </c:pt>
                <c:pt idx="1">
                  <c:v>4.5124546957541698</c:v>
                </c:pt>
                <c:pt idx="2">
                  <c:v>10.786628576791887</c:v>
                </c:pt>
                <c:pt idx="3">
                  <c:v>3.4736957966457971</c:v>
                </c:pt>
                <c:pt idx="4">
                  <c:v>8.2474421833564193</c:v>
                </c:pt>
                <c:pt idx="5">
                  <c:v>5.5249742743613197</c:v>
                </c:pt>
                <c:pt idx="6">
                  <c:v>3.5259756765337325</c:v>
                </c:pt>
                <c:pt idx="7">
                  <c:v>4.4942726411122162</c:v>
                </c:pt>
                <c:pt idx="8">
                  <c:v>5.0311857145003724</c:v>
                </c:pt>
                <c:pt idx="9">
                  <c:v>4.6120753107680059</c:v>
                </c:pt>
                <c:pt idx="10">
                  <c:v>3.7659192186745249</c:v>
                </c:pt>
                <c:pt idx="11">
                  <c:v>2.9282445564884698</c:v>
                </c:pt>
                <c:pt idx="12">
                  <c:v>4.730812875947457</c:v>
                </c:pt>
                <c:pt idx="13">
                  <c:v>2.4911564517246103</c:v>
                </c:pt>
                <c:pt idx="14">
                  <c:v>4.8225484379400791</c:v>
                </c:pt>
                <c:pt idx="15">
                  <c:v>5.1968819558122759</c:v>
                </c:pt>
                <c:pt idx="16">
                  <c:v>4.9014444575719223</c:v>
                </c:pt>
                <c:pt idx="17">
                  <c:v>4.6539305210446331</c:v>
                </c:pt>
                <c:pt idx="18">
                  <c:v>3.3254055703085621</c:v>
                </c:pt>
                <c:pt idx="19">
                  <c:v>3.6026456157820665</c:v>
                </c:pt>
                <c:pt idx="20">
                  <c:v>4.4618792549418265</c:v>
                </c:pt>
                <c:pt idx="21">
                  <c:v>3.9341107393766714</c:v>
                </c:pt>
                <c:pt idx="22">
                  <c:v>2.9404583611611392</c:v>
                </c:pt>
                <c:pt idx="23">
                  <c:v>5.4442771960820693</c:v>
                </c:pt>
                <c:pt idx="24">
                  <c:v>4.1920398118664224</c:v>
                </c:pt>
                <c:pt idx="25">
                  <c:v>3.0491183979532597</c:v>
                </c:pt>
                <c:pt idx="26">
                  <c:v>4.4288310721660809</c:v>
                </c:pt>
                <c:pt idx="27">
                  <c:v>4.5747076599026792</c:v>
                </c:pt>
                <c:pt idx="28">
                  <c:v>4.3369400228288688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排出量比較シート!$BQ$21:$BQ$50</c:f>
              <c:numCache>
                <c:formatCode>#,##0_);[Red]\(#,##0\)</c:formatCode>
                <c:ptCount val="30"/>
                <c:pt idx="0">
                  <c:v>0.16896238707733449</c:v>
                </c:pt>
                <c:pt idx="1">
                  <c:v>0.31062819183181062</c:v>
                </c:pt>
                <c:pt idx="2">
                  <c:v>0.42423633900000002</c:v>
                </c:pt>
                <c:pt idx="3">
                  <c:v>9.5093496675835373E-2</c:v>
                </c:pt>
                <c:pt idx="4">
                  <c:v>0.20394115606999999</c:v>
                </c:pt>
                <c:pt idx="5">
                  <c:v>0.43061493717695443</c:v>
                </c:pt>
                <c:pt idx="6">
                  <c:v>0.50719411881126675</c:v>
                </c:pt>
                <c:pt idx="7">
                  <c:v>0.22021605599999999</c:v>
                </c:pt>
                <c:pt idx="8">
                  <c:v>0.40965814996782668</c:v>
                </c:pt>
                <c:pt idx="9">
                  <c:v>0.16091284254527219</c:v>
                </c:pt>
                <c:pt idx="10">
                  <c:v>0.1981901361359566</c:v>
                </c:pt>
                <c:pt idx="11">
                  <c:v>0.48346986213138671</c:v>
                </c:pt>
                <c:pt idx="12">
                  <c:v>0.13076809643670359</c:v>
                </c:pt>
                <c:pt idx="13">
                  <c:v>0</c:v>
                </c:pt>
                <c:pt idx="14">
                  <c:v>8.647365578245117E-2</c:v>
                </c:pt>
                <c:pt idx="15">
                  <c:v>0</c:v>
                </c:pt>
                <c:pt idx="16">
                  <c:v>0</c:v>
                </c:pt>
                <c:pt idx="17">
                  <c:v>0</c:v>
                </c:pt>
                <c:pt idx="18">
                  <c:v>0.27788385347593381</c:v>
                </c:pt>
                <c:pt idx="19">
                  <c:v>0.3533384676310023</c:v>
                </c:pt>
                <c:pt idx="20">
                  <c:v>0</c:v>
                </c:pt>
                <c:pt idx="21">
                  <c:v>0.17180467390903961</c:v>
                </c:pt>
                <c:pt idx="22">
                  <c:v>0.2000911624900317</c:v>
                </c:pt>
                <c:pt idx="23">
                  <c:v>0.39699638686566102</c:v>
                </c:pt>
                <c:pt idx="24">
                  <c:v>0.1632546363637761</c:v>
                </c:pt>
                <c:pt idx="25">
                  <c:v>0.17608308246847709</c:v>
                </c:pt>
                <c:pt idx="26">
                  <c:v>0.24156368050415991</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排出量比較シート!$BR$21:$BR$50</c:f>
              <c:numCache>
                <c:formatCode>#,##0_);[Red]\(#,##0\)</c:formatCode>
                <c:ptCount val="30"/>
                <c:pt idx="0">
                  <c:v>13.039186504796833</c:v>
                </c:pt>
                <c:pt idx="1">
                  <c:v>13.750233967776314</c:v>
                </c:pt>
                <c:pt idx="2">
                  <c:v>16.439090411300604</c:v>
                </c:pt>
                <c:pt idx="3">
                  <c:v>11.742885166440725</c:v>
                </c:pt>
                <c:pt idx="4">
                  <c:v>14.654937618391502</c:v>
                </c:pt>
                <c:pt idx="5">
                  <c:v>14.657117336953402</c:v>
                </c:pt>
                <c:pt idx="6">
                  <c:v>11.916456551734944</c:v>
                </c:pt>
                <c:pt idx="7">
                  <c:v>14.389319515233957</c:v>
                </c:pt>
                <c:pt idx="8">
                  <c:v>10.290113352573179</c:v>
                </c:pt>
                <c:pt idx="9">
                  <c:v>17.362288739262745</c:v>
                </c:pt>
                <c:pt idx="10">
                  <c:v>11.389719409688226</c:v>
                </c:pt>
                <c:pt idx="11">
                  <c:v>10.296911190095631</c:v>
                </c:pt>
                <c:pt idx="12">
                  <c:v>18.034803576246009</c:v>
                </c:pt>
                <c:pt idx="13">
                  <c:v>10.973206405186737</c:v>
                </c:pt>
                <c:pt idx="14">
                  <c:v>11.865645414077937</c:v>
                </c:pt>
                <c:pt idx="15">
                  <c:v>10.925223565339177</c:v>
                </c:pt>
                <c:pt idx="16">
                  <c:v>10.10656129097767</c:v>
                </c:pt>
                <c:pt idx="17">
                  <c:v>9.7884842206634026</c:v>
                </c:pt>
                <c:pt idx="18">
                  <c:v>13.768071509426534</c:v>
                </c:pt>
                <c:pt idx="19">
                  <c:v>9.9899849584606706</c:v>
                </c:pt>
                <c:pt idx="20">
                  <c:v>11.041299761179022</c:v>
                </c:pt>
                <c:pt idx="21">
                  <c:v>9.6190834157254947</c:v>
                </c:pt>
                <c:pt idx="22">
                  <c:v>15.385886225056021</c:v>
                </c:pt>
                <c:pt idx="23">
                  <c:v>14.576089572969122</c:v>
                </c:pt>
                <c:pt idx="24">
                  <c:v>13.358573198378581</c:v>
                </c:pt>
                <c:pt idx="25">
                  <c:v>6.7704395528590418</c:v>
                </c:pt>
                <c:pt idx="26">
                  <c:v>9.5611107588927293</c:v>
                </c:pt>
                <c:pt idx="27">
                  <c:v>10.355380116133873</c:v>
                </c:pt>
                <c:pt idx="28">
                  <c:v>7.7589762399921938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c:ext uri="{02D57815-91ED-43cb-92C2-25804820EDAC}">
                        <c15:formulaRef>
                          <c15:sqref>排出量比較シート!$BF$21:$BF$68</c15:sqref>
                        </c15:formulaRef>
                      </c:ext>
                    </c:extLst>
                    <c:numCache>
                      <c:formatCode>#,##0_);[Red]\(#,##0\)</c:formatCode>
                      <c:ptCount val="48"/>
                      <c:pt idx="0">
                        <c:v>3.1661663807446172</c:v>
                      </c:pt>
                      <c:pt idx="1">
                        <c:v>0</c:v>
                      </c:pt>
                      <c:pt idx="2">
                        <c:v>0</c:v>
                      </c:pt>
                      <c:pt idx="3">
                        <c:v>0</c:v>
                      </c:pt>
                      <c:pt idx="4">
                        <c:v>0.65985420522975313</c:v>
                      </c:pt>
                      <c:pt idx="5">
                        <c:v>0</c:v>
                      </c:pt>
                      <c:pt idx="6">
                        <c:v>0.49917264178021603</c:v>
                      </c:pt>
                      <c:pt idx="7">
                        <c:v>1.0163996007333282</c:v>
                      </c:pt>
                      <c:pt idx="8">
                        <c:v>0.36683190141741467</c:v>
                      </c:pt>
                      <c:pt idx="9">
                        <c:v>0.48355827311676569</c:v>
                      </c:pt>
                      <c:pt idx="10">
                        <c:v>0.84919164463330687</c:v>
                      </c:pt>
                      <c:pt idx="11">
                        <c:v>0.96254409930448281</c:v>
                      </c:pt>
                      <c:pt idx="12">
                        <c:v>0.30658602320712303</c:v>
                      </c:pt>
                      <c:pt idx="13">
                        <c:v>0.26809288614620008</c:v>
                      </c:pt>
                      <c:pt idx="14">
                        <c:v>0.15259797542533488</c:v>
                      </c:pt>
                      <c:pt idx="15">
                        <c:v>5.0245074488543637E-2</c:v>
                      </c:pt>
                      <c:pt idx="16">
                        <c:v>0.9617646702091297</c:v>
                      </c:pt>
                      <c:pt idx="17">
                        <c:v>0.48374022418406637</c:v>
                      </c:pt>
                      <c:pt idx="18">
                        <c:v>0.42302724009592257</c:v>
                      </c:pt>
                      <c:pt idx="19">
                        <c:v>1.1526010529185446</c:v>
                      </c:pt>
                      <c:pt idx="20">
                        <c:v>0.50472631576941884</c:v>
                      </c:pt>
                      <c:pt idx="21">
                        <c:v>0.6920586765922303</c:v>
                      </c:pt>
                      <c:pt idx="22">
                        <c:v>0</c:v>
                      </c:pt>
                      <c:pt idx="23">
                        <c:v>1.4020672506432719</c:v>
                      </c:pt>
                      <c:pt idx="24">
                        <c:v>0</c:v>
                      </c:pt>
                      <c:pt idx="25">
                        <c:v>0</c:v>
                      </c:pt>
                      <c:pt idx="26">
                        <c:v>0</c:v>
                      </c:pt>
                      <c:pt idx="27">
                        <c:v>0.12928295445734292</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0.22932117177859837</c:v>
                      </c:pt>
                      <c:pt idx="1">
                        <c:v>0.47208539131296356</c:v>
                      </c:pt>
                      <c:pt idx="2">
                        <c:v>0.32465002408261318</c:v>
                      </c:pt>
                      <c:pt idx="3">
                        <c:v>8.1288434931396161E-2</c:v>
                      </c:pt>
                      <c:pt idx="4">
                        <c:v>0.13785349289369936</c:v>
                      </c:pt>
                      <c:pt idx="5">
                        <c:v>6.0814433063565349E-2</c:v>
                      </c:pt>
                      <c:pt idx="6">
                        <c:v>0.47996074697065622</c:v>
                      </c:pt>
                      <c:pt idx="7">
                        <c:v>0.14443427852596769</c:v>
                      </c:pt>
                      <c:pt idx="8">
                        <c:v>0.2315789767392181</c:v>
                      </c:pt>
                      <c:pt idx="9">
                        <c:v>0.44848791686287537</c:v>
                      </c:pt>
                      <c:pt idx="10">
                        <c:v>0.27443694210897773</c:v>
                      </c:pt>
                      <c:pt idx="11">
                        <c:v>0.17776323961876156</c:v>
                      </c:pt>
                      <c:pt idx="12">
                        <c:v>0.17939516674515013</c:v>
                      </c:pt>
                      <c:pt idx="13">
                        <c:v>8.4091484411789125E-2</c:v>
                      </c:pt>
                      <c:pt idx="14">
                        <c:v>0.19883043457407618</c:v>
                      </c:pt>
                      <c:pt idx="15">
                        <c:v>0.33628958550595855</c:v>
                      </c:pt>
                      <c:pt idx="16">
                        <c:v>0.3052869244064253</c:v>
                      </c:pt>
                      <c:pt idx="17">
                        <c:v>0.11392659046371484</c:v>
                      </c:pt>
                      <c:pt idx="18">
                        <c:v>0.22144090895104468</c:v>
                      </c:pt>
                      <c:pt idx="19">
                        <c:v>7.2901938116676335E-2</c:v>
                      </c:pt>
                      <c:pt idx="20">
                        <c:v>0.32591082862891757</c:v>
                      </c:pt>
                      <c:pt idx="21">
                        <c:v>0.14970762132636323</c:v>
                      </c:pt>
                      <c:pt idx="22">
                        <c:v>0.84932399255907021</c:v>
                      </c:pt>
                      <c:pt idx="23">
                        <c:v>0.14809570924311477</c:v>
                      </c:pt>
                      <c:pt idx="24">
                        <c:v>0.32956270039205293</c:v>
                      </c:pt>
                      <c:pt idx="25">
                        <c:v>0.17464169043298583</c:v>
                      </c:pt>
                      <c:pt idx="26">
                        <c:v>9.6399422700066406E-2</c:v>
                      </c:pt>
                      <c:pt idx="27">
                        <c:v>0.17528925545823723</c:v>
                      </c:pt>
                      <c:pt idx="28">
                        <c:v>0.14372971631138282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1.2365363269653891</c:v>
                      </c:pt>
                      <c:pt idx="1">
                        <c:v>2.288796219282915</c:v>
                      </c:pt>
                      <c:pt idx="2">
                        <c:v>0</c:v>
                      </c:pt>
                      <c:pt idx="3">
                        <c:v>0.7981325895313085</c:v>
                      </c:pt>
                      <c:pt idx="4">
                        <c:v>1.8116990449696151</c:v>
                      </c:pt>
                      <c:pt idx="5">
                        <c:v>3.2945313321602838</c:v>
                      </c:pt>
                      <c:pt idx="6">
                        <c:v>0.93806587073077108</c:v>
                      </c:pt>
                      <c:pt idx="7">
                        <c:v>0.98408078752839634</c:v>
                      </c:pt>
                      <c:pt idx="8">
                        <c:v>0.32095099708954933</c:v>
                      </c:pt>
                      <c:pt idx="9">
                        <c:v>6.2076979185768444</c:v>
                      </c:pt>
                      <c:pt idx="10">
                        <c:v>2.9434952171492492</c:v>
                      </c:pt>
                      <c:pt idx="11">
                        <c:v>0.26265844380461589</c:v>
                      </c:pt>
                      <c:pt idx="12">
                        <c:v>6.8284677104345297</c:v>
                      </c:pt>
                      <c:pt idx="13">
                        <c:v>0.66511049127609045</c:v>
                      </c:pt>
                      <c:pt idx="14">
                        <c:v>1.6922870755630781</c:v>
                      </c:pt>
                      <c:pt idx="15">
                        <c:v>0.64739281263627768</c:v>
                      </c:pt>
                      <c:pt idx="16">
                        <c:v>0.79951909784975184</c:v>
                      </c:pt>
                      <c:pt idx="17">
                        <c:v>0.83572224161273745</c:v>
                      </c:pt>
                      <c:pt idx="18">
                        <c:v>2.3500570691755196</c:v>
                      </c:pt>
                      <c:pt idx="19">
                        <c:v>0.76987253394584376</c:v>
                      </c:pt>
                      <c:pt idx="20">
                        <c:v>0.3600306776776761</c:v>
                      </c:pt>
                      <c:pt idx="21">
                        <c:v>0.67107935755087589</c:v>
                      </c:pt>
                      <c:pt idx="22">
                        <c:v>0.7981325895313085</c:v>
                      </c:pt>
                      <c:pt idx="23">
                        <c:v>4.6430518541975658</c:v>
                      </c:pt>
                      <c:pt idx="24">
                        <c:v>5.4565932693108943</c:v>
                      </c:pt>
                      <c:pt idx="25">
                        <c:v>0.66228642385858094</c:v>
                      </c:pt>
                      <c:pt idx="26">
                        <c:v>1.6138084665625274</c:v>
                      </c:pt>
                      <c:pt idx="27">
                        <c:v>1.338264507716036</c:v>
                      </c:pt>
                      <c:pt idx="28">
                        <c:v>1.1923047968295646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4.7504761404644213</c:v>
                      </c:pt>
                      <c:pt idx="1">
                        <c:v>4.4029788693839782</c:v>
                      </c:pt>
                      <c:pt idx="2">
                        <c:v>4.7183669487016067</c:v>
                      </c:pt>
                      <c:pt idx="3">
                        <c:v>3.3637528734164253</c:v>
                      </c:pt>
                      <c:pt idx="4">
                        <c:v>3.1542026854236154</c:v>
                      </c:pt>
                      <c:pt idx="5">
                        <c:v>5.4244900625303325</c:v>
                      </c:pt>
                      <c:pt idx="6">
                        <c:v>3.4194192055334125</c:v>
                      </c:pt>
                      <c:pt idx="7">
                        <c:v>4.3736348965112279</c:v>
                      </c:pt>
                      <c:pt idx="8">
                        <c:v>4.9316356963877439</c:v>
                      </c:pt>
                      <c:pt idx="9">
                        <c:v>4.5120581957961976</c:v>
                      </c:pt>
                      <c:pt idx="10">
                        <c:v>3.5305076661221255</c:v>
                      </c:pt>
                      <c:pt idx="11">
                        <c:v>2.8266509896169318</c:v>
                      </c:pt>
                      <c:pt idx="12">
                        <c:v>4.6320218902309955</c:v>
                      </c:pt>
                      <c:pt idx="13">
                        <c:v>2.4193986967331615</c:v>
                      </c:pt>
                      <c:pt idx="14">
                        <c:v>4.7237574522236176</c:v>
                      </c:pt>
                      <c:pt idx="15">
                        <c:v>5.0976822603440324</c:v>
                      </c:pt>
                      <c:pt idx="16">
                        <c:v>4.8079083115212295</c:v>
                      </c:pt>
                      <c:pt idx="17">
                        <c:v>4.5582340520202358</c:v>
                      </c:pt>
                      <c:pt idx="18">
                        <c:v>3.2298258754989595</c:v>
                      </c:pt>
                      <c:pt idx="19">
                        <c:v>3.5071243080798613</c:v>
                      </c:pt>
                      <c:pt idx="20">
                        <c:v>4.3719047224423777</c:v>
                      </c:pt>
                      <c:pt idx="21">
                        <c:v>3.8431436260514662</c:v>
                      </c:pt>
                      <c:pt idx="22">
                        <c:v>2.8513596352726518</c:v>
                      </c:pt>
                      <c:pt idx="23">
                        <c:v>5.3542442764752227</c:v>
                      </c:pt>
                      <c:pt idx="24">
                        <c:v>4.1063275382069859</c:v>
                      </c:pt>
                      <c:pt idx="25">
                        <c:v>2.8842804167634339</c:v>
                      </c:pt>
                      <c:pt idx="26">
                        <c:v>4.340900088425542</c:v>
                      </c:pt>
                      <c:pt idx="27">
                        <c:v>4.4896376444246151</c:v>
                      </c:pt>
                      <c:pt idx="28">
                        <c:v>4.2542638787540996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0.14376805073754634</c:v>
                </c:pt>
                <c:pt idx="2">
                  <c:v>0.1791319752361599</c:v>
                </c:pt>
                <c:pt idx="3">
                  <c:v>1.0843636640143728</c:v>
                </c:pt>
                <c:pt idx="4">
                  <c:v>1.8370744425644583</c:v>
                </c:pt>
                <c:pt idx="5">
                  <c:v>2.9777406037438952</c:v>
                </c:pt>
                <c:pt idx="7">
                  <c:v>4.6036746514983857</c:v>
                </c:pt>
                <c:pt idx="8">
                  <c:v>9.6664281396632357E-2</c:v>
                </c:pt>
                <c:pt idx="9">
                  <c:v>0</c:v>
                </c:pt>
                <c:pt idx="10">
                  <c:v>8.0236068146807948E-2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1.407263689988079</c:v>
                </c:pt>
                <c:pt idx="4">
                  <c:v>1.8370744425644583</c:v>
                </c:pt>
                <c:pt idx="5">
                  <c:v>2.9777406037438952</c:v>
                </c:pt>
                <c:pt idx="6">
                  <c:v>4.7003389328950185</c:v>
                </c:pt>
                <c:pt idx="10">
                  <c:v>8.0236068146807948E-2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再エネ比較シート!$CO$13:$CO$42</c:f>
              <c:numCache>
                <c:formatCode>0.0%</c:formatCode>
                <c:ptCount val="30"/>
                <c:pt idx="0">
                  <c:v>7.8883495145631075E-2</c:v>
                </c:pt>
                <c:pt idx="1">
                  <c:v>2.0161290322580645E-3</c:v>
                </c:pt>
                <c:pt idx="2">
                  <c:v>5.411255411255411E-3</c:v>
                </c:pt>
                <c:pt idx="3">
                  <c:v>2.9041626331074541E-3</c:v>
                </c:pt>
                <c:pt idx="4">
                  <c:v>4.8054919908466817E-2</c:v>
                </c:pt>
                <c:pt idx="5">
                  <c:v>2.0084566596194502E-2</c:v>
                </c:pt>
                <c:pt idx="6">
                  <c:v>1.5945330296127564E-2</c:v>
                </c:pt>
                <c:pt idx="7">
                  <c:v>3.0518819938962359E-3</c:v>
                </c:pt>
                <c:pt idx="8">
                  <c:v>6.3800277392510402E-2</c:v>
                </c:pt>
                <c:pt idx="9">
                  <c:v>1.6476552598225603E-2</c:v>
                </c:pt>
                <c:pt idx="10">
                  <c:v>7.3839662447257384E-3</c:v>
                </c:pt>
                <c:pt idx="11">
                  <c:v>5.7736720554272519E-3</c:v>
                </c:pt>
                <c:pt idx="12">
                  <c:v>1.5018773466833541E-2</c:v>
                </c:pt>
                <c:pt idx="13">
                  <c:v>5.3304904051172707E-3</c:v>
                </c:pt>
                <c:pt idx="14">
                  <c:v>0</c:v>
                </c:pt>
                <c:pt idx="15">
                  <c:v>7.6923076923076927E-3</c:v>
                </c:pt>
                <c:pt idx="16">
                  <c:v>3.0448717948717948E-2</c:v>
                </c:pt>
                <c:pt idx="17">
                  <c:v>2.3359288097886542E-2</c:v>
                </c:pt>
                <c:pt idx="18">
                  <c:v>8.1871345029239772E-3</c:v>
                </c:pt>
                <c:pt idx="19">
                  <c:v>4.3620501635768813E-3</c:v>
                </c:pt>
                <c:pt idx="20">
                  <c:v>1.6778523489932886E-3</c:v>
                </c:pt>
                <c:pt idx="21">
                  <c:v>0.14648729446935724</c:v>
                </c:pt>
                <c:pt idx="22">
                  <c:v>8.027522935779817E-3</c:v>
                </c:pt>
                <c:pt idx="23">
                  <c:v>4.1237113402061855E-2</c:v>
                </c:pt>
                <c:pt idx="24">
                  <c:v>8.0862533692722366E-2</c:v>
                </c:pt>
                <c:pt idx="25">
                  <c:v>5.8823529411764705E-3</c:v>
                </c:pt>
                <c:pt idx="26">
                  <c:v>3.6386449184441658E-2</c:v>
                </c:pt>
                <c:pt idx="27">
                  <c:v>5.779569892473118E-2</c:v>
                </c:pt>
                <c:pt idx="28">
                  <c:v>7.1315372424722662E-2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再エネ比較シート!$CC$13:$CC$42</c:f>
              <c:numCache>
                <c:formatCode>0.0%</c:formatCode>
                <c:ptCount val="30"/>
                <c:pt idx="0">
                  <c:v>4.0504578342732779E-2</c:v>
                </c:pt>
                <c:pt idx="1">
                  <c:v>1.324893800227661E-3</c:v>
                </c:pt>
                <c:pt idx="2">
                  <c:v>3.0053684884933838E-3</c:v>
                </c:pt>
                <c:pt idx="3">
                  <c:v>2.8817742131640733E-3</c:v>
                </c:pt>
                <c:pt idx="4">
                  <c:v>2.791888267113847E-2</c:v>
                </c:pt>
                <c:pt idx="5">
                  <c:v>1.9700183852805416E-2</c:v>
                </c:pt>
                <c:pt idx="6">
                  <c:v>8.442133423138978E-3</c:v>
                </c:pt>
                <c:pt idx="7">
                  <c:v>2.6304349744221966E-3</c:v>
                </c:pt>
                <c:pt idx="8">
                  <c:v>4.668796098292826E-2</c:v>
                </c:pt>
                <c:pt idx="9">
                  <c:v>1.4122717626860461E-2</c:v>
                </c:pt>
                <c:pt idx="10">
                  <c:v>5.4568659557741352E-3</c:v>
                </c:pt>
                <c:pt idx="11">
                  <c:v>4.3244326940434161E-3</c:v>
                </c:pt>
                <c:pt idx="12">
                  <c:v>1.1723840794761282E-2</c:v>
                </c:pt>
                <c:pt idx="13">
                  <c:v>3.6181887065518596E-3</c:v>
                </c:pt>
                <c:pt idx="14">
                  <c:v>0</c:v>
                </c:pt>
                <c:pt idx="15">
                  <c:v>4.8072353667747546E-3</c:v>
                </c:pt>
                <c:pt idx="16">
                  <c:v>1.6869661343106558E-2</c:v>
                </c:pt>
                <c:pt idx="17">
                  <c:v>1.6014046470046756E-2</c:v>
                </c:pt>
                <c:pt idx="18">
                  <c:v>7.0092870387029604E-3</c:v>
                </c:pt>
                <c:pt idx="19">
                  <c:v>3.9063728409498896E-3</c:v>
                </c:pt>
                <c:pt idx="20">
                  <c:v>7.1065542395303764E-4</c:v>
                </c:pt>
                <c:pt idx="21">
                  <c:v>8.1851194363230143E-2</c:v>
                </c:pt>
                <c:pt idx="22">
                  <c:v>3.3795276761834614E-3</c:v>
                </c:pt>
                <c:pt idx="23">
                  <c:v>1.9217186316133065E-2</c:v>
                </c:pt>
                <c:pt idx="24">
                  <c:v>5.3158086833599724E-2</c:v>
                </c:pt>
                <c:pt idx="25">
                  <c:v>4.6927558461946905E-3</c:v>
                </c:pt>
                <c:pt idx="26">
                  <c:v>1.9719851903358655E-2</c:v>
                </c:pt>
                <c:pt idx="27">
                  <c:v>2.9759259604178537E-2</c:v>
                </c:pt>
                <c:pt idx="28">
                  <c:v>4.9270386633863676E-2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再エネ比較シート!$CD$13:$CD$42</c:f>
              <c:numCache>
                <c:formatCode>0.0%</c:formatCode>
                <c:ptCount val="30"/>
                <c:pt idx="0">
                  <c:v>0.35506384113195238</c:v>
                </c:pt>
                <c:pt idx="1">
                  <c:v>4.7285399863530152E-3</c:v>
                </c:pt>
                <c:pt idx="2">
                  <c:v>0</c:v>
                </c:pt>
                <c:pt idx="3">
                  <c:v>8.7267800894227143E-2</c:v>
                </c:pt>
                <c:pt idx="4">
                  <c:v>4.8888103651916641E-2</c:v>
                </c:pt>
                <c:pt idx="5">
                  <c:v>0.83562437012413548</c:v>
                </c:pt>
                <c:pt idx="6">
                  <c:v>2.2763883501936873E-2</c:v>
                </c:pt>
                <c:pt idx="7">
                  <c:v>1.1215161463142788E-2</c:v>
                </c:pt>
                <c:pt idx="8">
                  <c:v>0.49116180477696381</c:v>
                </c:pt>
                <c:pt idx="9">
                  <c:v>4.0568883739596625E-3</c:v>
                </c:pt>
                <c:pt idx="10">
                  <c:v>0.14083424261704577</c:v>
                </c:pt>
                <c:pt idx="11">
                  <c:v>0</c:v>
                </c:pt>
                <c:pt idx="12">
                  <c:v>0.10833999717489001</c:v>
                </c:pt>
                <c:pt idx="13">
                  <c:v>0</c:v>
                </c:pt>
                <c:pt idx="14">
                  <c:v>0</c:v>
                </c:pt>
                <c:pt idx="15">
                  <c:v>2.8413329639883642</c:v>
                </c:pt>
                <c:pt idx="16">
                  <c:v>3.0976341412639687E-2</c:v>
                </c:pt>
                <c:pt idx="17">
                  <c:v>9.9331731501999171E-2</c:v>
                </c:pt>
                <c:pt idx="18">
                  <c:v>0</c:v>
                </c:pt>
                <c:pt idx="19">
                  <c:v>1.84968282639934E-2</c:v>
                </c:pt>
                <c:pt idx="20">
                  <c:v>3.5865848269193451E-2</c:v>
                </c:pt>
                <c:pt idx="21">
                  <c:v>8.2002093164161322E-2</c:v>
                </c:pt>
                <c:pt idx="22">
                  <c:v>0</c:v>
                </c:pt>
                <c:pt idx="23">
                  <c:v>2.7040986494325191E-2</c:v>
                </c:pt>
                <c:pt idx="24">
                  <c:v>0.79904168650125262</c:v>
                </c:pt>
                <c:pt idx="25">
                  <c:v>8.2477336424834295E-3</c:v>
                </c:pt>
                <c:pt idx="26">
                  <c:v>0.53633832340638077</c:v>
                </c:pt>
                <c:pt idx="27">
                  <c:v>2.4981535546274296E-2</c:v>
                </c:pt>
                <c:pt idx="28">
                  <c:v>1.2682052398026118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再エネ比較シート!$CE$13:$CE$42</c:f>
              <c:numCache>
                <c:formatCode>0.0%</c:formatCode>
                <c:ptCount val="30"/>
                <c:pt idx="0">
                  <c:v>0</c:v>
                </c:pt>
                <c:pt idx="1">
                  <c:v>0</c:v>
                </c:pt>
                <c:pt idx="2">
                  <c:v>0</c:v>
                </c:pt>
                <c:pt idx="3">
                  <c:v>5.0862263119932326E-3</c:v>
                </c:pt>
                <c:pt idx="4">
                  <c:v>0</c:v>
                </c:pt>
                <c:pt idx="5">
                  <c:v>0</c:v>
                </c:pt>
                <c:pt idx="6">
                  <c:v>0.58515124189934731</c:v>
                </c:pt>
                <c:pt idx="7">
                  <c:v>0</c:v>
                </c:pt>
                <c:pt idx="8">
                  <c:v>0</c:v>
                </c:pt>
                <c:pt idx="9">
                  <c:v>0</c:v>
                </c:pt>
                <c:pt idx="10">
                  <c:v>0</c:v>
                </c:pt>
                <c:pt idx="11">
                  <c:v>0.2439412171503671</c:v>
                </c:pt>
                <c:pt idx="12">
                  <c:v>0</c:v>
                </c:pt>
                <c:pt idx="13">
                  <c:v>0</c:v>
                </c:pt>
                <c:pt idx="14">
                  <c:v>0</c:v>
                </c:pt>
                <c:pt idx="15">
                  <c:v>0</c:v>
                </c:pt>
                <c:pt idx="16">
                  <c:v>0</c:v>
                </c:pt>
                <c:pt idx="17">
                  <c:v>0</c:v>
                </c:pt>
                <c:pt idx="18">
                  <c:v>0</c:v>
                </c:pt>
                <c:pt idx="19">
                  <c:v>0</c:v>
                </c:pt>
                <c:pt idx="20">
                  <c:v>0</c:v>
                </c:pt>
                <c:pt idx="21">
                  <c:v>0</c:v>
                </c:pt>
                <c:pt idx="22">
                  <c:v>0</c:v>
                </c:pt>
                <c:pt idx="23">
                  <c:v>3.3101878082806864</c:v>
                </c:pt>
                <c:pt idx="24">
                  <c:v>0</c:v>
                </c:pt>
                <c:pt idx="25">
                  <c:v>0</c:v>
                </c:pt>
                <c:pt idx="26">
                  <c:v>0</c:v>
                </c:pt>
                <c:pt idx="27">
                  <c:v>9.9613656148278586</c:v>
                </c:pt>
                <c:pt idx="28">
                  <c:v>0.23852958932842208</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再エネ比較シート!$CF$13:$CF$42</c:f>
              <c:numCache>
                <c:formatCode>0.0%</c:formatCode>
                <c:ptCount val="30"/>
                <c:pt idx="0">
                  <c:v>0</c:v>
                </c:pt>
                <c:pt idx="1">
                  <c:v>0</c:v>
                </c:pt>
                <c:pt idx="2">
                  <c:v>0</c:v>
                </c:pt>
                <c:pt idx="3">
                  <c:v>0</c:v>
                </c:pt>
                <c:pt idx="4">
                  <c:v>0</c:v>
                </c:pt>
                <c:pt idx="5">
                  <c:v>0.6840915804817137</c:v>
                </c:pt>
                <c:pt idx="6">
                  <c:v>0</c:v>
                </c:pt>
                <c:pt idx="7">
                  <c:v>0</c:v>
                </c:pt>
                <c:pt idx="8">
                  <c:v>18.393019411127522</c:v>
                </c:pt>
                <c:pt idx="9">
                  <c:v>0</c:v>
                </c:pt>
                <c:pt idx="10">
                  <c:v>0</c:v>
                </c:pt>
                <c:pt idx="11">
                  <c:v>0</c:v>
                </c:pt>
                <c:pt idx="12">
                  <c:v>0</c:v>
                </c:pt>
                <c:pt idx="13">
                  <c:v>0</c:v>
                </c:pt>
                <c:pt idx="14">
                  <c:v>0.68037440964610485</c:v>
                </c:pt>
                <c:pt idx="15">
                  <c:v>0</c:v>
                </c:pt>
                <c:pt idx="16">
                  <c:v>0</c:v>
                </c:pt>
                <c:pt idx="17">
                  <c:v>4.768681448755617E-2</c:v>
                </c:pt>
                <c:pt idx="18">
                  <c:v>0</c:v>
                </c:pt>
                <c:pt idx="19">
                  <c:v>0</c:v>
                </c:pt>
                <c:pt idx="20">
                  <c:v>0.15288783611744183</c:v>
                </c:pt>
                <c:pt idx="21">
                  <c:v>0</c:v>
                </c:pt>
                <c:pt idx="22">
                  <c:v>0</c:v>
                </c:pt>
                <c:pt idx="23">
                  <c:v>1.3013843197877699E-2</c:v>
                </c:pt>
                <c:pt idx="24">
                  <c:v>9.3572156794283337E-2</c:v>
                </c:pt>
                <c:pt idx="25">
                  <c:v>0</c:v>
                </c:pt>
                <c:pt idx="26">
                  <c:v>0</c:v>
                </c:pt>
                <c:pt idx="27">
                  <c:v>5.2391474131282569E-2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再エネ比較シート!$CI$13:$CI$42</c:f>
              <c:numCache>
                <c:formatCode>0.0%</c:formatCode>
                <c:ptCount val="30"/>
                <c:pt idx="0">
                  <c:v>0.39556841947468518</c:v>
                </c:pt>
                <c:pt idx="1">
                  <c:v>6.053433786580676E-3</c:v>
                </c:pt>
                <c:pt idx="2">
                  <c:v>3.0053684884933838E-3</c:v>
                </c:pt>
                <c:pt idx="3">
                  <c:v>9.5235801419384453E-2</c:v>
                </c:pt>
                <c:pt idx="4">
                  <c:v>7.6806986323055104E-2</c:v>
                </c:pt>
                <c:pt idx="5">
                  <c:v>1.5394161344586548</c:v>
                </c:pt>
                <c:pt idx="6">
                  <c:v>0.61635725882442305</c:v>
                </c:pt>
                <c:pt idx="7">
                  <c:v>1.3845596437564984E-2</c:v>
                </c:pt>
                <c:pt idx="8">
                  <c:v>18.930869176887416</c:v>
                </c:pt>
                <c:pt idx="9">
                  <c:v>1.8179606000820126E-2</c:v>
                </c:pt>
                <c:pt idx="10">
                  <c:v>0.14629110857281993</c:v>
                </c:pt>
                <c:pt idx="11">
                  <c:v>0.24826564984441052</c:v>
                </c:pt>
                <c:pt idx="12">
                  <c:v>0.12006383796965128</c:v>
                </c:pt>
                <c:pt idx="13">
                  <c:v>3.6181887065518596E-3</c:v>
                </c:pt>
                <c:pt idx="14">
                  <c:v>0.68037440964610485</c:v>
                </c:pt>
                <c:pt idx="15">
                  <c:v>2.8461401993551392</c:v>
                </c:pt>
                <c:pt idx="16">
                  <c:v>4.7846002755746242E-2</c:v>
                </c:pt>
                <c:pt idx="17">
                  <c:v>0.16303259245960211</c:v>
                </c:pt>
                <c:pt idx="18">
                  <c:v>7.0092870387029604E-3</c:v>
                </c:pt>
                <c:pt idx="19">
                  <c:v>2.2403201104943291E-2</c:v>
                </c:pt>
                <c:pt idx="20">
                  <c:v>0.18946433981058833</c:v>
                </c:pt>
                <c:pt idx="21">
                  <c:v>0.16385328752739148</c:v>
                </c:pt>
                <c:pt idx="22">
                  <c:v>3.3795276761834614E-3</c:v>
                </c:pt>
                <c:pt idx="23">
                  <c:v>3.3694598242890219</c:v>
                </c:pt>
                <c:pt idx="24">
                  <c:v>0.94577193012913574</c:v>
                </c:pt>
                <c:pt idx="25">
                  <c:v>1.294048948867812E-2</c:v>
                </c:pt>
                <c:pt idx="26">
                  <c:v>0.55605817530973944</c:v>
                </c:pt>
                <c:pt idx="27">
                  <c:v>10.068497884109595</c:v>
                </c:pt>
                <c:pt idx="28">
                  <c:v>1.5560052157648976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再エネ比較シート!$BE$13:$BE$42</c:f>
              <c:numCache>
                <c:formatCode>#,##0_);[Red]\(#,##0\)</c:formatCode>
                <c:ptCount val="30"/>
                <c:pt idx="0">
                  <c:v>332.15</c:v>
                </c:pt>
                <c:pt idx="1">
                  <c:v>10.5</c:v>
                </c:pt>
                <c:pt idx="2">
                  <c:v>20.6</c:v>
                </c:pt>
                <c:pt idx="3">
                  <c:v>20</c:v>
                </c:pt>
                <c:pt idx="4">
                  <c:v>202.92999999999998</c:v>
                </c:pt>
                <c:pt idx="5">
                  <c:v>128</c:v>
                </c:pt>
                <c:pt idx="6">
                  <c:v>60.7</c:v>
                </c:pt>
                <c:pt idx="7">
                  <c:v>24.3</c:v>
                </c:pt>
                <c:pt idx="8">
                  <c:v>235.9</c:v>
                </c:pt>
                <c:pt idx="9">
                  <c:v>89.399999999999991</c:v>
                </c:pt>
                <c:pt idx="10">
                  <c:v>46.9</c:v>
                </c:pt>
                <c:pt idx="11">
                  <c:v>28.400000000000002</c:v>
                </c:pt>
                <c:pt idx="12">
                  <c:v>77.3</c:v>
                </c:pt>
                <c:pt idx="13">
                  <c:v>29.730000000000004</c:v>
                </c:pt>
                <c:pt idx="14">
                  <c:v>0</c:v>
                </c:pt>
                <c:pt idx="15">
                  <c:v>33.1</c:v>
                </c:pt>
                <c:pt idx="16">
                  <c:v>95.800000000000011</c:v>
                </c:pt>
                <c:pt idx="17">
                  <c:v>120.6</c:v>
                </c:pt>
                <c:pt idx="18">
                  <c:v>52.47</c:v>
                </c:pt>
                <c:pt idx="19">
                  <c:v>27.7</c:v>
                </c:pt>
                <c:pt idx="20">
                  <c:v>5.7</c:v>
                </c:pt>
                <c:pt idx="21">
                  <c:v>476.69999999999993</c:v>
                </c:pt>
                <c:pt idx="22">
                  <c:v>39</c:v>
                </c:pt>
                <c:pt idx="23">
                  <c:v>126.11000000000001</c:v>
                </c:pt>
                <c:pt idx="24">
                  <c:v>288.61</c:v>
                </c:pt>
                <c:pt idx="25">
                  <c:v>25.9</c:v>
                </c:pt>
                <c:pt idx="26">
                  <c:v>121.99999999999999</c:v>
                </c:pt>
                <c:pt idx="27">
                  <c:v>186.57499999999999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再エネ比較シート!$BF$13:$BF$42</c:f>
              <c:numCache>
                <c:formatCode>#,##0_);[Red]\(#,##0\)</c:formatCode>
                <c:ptCount val="30"/>
                <c:pt idx="0">
                  <c:v>2641.6800000000007</c:v>
                </c:pt>
                <c:pt idx="1">
                  <c:v>34</c:v>
                </c:pt>
                <c:pt idx="2">
                  <c:v>0</c:v>
                </c:pt>
                <c:pt idx="3">
                  <c:v>549.5</c:v>
                </c:pt>
                <c:pt idx="4">
                  <c:v>322.39999999999998</c:v>
                </c:pt>
                <c:pt idx="5">
                  <c:v>4925.9999999999982</c:v>
                </c:pt>
                <c:pt idx="6">
                  <c:v>148.5</c:v>
                </c:pt>
                <c:pt idx="7">
                  <c:v>94</c:v>
                </c:pt>
                <c:pt idx="8">
                  <c:v>2251.6</c:v>
                </c:pt>
                <c:pt idx="9">
                  <c:v>23.299999999999997</c:v>
                </c:pt>
                <c:pt idx="10">
                  <c:v>1098.1999999999998</c:v>
                </c:pt>
                <c:pt idx="11">
                  <c:v>0</c:v>
                </c:pt>
                <c:pt idx="12">
                  <c:v>648.1</c:v>
                </c:pt>
                <c:pt idx="13">
                  <c:v>0</c:v>
                </c:pt>
                <c:pt idx="14">
                  <c:v>0</c:v>
                </c:pt>
                <c:pt idx="15">
                  <c:v>17750</c:v>
                </c:pt>
                <c:pt idx="16">
                  <c:v>159.60000000000002</c:v>
                </c:pt>
                <c:pt idx="17">
                  <c:v>678.69999999999993</c:v>
                </c:pt>
                <c:pt idx="18">
                  <c:v>0</c:v>
                </c:pt>
                <c:pt idx="19">
                  <c:v>119</c:v>
                </c:pt>
                <c:pt idx="20">
                  <c:v>261</c:v>
                </c:pt>
                <c:pt idx="21">
                  <c:v>433.29999999999995</c:v>
                </c:pt>
                <c:pt idx="22">
                  <c:v>0</c:v>
                </c:pt>
                <c:pt idx="23">
                  <c:v>161</c:v>
                </c:pt>
                <c:pt idx="24">
                  <c:v>3936</c:v>
                </c:pt>
                <c:pt idx="25">
                  <c:v>41.3</c:v>
                </c:pt>
                <c:pt idx="26">
                  <c:v>3010.5</c:v>
                </c:pt>
                <c:pt idx="27">
                  <c:v>142.10000000000002</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再エネ比較シート!$BG$13:$BG$42</c:f>
              <c:numCache>
                <c:formatCode>#,##0_);[Red]\(#,##0\)</c:formatCode>
                <c:ptCount val="30"/>
                <c:pt idx="0">
                  <c:v>0</c:v>
                </c:pt>
                <c:pt idx="1">
                  <c:v>0</c:v>
                </c:pt>
                <c:pt idx="2">
                  <c:v>0</c:v>
                </c:pt>
                <c:pt idx="3">
                  <c:v>19.5</c:v>
                </c:pt>
                <c:pt idx="4">
                  <c:v>0</c:v>
                </c:pt>
                <c:pt idx="5">
                  <c:v>0</c:v>
                </c:pt>
                <c:pt idx="6">
                  <c:v>2324.1999999999998</c:v>
                </c:pt>
                <c:pt idx="7">
                  <c:v>0</c:v>
                </c:pt>
                <c:pt idx="8">
                  <c:v>0</c:v>
                </c:pt>
                <c:pt idx="9">
                  <c:v>0</c:v>
                </c:pt>
                <c:pt idx="10">
                  <c:v>0</c:v>
                </c:pt>
                <c:pt idx="11">
                  <c:v>884.99999999999955</c:v>
                </c:pt>
                <c:pt idx="12">
                  <c:v>0</c:v>
                </c:pt>
                <c:pt idx="13">
                  <c:v>0</c:v>
                </c:pt>
                <c:pt idx="14">
                  <c:v>0</c:v>
                </c:pt>
                <c:pt idx="15">
                  <c:v>0</c:v>
                </c:pt>
                <c:pt idx="16">
                  <c:v>0</c:v>
                </c:pt>
                <c:pt idx="17">
                  <c:v>0</c:v>
                </c:pt>
                <c:pt idx="18">
                  <c:v>0</c:v>
                </c:pt>
                <c:pt idx="19">
                  <c:v>0</c:v>
                </c:pt>
                <c:pt idx="20">
                  <c:v>0</c:v>
                </c:pt>
                <c:pt idx="21">
                  <c:v>0</c:v>
                </c:pt>
                <c:pt idx="22">
                  <c:v>0</c:v>
                </c:pt>
                <c:pt idx="23">
                  <c:v>12000</c:v>
                </c:pt>
                <c:pt idx="24">
                  <c:v>0</c:v>
                </c:pt>
                <c:pt idx="25">
                  <c:v>0</c:v>
                </c:pt>
                <c:pt idx="26">
                  <c:v>0</c:v>
                </c:pt>
                <c:pt idx="27">
                  <c:v>34500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0</c:v>
                </c:pt>
                <c:pt idx="14">
                  <c:v>1000</c:v>
                </c:pt>
                <c:pt idx="15">
                  <c:v>0</c:v>
                </c:pt>
                <c:pt idx="16">
                  <c:v>0</c:v>
                </c:pt>
                <c:pt idx="17">
                  <c:v>82</c:v>
                </c:pt>
                <c:pt idx="18">
                  <c:v>0</c:v>
                </c:pt>
                <c:pt idx="19">
                  <c:v>0</c:v>
                </c:pt>
                <c:pt idx="20">
                  <c:v>280</c:v>
                </c:pt>
                <c:pt idx="21">
                  <c:v>0</c:v>
                </c:pt>
                <c:pt idx="22">
                  <c:v>0</c:v>
                </c:pt>
                <c:pt idx="23">
                  <c:v>19.5</c:v>
                </c:pt>
                <c:pt idx="24">
                  <c:v>116</c:v>
                </c:pt>
                <c:pt idx="25">
                  <c:v>0</c:v>
                </c:pt>
                <c:pt idx="26">
                  <c:v>0</c:v>
                </c:pt>
                <c:pt idx="27">
                  <c:v>75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再エネ比較シート!$BK$13:$BK$42</c:f>
              <c:numCache>
                <c:formatCode>#,##0_);[Red]\(#,##0\)</c:formatCode>
                <c:ptCount val="30"/>
                <c:pt idx="0">
                  <c:v>2973.8300000000008</c:v>
                </c:pt>
                <c:pt idx="1">
                  <c:v>44.5</c:v>
                </c:pt>
                <c:pt idx="2">
                  <c:v>20.6</c:v>
                </c:pt>
                <c:pt idx="3">
                  <c:v>589</c:v>
                </c:pt>
                <c:pt idx="4">
                  <c:v>525.32999999999993</c:v>
                </c:pt>
                <c:pt idx="5">
                  <c:v>6068.8999999999978</c:v>
                </c:pt>
                <c:pt idx="6">
                  <c:v>2533.3999999999996</c:v>
                </c:pt>
                <c:pt idx="7">
                  <c:v>118.3</c:v>
                </c:pt>
                <c:pt idx="8">
                  <c:v>23707.5</c:v>
                </c:pt>
                <c:pt idx="9">
                  <c:v>112.69999999999999</c:v>
                </c:pt>
                <c:pt idx="10">
                  <c:v>1145.0999999999999</c:v>
                </c:pt>
                <c:pt idx="11">
                  <c:v>913.39999999999952</c:v>
                </c:pt>
                <c:pt idx="12">
                  <c:v>725.4</c:v>
                </c:pt>
                <c:pt idx="13">
                  <c:v>29.730000000000004</c:v>
                </c:pt>
                <c:pt idx="14">
                  <c:v>1000</c:v>
                </c:pt>
                <c:pt idx="15">
                  <c:v>17783.099999999999</c:v>
                </c:pt>
                <c:pt idx="16">
                  <c:v>255.40000000000003</c:v>
                </c:pt>
                <c:pt idx="17">
                  <c:v>881.3</c:v>
                </c:pt>
                <c:pt idx="18">
                  <c:v>52.47</c:v>
                </c:pt>
                <c:pt idx="19">
                  <c:v>146.69999999999999</c:v>
                </c:pt>
                <c:pt idx="20">
                  <c:v>546.70000000000005</c:v>
                </c:pt>
                <c:pt idx="21">
                  <c:v>909.99999999999989</c:v>
                </c:pt>
                <c:pt idx="22">
                  <c:v>39</c:v>
                </c:pt>
                <c:pt idx="23">
                  <c:v>12306.61</c:v>
                </c:pt>
                <c:pt idx="24">
                  <c:v>4340.6099999999997</c:v>
                </c:pt>
                <c:pt idx="25">
                  <c:v>67.199999999999989</c:v>
                </c:pt>
                <c:pt idx="26">
                  <c:v>3132.5</c:v>
                </c:pt>
                <c:pt idx="27">
                  <c:v>34903.675000000003</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再エネ比較シート!$BO$13:$BO$42</c:f>
              <c:numCache>
                <c:formatCode>#,##0_);[Red]\(#,##0\)</c:formatCode>
                <c:ptCount val="30"/>
                <c:pt idx="0">
                  <c:v>398.61985799999991</c:v>
                </c:pt>
                <c:pt idx="1">
                  <c:v>12.601259999999998</c:v>
                </c:pt>
                <c:pt idx="2">
                  <c:v>24.722472000000007</c:v>
                </c:pt>
                <c:pt idx="3">
                  <c:v>24.002400000000002</c:v>
                </c:pt>
                <c:pt idx="4">
                  <c:v>243.54035159999995</c:v>
                </c:pt>
                <c:pt idx="5">
                  <c:v>153.61535999999998</c:v>
                </c:pt>
                <c:pt idx="6">
                  <c:v>72.847284000000016</c:v>
                </c:pt>
                <c:pt idx="7">
                  <c:v>29.162915999999999</c:v>
                </c:pt>
                <c:pt idx="8">
                  <c:v>283.10830800000002</c:v>
                </c:pt>
                <c:pt idx="9">
                  <c:v>107.29072799999999</c:v>
                </c:pt>
                <c:pt idx="10">
                  <c:v>56.285627999999996</c:v>
                </c:pt>
                <c:pt idx="11">
                  <c:v>34.083408000000006</c:v>
                </c:pt>
                <c:pt idx="12">
                  <c:v>92.769276000000005</c:v>
                </c:pt>
                <c:pt idx="13">
                  <c:v>35.679567599999999</c:v>
                </c:pt>
                <c:pt idx="14">
                  <c:v>0</c:v>
                </c:pt>
                <c:pt idx="15">
                  <c:v>39.723972000000003</c:v>
                </c:pt>
                <c:pt idx="16">
                  <c:v>114.97149600000002</c:v>
                </c:pt>
                <c:pt idx="17">
                  <c:v>144.73447199999998</c:v>
                </c:pt>
                <c:pt idx="18">
                  <c:v>62.970296399999995</c:v>
                </c:pt>
                <c:pt idx="19">
                  <c:v>33.243324000000001</c:v>
                </c:pt>
                <c:pt idx="20">
                  <c:v>6.8406840000000004</c:v>
                </c:pt>
                <c:pt idx="21">
                  <c:v>572.09720399999992</c:v>
                </c:pt>
                <c:pt idx="22">
                  <c:v>46.804679999999998</c:v>
                </c:pt>
                <c:pt idx="23">
                  <c:v>151.3471332</c:v>
                </c:pt>
                <c:pt idx="24">
                  <c:v>346.36663319999997</c:v>
                </c:pt>
                <c:pt idx="25">
                  <c:v>31.083107999999996</c:v>
                </c:pt>
                <c:pt idx="26">
                  <c:v>146.41463999999996</c:v>
                </c:pt>
                <c:pt idx="27">
                  <c:v>223.91238899999999</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再エネ比較シート!$BP$13:$BP$42</c:f>
              <c:numCache>
                <c:formatCode>#,##0_);[Red]\(#,##0\)</c:formatCode>
                <c:ptCount val="30"/>
                <c:pt idx="0">
                  <c:v>3494.3086368000004</c:v>
                </c:pt>
                <c:pt idx="1">
                  <c:v>44.973839999999996</c:v>
                </c:pt>
                <c:pt idx="2">
                  <c:v>0</c:v>
                </c:pt>
                <c:pt idx="3">
                  <c:v>726.85661999999991</c:v>
                </c:pt>
                <c:pt idx="4">
                  <c:v>426.45782400000002</c:v>
                </c:pt>
                <c:pt idx="5">
                  <c:v>6515.915759999998</c:v>
                </c:pt>
                <c:pt idx="6">
                  <c:v>196.42986000000002</c:v>
                </c:pt>
                <c:pt idx="7">
                  <c:v>124.33943999999998</c:v>
                </c:pt>
                <c:pt idx="8">
                  <c:v>2978.3264159999999</c:v>
                </c:pt>
                <c:pt idx="9">
                  <c:v>30.820307999999994</c:v>
                </c:pt>
                <c:pt idx="10">
                  <c:v>1452.6550319999997</c:v>
                </c:pt>
                <c:pt idx="11">
                  <c:v>0</c:v>
                </c:pt>
                <c:pt idx="12">
                  <c:v>857.28075599999988</c:v>
                </c:pt>
                <c:pt idx="13">
                  <c:v>0</c:v>
                </c:pt>
                <c:pt idx="14">
                  <c:v>0</c:v>
                </c:pt>
                <c:pt idx="15">
                  <c:v>23478.99</c:v>
                </c:pt>
                <c:pt idx="16">
                  <c:v>211.11249600000005</c:v>
                </c:pt>
                <c:pt idx="17">
                  <c:v>897.75721199999987</c:v>
                </c:pt>
                <c:pt idx="18">
                  <c:v>0</c:v>
                </c:pt>
                <c:pt idx="19">
                  <c:v>157.40843999999998</c:v>
                </c:pt>
                <c:pt idx="20">
                  <c:v>345.24036000000001</c:v>
                </c:pt>
                <c:pt idx="21">
                  <c:v>573.15190799999993</c:v>
                </c:pt>
                <c:pt idx="22">
                  <c:v>0</c:v>
                </c:pt>
                <c:pt idx="23">
                  <c:v>212.96436</c:v>
                </c:pt>
                <c:pt idx="24">
                  <c:v>5206.3833600000007</c:v>
                </c:pt>
                <c:pt idx="25">
                  <c:v>54.629987999999997</c:v>
                </c:pt>
                <c:pt idx="26">
                  <c:v>3982.1689799999995</c:v>
                </c:pt>
                <c:pt idx="27">
                  <c:v>187.96419600000002</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再エネ比較シート!$BQ$13:$BQ$42</c:f>
              <c:numCache>
                <c:formatCode>#,##0_);[Red]\(#,##0\)</c:formatCode>
                <c:ptCount val="30"/>
                <c:pt idx="0">
                  <c:v>0</c:v>
                </c:pt>
                <c:pt idx="1">
                  <c:v>0</c:v>
                </c:pt>
                <c:pt idx="2">
                  <c:v>0</c:v>
                </c:pt>
                <c:pt idx="3">
                  <c:v>42.36336</c:v>
                </c:pt>
                <c:pt idx="4">
                  <c:v>0</c:v>
                </c:pt>
                <c:pt idx="5">
                  <c:v>0</c:v>
                </c:pt>
                <c:pt idx="6">
                  <c:v>5049.2780159999993</c:v>
                </c:pt>
                <c:pt idx="7">
                  <c:v>0</c:v>
                </c:pt>
                <c:pt idx="8">
                  <c:v>0</c:v>
                </c:pt>
                <c:pt idx="9">
                  <c:v>0</c:v>
                </c:pt>
                <c:pt idx="10">
                  <c:v>0</c:v>
                </c:pt>
                <c:pt idx="11">
                  <c:v>1922.6447999999991</c:v>
                </c:pt>
                <c:pt idx="12">
                  <c:v>0</c:v>
                </c:pt>
                <c:pt idx="13">
                  <c:v>0</c:v>
                </c:pt>
                <c:pt idx="14">
                  <c:v>0</c:v>
                </c:pt>
                <c:pt idx="15">
                  <c:v>0</c:v>
                </c:pt>
                <c:pt idx="16">
                  <c:v>0</c:v>
                </c:pt>
                <c:pt idx="17">
                  <c:v>0</c:v>
                </c:pt>
                <c:pt idx="18">
                  <c:v>0</c:v>
                </c:pt>
                <c:pt idx="19">
                  <c:v>0</c:v>
                </c:pt>
                <c:pt idx="20">
                  <c:v>0</c:v>
                </c:pt>
                <c:pt idx="21">
                  <c:v>0</c:v>
                </c:pt>
                <c:pt idx="22">
                  <c:v>0</c:v>
                </c:pt>
                <c:pt idx="23">
                  <c:v>26069.759999999998</c:v>
                </c:pt>
                <c:pt idx="24">
                  <c:v>0</c:v>
                </c:pt>
                <c:pt idx="25">
                  <c:v>0</c:v>
                </c:pt>
                <c:pt idx="26">
                  <c:v>0</c:v>
                </c:pt>
                <c:pt idx="27">
                  <c:v>74950.559999999998</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0</c:v>
                </c:pt>
                <c:pt idx="14">
                  <c:v>5256</c:v>
                </c:pt>
                <c:pt idx="15">
                  <c:v>0</c:v>
                </c:pt>
                <c:pt idx="16">
                  <c:v>0</c:v>
                </c:pt>
                <c:pt idx="17">
                  <c:v>430.99200000000002</c:v>
                </c:pt>
                <c:pt idx="18">
                  <c:v>0</c:v>
                </c:pt>
                <c:pt idx="19">
                  <c:v>0</c:v>
                </c:pt>
                <c:pt idx="20">
                  <c:v>1471.68</c:v>
                </c:pt>
                <c:pt idx="21">
                  <c:v>0</c:v>
                </c:pt>
                <c:pt idx="22">
                  <c:v>0</c:v>
                </c:pt>
                <c:pt idx="23">
                  <c:v>102.492</c:v>
                </c:pt>
                <c:pt idx="24">
                  <c:v>609.69600000000003</c:v>
                </c:pt>
                <c:pt idx="25">
                  <c:v>0</c:v>
                </c:pt>
                <c:pt idx="26">
                  <c:v>0</c:v>
                </c:pt>
                <c:pt idx="27">
                  <c:v>394.2</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東峰村</c:v>
                </c:pt>
                <c:pt idx="1">
                  <c:v>金山町</c:v>
                </c:pt>
                <c:pt idx="2">
                  <c:v>神津島村</c:v>
                </c:pt>
                <c:pt idx="3">
                  <c:v>積丹町</c:v>
                </c:pt>
                <c:pt idx="4">
                  <c:v>姫島村</c:v>
                </c:pt>
                <c:pt idx="5">
                  <c:v>東村</c:v>
                </c:pt>
                <c:pt idx="6">
                  <c:v>佐井村</c:v>
                </c:pt>
                <c:pt idx="7">
                  <c:v>与那国町</c:v>
                </c:pt>
                <c:pt idx="8">
                  <c:v>生坂村</c:v>
                </c:pt>
                <c:pt idx="9">
                  <c:v>北竜町</c:v>
                </c:pt>
                <c:pt idx="10">
                  <c:v>宇検村</c:v>
                </c:pt>
                <c:pt idx="11">
                  <c:v>風間浦村</c:v>
                </c:pt>
                <c:pt idx="12">
                  <c:v>浦臼町</c:v>
                </c:pt>
                <c:pt idx="13">
                  <c:v>占冠村</c:v>
                </c:pt>
                <c:pt idx="14">
                  <c:v>栄村</c:v>
                </c:pt>
                <c:pt idx="15">
                  <c:v>神流町</c:v>
                </c:pt>
                <c:pt idx="16">
                  <c:v>道志村</c:v>
                </c:pt>
                <c:pt idx="17">
                  <c:v>東吉野村</c:v>
                </c:pt>
                <c:pt idx="18">
                  <c:v>中頓別町</c:v>
                </c:pt>
                <c:pt idx="19">
                  <c:v>南牧村</c:v>
                </c:pt>
                <c:pt idx="20">
                  <c:v>白川村</c:v>
                </c:pt>
                <c:pt idx="21">
                  <c:v>泰阜村</c:v>
                </c:pt>
                <c:pt idx="22">
                  <c:v>泊村</c:v>
                </c:pt>
                <c:pt idx="23">
                  <c:v>諸塚村</c:v>
                </c:pt>
                <c:pt idx="24">
                  <c:v>三原村</c:v>
                </c:pt>
                <c:pt idx="25">
                  <c:v>大和村</c:v>
                </c:pt>
                <c:pt idx="26">
                  <c:v>御杖村</c:v>
                </c:pt>
                <c:pt idx="27">
                  <c:v>上勝町</c:v>
                </c:pt>
                <c:pt idx="28">
                  <c:v>産山村</c:v>
                </c:pt>
              </c:strCache>
            </c:strRef>
          </c:cat>
          <c:val>
            <c:numRef>
              <c:f>再エネ比較シート!$BU$13:$BU$42</c:f>
              <c:numCache>
                <c:formatCode>#,##0_);[Red]\(#,##0\)</c:formatCode>
                <c:ptCount val="30"/>
                <c:pt idx="0">
                  <c:v>3892.9284948000004</c:v>
                </c:pt>
                <c:pt idx="1">
                  <c:v>57.575099999999992</c:v>
                </c:pt>
                <c:pt idx="2">
                  <c:v>24.722472000000007</c:v>
                </c:pt>
                <c:pt idx="3">
                  <c:v>793.22237999999993</c:v>
                </c:pt>
                <c:pt idx="4">
                  <c:v>669.99817559999997</c:v>
                </c:pt>
                <c:pt idx="5">
                  <c:v>12003.845519999999</c:v>
                </c:pt>
                <c:pt idx="6">
                  <c:v>5318.555159999999</c:v>
                </c:pt>
                <c:pt idx="7">
                  <c:v>153.50235599999999</c:v>
                </c:pt>
                <c:pt idx="8">
                  <c:v>114793.75472400001</c:v>
                </c:pt>
                <c:pt idx="9">
                  <c:v>138.11103599999998</c:v>
                </c:pt>
                <c:pt idx="10">
                  <c:v>1508.9406599999998</c:v>
                </c:pt>
                <c:pt idx="11">
                  <c:v>1956.7282079999991</c:v>
                </c:pt>
                <c:pt idx="12">
                  <c:v>950.05003199999987</c:v>
                </c:pt>
                <c:pt idx="13">
                  <c:v>35.679567599999999</c:v>
                </c:pt>
                <c:pt idx="14">
                  <c:v>5256</c:v>
                </c:pt>
                <c:pt idx="15">
                  <c:v>23518.713972000001</c:v>
                </c:pt>
                <c:pt idx="16">
                  <c:v>326.08399200000008</c:v>
                </c:pt>
                <c:pt idx="17">
                  <c:v>1473.4836839999998</c:v>
                </c:pt>
                <c:pt idx="18">
                  <c:v>62.970296399999995</c:v>
                </c:pt>
                <c:pt idx="19">
                  <c:v>190.65176399999999</c:v>
                </c:pt>
                <c:pt idx="20">
                  <c:v>1823.7610440000001</c:v>
                </c:pt>
                <c:pt idx="21">
                  <c:v>1145.249112</c:v>
                </c:pt>
                <c:pt idx="22">
                  <c:v>46.804679999999998</c:v>
                </c:pt>
                <c:pt idx="23">
                  <c:v>26536.563493199996</c:v>
                </c:pt>
                <c:pt idx="24">
                  <c:v>6162.4459932000009</c:v>
                </c:pt>
                <c:pt idx="25">
                  <c:v>85.713095999999993</c:v>
                </c:pt>
                <c:pt idx="26">
                  <c:v>4128.5836199999994</c:v>
                </c:pt>
                <c:pt idx="27">
                  <c:v>75756.636585</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栄村</c:v>
                </c:pt>
              </c:strCache>
            </c:strRef>
          </c:cat>
          <c:val>
            <c:numRef>
              <c:f>①CO2排出量の現状把握!$AX$43:$AX$45</c:f>
              <c:numCache>
                <c:formatCode>0%</c:formatCode>
                <c:ptCount val="3"/>
                <c:pt idx="0">
                  <c:v>0.42072759503743129</c:v>
                </c:pt>
                <c:pt idx="1">
                  <c:v>0.21770265792956017</c:v>
                </c:pt>
                <c:pt idx="2">
                  <c:v>0.12790220646610312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栄村</c:v>
                </c:pt>
              </c:strCache>
            </c:strRef>
          </c:cat>
          <c:val>
            <c:numRef>
              <c:f>①CO2排出量の現状把握!$AY$43:$AY$45</c:f>
              <c:numCache>
                <c:formatCode>0%</c:formatCode>
                <c:ptCount val="3"/>
                <c:pt idx="0">
                  <c:v>0.19118662390594171</c:v>
                </c:pt>
                <c:pt idx="1">
                  <c:v>0.20156618102786486</c:v>
                </c:pt>
                <c:pt idx="2">
                  <c:v>0.16696648703305281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栄村</c:v>
                </c:pt>
              </c:strCache>
            </c:strRef>
          </c:cat>
          <c:val>
            <c:numRef>
              <c:f>①CO2排出量の現状把握!$AZ$43:$AZ$45</c:f>
              <c:numCache>
                <c:formatCode>0%</c:formatCode>
                <c:ptCount val="3"/>
                <c:pt idx="0">
                  <c:v>0.18034974026133399</c:v>
                </c:pt>
                <c:pt idx="1">
                  <c:v>0.24962668835236601</c:v>
                </c:pt>
                <c:pt idx="2">
                  <c:v>0.27063840004695672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栄村</c:v>
                </c:pt>
              </c:strCache>
            </c:strRef>
          </c:cat>
          <c:val>
            <c:numRef>
              <c:f>①CO2排出量の現状把握!$BA$43:$BA$45</c:f>
              <c:numCache>
                <c:formatCode>0%</c:formatCode>
                <c:ptCount val="3"/>
                <c:pt idx="0">
                  <c:v>0.19226168778726088</c:v>
                </c:pt>
                <c:pt idx="1">
                  <c:v>0.3153851668840863</c:v>
                </c:pt>
                <c:pt idx="2">
                  <c:v>0.42720047773057662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栄村</c:v>
                </c:pt>
              </c:strCache>
            </c:strRef>
          </c:cat>
          <c:val>
            <c:numRef>
              <c:f>①CO2排出量の現状把握!$BB$43:$BB$45</c:f>
              <c:numCache>
                <c:formatCode>0%</c:formatCode>
                <c:ptCount val="3"/>
                <c:pt idx="0">
                  <c:v>1.5474353008032191E-2</c:v>
                </c:pt>
                <c:pt idx="1">
                  <c:v>1.5719305806122484E-2</c:v>
                </c:pt>
                <c:pt idx="2">
                  <c:v>7.2924287233107551E-3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636</c:v>
                </c:pt>
                <c:pt idx="1">
                  <c:v>636</c:v>
                </c:pt>
                <c:pt idx="2">
                  <c:v>636</c:v>
                </c:pt>
                <c:pt idx="3">
                  <c:v>636</c:v>
                </c:pt>
                <c:pt idx="4">
                  <c:v>636</c:v>
                </c:pt>
                <c:pt idx="5">
                  <c:v>567</c:v>
                </c:pt>
                <c:pt idx="6">
                  <c:v>567</c:v>
                </c:pt>
                <c:pt idx="7">
                  <c:v>567</c:v>
                </c:pt>
                <c:pt idx="8">
                  <c:v>567</c:v>
                </c:pt>
                <c:pt idx="9">
                  <c:v>567</c:v>
                </c:pt>
                <c:pt idx="10">
                  <c:v>567</c:v>
                </c:pt>
                <c:pt idx="11">
                  <c:v>492</c:v>
                </c:pt>
                <c:pt idx="12">
                  <c:v>492</c:v>
                </c:pt>
                <c:pt idx="13">
                  <c:v>492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0.10659656660540261</c:v>
                </c:pt>
                <c:pt idx="1">
                  <c:v>0.1639234346056852</c:v>
                </c:pt>
                <c:pt idx="2">
                  <c:v>0.1411664386272399</c:v>
                </c:pt>
                <c:pt idx="3">
                  <c:v>0.13815321514040671</c:v>
                </c:pt>
                <c:pt idx="4">
                  <c:v>0.10746744337850089</c:v>
                </c:pt>
                <c:pt idx="5">
                  <c:v>9.3247369367377445E-2</c:v>
                </c:pt>
                <c:pt idx="6">
                  <c:v>0.10390329630547659</c:v>
                </c:pt>
                <c:pt idx="7">
                  <c:v>9.6446590734027393E-2</c:v>
                </c:pt>
                <c:pt idx="8">
                  <c:v>0.1031191701816684</c:v>
                </c:pt>
                <c:pt idx="9">
                  <c:v>9.9816364102221139E-2</c:v>
                </c:pt>
                <c:pt idx="10">
                  <c:v>8.0183501380454061E-2</c:v>
                </c:pt>
                <c:pt idx="11">
                  <c:v>6.4276306864432586E-2</c:v>
                </c:pt>
                <c:pt idx="12">
                  <c:v>8.647365578245117E-2</c:v>
                </c:pt>
                <c:pt idx="13">
                  <c:v>8.0236068146807948E-2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2329</c:v>
                </c:pt>
                <c:pt idx="1">
                  <c:v>2299</c:v>
                </c:pt>
                <c:pt idx="2">
                  <c:v>2217</c:v>
                </c:pt>
                <c:pt idx="3">
                  <c:v>2206</c:v>
                </c:pt>
                <c:pt idx="4">
                  <c:v>2157</c:v>
                </c:pt>
                <c:pt idx="5">
                  <c:v>2110</c:v>
                </c:pt>
                <c:pt idx="6">
                  <c:v>2049</c:v>
                </c:pt>
                <c:pt idx="7">
                  <c:v>2010</c:v>
                </c:pt>
                <c:pt idx="8">
                  <c:v>1931</c:v>
                </c:pt>
                <c:pt idx="9">
                  <c:v>1854</c:v>
                </c:pt>
                <c:pt idx="10">
                  <c:v>1798</c:v>
                </c:pt>
                <c:pt idx="11">
                  <c:v>1746</c:v>
                </c:pt>
                <c:pt idx="12">
                  <c:v>1692</c:v>
                </c:pt>
                <c:pt idx="13">
                  <c:v>1642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栄村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1843</v>
      </c>
      <c r="B9" s="70">
        <v>426</v>
      </c>
      <c r="C9" s="70">
        <v>1</v>
      </c>
      <c r="D9" s="70">
        <v>26</v>
      </c>
      <c r="E9" s="70">
        <v>1990</v>
      </c>
      <c r="F9" s="70" t="s">
        <v>787</v>
      </c>
      <c r="G9" s="70" t="s">
        <v>1844</v>
      </c>
      <c r="H9" s="70" t="s">
        <v>1845</v>
      </c>
      <c r="I9" s="148"/>
      <c r="J9" s="71">
        <v>11.02838183525979</v>
      </c>
      <c r="K9" s="71">
        <v>0.55565672693603374</v>
      </c>
      <c r="L9" s="71">
        <v>1.1887406578676849</v>
      </c>
      <c r="M9" s="71">
        <v>1.6608818140755239</v>
      </c>
      <c r="N9" s="71">
        <v>2.0549784216005191</v>
      </c>
      <c r="O9" s="71">
        <v>2.3412901083338138</v>
      </c>
      <c r="P9" s="71">
        <v>4.1472569717999681</v>
      </c>
      <c r="Q9" s="71">
        <v>0.20761725577045401</v>
      </c>
      <c r="R9" s="71">
        <v>0</v>
      </c>
      <c r="S9" s="71">
        <v>0.21357001137173801</v>
      </c>
      <c r="T9" s="72"/>
      <c r="U9" s="71">
        <v>291475</v>
      </c>
      <c r="V9" s="71">
        <v>135</v>
      </c>
      <c r="W9" s="71">
        <v>11</v>
      </c>
      <c r="X9" s="71">
        <v>596</v>
      </c>
      <c r="Y9" s="71">
        <v>901</v>
      </c>
      <c r="Z9" s="71">
        <v>963</v>
      </c>
      <c r="AA9" s="71">
        <v>1007</v>
      </c>
      <c r="AB9" s="71">
        <v>3371</v>
      </c>
      <c r="AC9" s="71">
        <v>0</v>
      </c>
      <c r="AD9" s="71">
        <v>0.21357001137173801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1846</v>
      </c>
      <c r="B10" s="70">
        <v>427</v>
      </c>
      <c r="C10" s="70">
        <v>2</v>
      </c>
      <c r="D10" s="70">
        <v>26</v>
      </c>
      <c r="E10" s="70">
        <v>2005</v>
      </c>
      <c r="F10" s="70" t="s">
        <v>789</v>
      </c>
      <c r="G10" s="70" t="s">
        <v>1844</v>
      </c>
      <c r="H10" s="70" t="s">
        <v>1845</v>
      </c>
      <c r="I10" s="148"/>
      <c r="J10" s="71">
        <v>8.3853219354809578</v>
      </c>
      <c r="K10" s="71">
        <v>0.25763382426331</v>
      </c>
      <c r="L10" s="71">
        <v>0</v>
      </c>
      <c r="M10" s="71">
        <v>2.5920274021847591</v>
      </c>
      <c r="N10" s="71">
        <v>2.580008728317182</v>
      </c>
      <c r="O10" s="71">
        <v>2.804821871763461</v>
      </c>
      <c r="P10" s="71">
        <v>3.7010963419131859</v>
      </c>
      <c r="Q10" s="71">
        <v>0.167670146012597</v>
      </c>
      <c r="R10" s="71">
        <v>0</v>
      </c>
      <c r="S10" s="71">
        <v>0.24094667892184321</v>
      </c>
      <c r="T10" s="72"/>
      <c r="U10" s="71">
        <v>323453</v>
      </c>
      <c r="V10" s="71">
        <v>124</v>
      </c>
      <c r="W10" s="71">
        <v>0</v>
      </c>
      <c r="X10" s="71">
        <v>575</v>
      </c>
      <c r="Y10" s="71">
        <v>938</v>
      </c>
      <c r="Z10" s="71">
        <v>1335</v>
      </c>
      <c r="AA10" s="71">
        <v>736</v>
      </c>
      <c r="AB10" s="71">
        <v>2846</v>
      </c>
      <c r="AC10" s="71">
        <v>0</v>
      </c>
      <c r="AD10" s="71">
        <v>0.24094667892184321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1847</v>
      </c>
      <c r="B11" s="70">
        <v>428</v>
      </c>
      <c r="C11" s="70">
        <v>3</v>
      </c>
      <c r="D11" s="70">
        <v>26</v>
      </c>
      <c r="E11" s="70">
        <v>2006</v>
      </c>
      <c r="F11" s="70" t="s">
        <v>790</v>
      </c>
      <c r="G11" s="70" t="s">
        <v>1844</v>
      </c>
      <c r="H11" s="70" t="s">
        <v>1845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1848</v>
      </c>
      <c r="B12" s="70">
        <v>429</v>
      </c>
      <c r="C12" s="70">
        <v>4</v>
      </c>
      <c r="D12" s="70">
        <v>26</v>
      </c>
      <c r="E12" s="70">
        <v>2007</v>
      </c>
      <c r="F12" s="70" t="s">
        <v>791</v>
      </c>
      <c r="G12" s="70" t="s">
        <v>1844</v>
      </c>
      <c r="H12" s="70" t="s">
        <v>1845</v>
      </c>
      <c r="I12" s="148"/>
      <c r="J12" s="71">
        <v>5.9740010855642822</v>
      </c>
      <c r="K12" s="71">
        <v>0.25249261785957128</v>
      </c>
      <c r="L12" s="71">
        <v>7.1108848488496565E-2</v>
      </c>
      <c r="M12" s="71">
        <v>3.095543416857784</v>
      </c>
      <c r="N12" s="71">
        <v>2.5172069885879349</v>
      </c>
      <c r="O12" s="71">
        <v>2.730444239451697</v>
      </c>
      <c r="P12" s="71">
        <v>3.768598040866185</v>
      </c>
      <c r="Q12" s="71">
        <v>0.16950487985964699</v>
      </c>
      <c r="R12" s="71">
        <v>0</v>
      </c>
      <c r="S12" s="71">
        <v>0.2333063792579218</v>
      </c>
      <c r="T12" s="72"/>
      <c r="U12" s="71">
        <v>255227</v>
      </c>
      <c r="V12" s="71">
        <v>113</v>
      </c>
      <c r="W12" s="71">
        <v>1</v>
      </c>
      <c r="X12" s="71">
        <v>818</v>
      </c>
      <c r="Y12" s="71">
        <v>927</v>
      </c>
      <c r="Z12" s="71">
        <v>1351</v>
      </c>
      <c r="AA12" s="71">
        <v>738</v>
      </c>
      <c r="AB12" s="71">
        <v>2725</v>
      </c>
      <c r="AC12" s="71">
        <v>0</v>
      </c>
      <c r="AD12" s="71">
        <v>0.2333063792579218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1849</v>
      </c>
      <c r="B13" s="70">
        <v>430</v>
      </c>
      <c r="C13" s="70">
        <v>5</v>
      </c>
      <c r="D13" s="70">
        <v>26</v>
      </c>
      <c r="E13" s="70">
        <v>2008</v>
      </c>
      <c r="F13" s="70" t="s">
        <v>792</v>
      </c>
      <c r="G13" s="70" t="s">
        <v>1844</v>
      </c>
      <c r="H13" s="70" t="s">
        <v>1845</v>
      </c>
      <c r="I13" s="148"/>
      <c r="J13" s="71">
        <v>5.933336855782346</v>
      </c>
      <c r="K13" s="71">
        <v>0.197201735362245</v>
      </c>
      <c r="L13" s="71">
        <v>6.1743236755101537E-2</v>
      </c>
      <c r="M13" s="71">
        <v>3.2394604348259501</v>
      </c>
      <c r="N13" s="71">
        <v>2.361252973173138</v>
      </c>
      <c r="O13" s="71">
        <v>2.5753792078035471</v>
      </c>
      <c r="P13" s="71">
        <v>3.682692256828672</v>
      </c>
      <c r="Q13" s="71">
        <v>0.16235581193909801</v>
      </c>
      <c r="R13" s="71">
        <v>0</v>
      </c>
      <c r="S13" s="71">
        <v>0.21919840913320951</v>
      </c>
      <c r="T13" s="72"/>
      <c r="U13" s="71">
        <v>261840</v>
      </c>
      <c r="V13" s="71">
        <v>113</v>
      </c>
      <c r="W13" s="71">
        <v>1</v>
      </c>
      <c r="X13" s="71">
        <v>818</v>
      </c>
      <c r="Y13" s="71">
        <v>929</v>
      </c>
      <c r="Z13" s="71">
        <v>1319</v>
      </c>
      <c r="AA13" s="71">
        <v>722</v>
      </c>
      <c r="AB13" s="71">
        <v>2653</v>
      </c>
      <c r="AC13" s="71">
        <v>0</v>
      </c>
      <c r="AD13" s="71">
        <v>0.21919840913320951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1850</v>
      </c>
      <c r="B14" s="70">
        <v>431</v>
      </c>
      <c r="C14" s="70">
        <v>6</v>
      </c>
      <c r="D14" s="70">
        <v>26</v>
      </c>
      <c r="E14" s="70">
        <v>2009</v>
      </c>
      <c r="F14" s="70" t="s">
        <v>176</v>
      </c>
      <c r="G14" s="70" t="s">
        <v>1844</v>
      </c>
      <c r="H14" s="70" t="s">
        <v>1845</v>
      </c>
      <c r="I14" s="148"/>
      <c r="J14" s="71">
        <v>4.9245613492124241</v>
      </c>
      <c r="K14" s="71">
        <v>0.12902704910528051</v>
      </c>
      <c r="L14" s="71">
        <v>1.442338680785844</v>
      </c>
      <c r="M14" s="71">
        <v>2.7528168116953671</v>
      </c>
      <c r="N14" s="71">
        <v>2.3017713216774069</v>
      </c>
      <c r="O14" s="71">
        <v>2.5814776454263688</v>
      </c>
      <c r="P14" s="71">
        <v>3.6170366074598919</v>
      </c>
      <c r="Q14" s="71">
        <v>0.15145653701043199</v>
      </c>
      <c r="R14" s="71">
        <v>0</v>
      </c>
      <c r="S14" s="71">
        <v>0.2288044780341138</v>
      </c>
      <c r="T14" s="72"/>
      <c r="U14" s="71">
        <v>222400</v>
      </c>
      <c r="V14" s="71">
        <v>93</v>
      </c>
      <c r="W14" s="71">
        <v>34</v>
      </c>
      <c r="X14" s="71">
        <v>733</v>
      </c>
      <c r="Y14" s="71">
        <v>931</v>
      </c>
      <c r="Z14" s="71">
        <v>1305</v>
      </c>
      <c r="AA14" s="71">
        <v>728</v>
      </c>
      <c r="AB14" s="71">
        <v>2598</v>
      </c>
      <c r="AC14" s="71">
        <v>0</v>
      </c>
      <c r="AD14" s="71">
        <v>0.2288044780341138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1851</v>
      </c>
      <c r="B15" s="70">
        <v>432</v>
      </c>
      <c r="C15" s="70">
        <v>7</v>
      </c>
      <c r="D15" s="70">
        <v>26</v>
      </c>
      <c r="E15" s="70">
        <v>2010</v>
      </c>
      <c r="F15" s="70" t="s">
        <v>177</v>
      </c>
      <c r="G15" s="70" t="s">
        <v>1844</v>
      </c>
      <c r="H15" s="70" t="s">
        <v>1845</v>
      </c>
      <c r="I15" s="148"/>
      <c r="J15" s="71">
        <v>5.591001113695194</v>
      </c>
      <c r="K15" s="71">
        <v>0.14457542687507699</v>
      </c>
      <c r="L15" s="71">
        <v>1.3628708023248599</v>
      </c>
      <c r="M15" s="71">
        <v>2.8954969659606271</v>
      </c>
      <c r="N15" s="71">
        <v>2.2986412668269178</v>
      </c>
      <c r="O15" s="71">
        <v>2.591196456627507</v>
      </c>
      <c r="P15" s="71">
        <v>3.6587238726593498</v>
      </c>
      <c r="Q15" s="71">
        <v>0.15507852484644799</v>
      </c>
      <c r="R15" s="71">
        <v>0</v>
      </c>
      <c r="S15" s="71">
        <v>0.22513708312690181</v>
      </c>
      <c r="T15" s="72"/>
      <c r="U15" s="71">
        <v>233090</v>
      </c>
      <c r="V15" s="71">
        <v>93</v>
      </c>
      <c r="W15" s="71">
        <v>34</v>
      </c>
      <c r="X15" s="71">
        <v>733</v>
      </c>
      <c r="Y15" s="71">
        <v>917</v>
      </c>
      <c r="Z15" s="71">
        <v>1316</v>
      </c>
      <c r="AA15" s="71">
        <v>718</v>
      </c>
      <c r="AB15" s="71">
        <v>2549</v>
      </c>
      <c r="AC15" s="71">
        <v>0</v>
      </c>
      <c r="AD15" s="71">
        <v>0.22513708312690181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1852</v>
      </c>
      <c r="B16" s="70">
        <v>433</v>
      </c>
      <c r="C16" s="70">
        <v>8</v>
      </c>
      <c r="D16" s="70">
        <v>26</v>
      </c>
      <c r="E16" s="70">
        <v>2011</v>
      </c>
      <c r="F16" s="70" t="s">
        <v>178</v>
      </c>
      <c r="G16" s="70" t="s">
        <v>1844</v>
      </c>
      <c r="H16" s="70" t="s">
        <v>1845</v>
      </c>
      <c r="I16" s="148"/>
      <c r="J16" s="71">
        <v>5.8710800645798207</v>
      </c>
      <c r="K16" s="71">
        <v>0.2343600535425483</v>
      </c>
      <c r="L16" s="71">
        <v>1.532633809607598</v>
      </c>
      <c r="M16" s="71">
        <v>3.503874283196343</v>
      </c>
      <c r="N16" s="71">
        <v>2.8077644309963299</v>
      </c>
      <c r="O16" s="71">
        <v>2.5650066060731778</v>
      </c>
      <c r="P16" s="71">
        <v>3.5480441982845159</v>
      </c>
      <c r="Q16" s="71">
        <v>0.17410924071484399</v>
      </c>
      <c r="R16" s="71">
        <v>0</v>
      </c>
      <c r="S16" s="71">
        <v>0.21951500246631539</v>
      </c>
      <c r="T16" s="72"/>
      <c r="U16" s="71">
        <v>231126</v>
      </c>
      <c r="V16" s="71">
        <v>93</v>
      </c>
      <c r="W16" s="71">
        <v>34</v>
      </c>
      <c r="X16" s="71">
        <v>733</v>
      </c>
      <c r="Y16" s="71">
        <v>918</v>
      </c>
      <c r="Z16" s="71">
        <v>1331</v>
      </c>
      <c r="AA16" s="71">
        <v>717</v>
      </c>
      <c r="AB16" s="71">
        <v>2481</v>
      </c>
      <c r="AC16" s="71">
        <v>0</v>
      </c>
      <c r="AD16" s="71">
        <v>0.21951500246631539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1853</v>
      </c>
      <c r="B17" s="70">
        <v>434</v>
      </c>
      <c r="C17" s="70">
        <v>9</v>
      </c>
      <c r="D17" s="70">
        <v>26</v>
      </c>
      <c r="E17" s="70">
        <v>2012</v>
      </c>
      <c r="F17" s="70" t="s">
        <v>179</v>
      </c>
      <c r="G17" s="70" t="s">
        <v>1844</v>
      </c>
      <c r="H17" s="70" t="s">
        <v>1845</v>
      </c>
      <c r="I17" s="148"/>
      <c r="J17" s="71">
        <v>5.7139347646401548</v>
      </c>
      <c r="K17" s="71">
        <v>0.21892757986325159</v>
      </c>
      <c r="L17" s="71">
        <v>1.5687337593343229</v>
      </c>
      <c r="M17" s="71">
        <v>3.887164080608648</v>
      </c>
      <c r="N17" s="71">
        <v>3.2488784847801861</v>
      </c>
      <c r="O17" s="71">
        <v>2.5830614274791204</v>
      </c>
      <c r="P17" s="71">
        <v>3.4089792266748287</v>
      </c>
      <c r="Q17" s="71">
        <v>0.18665006565616701</v>
      </c>
      <c r="R17" s="71">
        <v>0</v>
      </c>
      <c r="S17" s="71">
        <v>0.21138583619016779</v>
      </c>
      <c r="T17" s="72"/>
      <c r="U17" s="71">
        <v>216392</v>
      </c>
      <c r="V17" s="71">
        <v>93</v>
      </c>
      <c r="W17" s="71">
        <v>34</v>
      </c>
      <c r="X17" s="71">
        <v>733</v>
      </c>
      <c r="Y17" s="71">
        <v>919</v>
      </c>
      <c r="Z17" s="71">
        <v>1351</v>
      </c>
      <c r="AA17" s="71">
        <v>685</v>
      </c>
      <c r="AB17" s="71">
        <v>2448</v>
      </c>
      <c r="AC17" s="71">
        <v>0</v>
      </c>
      <c r="AD17" s="71">
        <v>0.21138583619016779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1854</v>
      </c>
      <c r="B18" s="70">
        <v>435</v>
      </c>
      <c r="C18" s="70">
        <v>10</v>
      </c>
      <c r="D18" s="70">
        <v>26</v>
      </c>
      <c r="E18" s="70">
        <v>2013</v>
      </c>
      <c r="F18" s="70" t="s">
        <v>180</v>
      </c>
      <c r="G18" s="70" t="s">
        <v>1844</v>
      </c>
      <c r="H18" s="70" t="s">
        <v>1845</v>
      </c>
      <c r="I18" s="148"/>
      <c r="J18" s="71">
        <v>5.412655219910163</v>
      </c>
      <c r="K18" s="71">
        <v>0.18232848203753599</v>
      </c>
      <c r="L18" s="71">
        <v>1.507540574056647</v>
      </c>
      <c r="M18" s="71">
        <v>3.851193963985803</v>
      </c>
      <c r="N18" s="71">
        <v>3.0757971049397561</v>
      </c>
      <c r="O18" s="71">
        <v>2.5019455699977589</v>
      </c>
      <c r="P18" s="71">
        <v>3.3468938263245116</v>
      </c>
      <c r="Q18" s="71">
        <v>0.186580003840779</v>
      </c>
      <c r="R18" s="71">
        <v>0</v>
      </c>
      <c r="S18" s="71">
        <v>0.25430046531512301</v>
      </c>
      <c r="T18" s="72"/>
      <c r="U18" s="71">
        <v>205893</v>
      </c>
      <c r="V18" s="71">
        <v>93</v>
      </c>
      <c r="W18" s="71">
        <v>34</v>
      </c>
      <c r="X18" s="71">
        <v>733</v>
      </c>
      <c r="Y18" s="71">
        <v>913</v>
      </c>
      <c r="Z18" s="71">
        <v>1367</v>
      </c>
      <c r="AA18" s="71">
        <v>670</v>
      </c>
      <c r="AB18" s="71">
        <v>2412</v>
      </c>
      <c r="AC18" s="71">
        <v>0</v>
      </c>
      <c r="AD18" s="71">
        <v>0.25430046531512301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1855</v>
      </c>
      <c r="B19" s="70">
        <v>436</v>
      </c>
      <c r="C19" s="70">
        <v>11</v>
      </c>
      <c r="D19" s="70">
        <v>26</v>
      </c>
      <c r="E19" s="70">
        <v>2014</v>
      </c>
      <c r="F19" s="70" t="s">
        <v>181</v>
      </c>
      <c r="G19" s="70" t="s">
        <v>1844</v>
      </c>
      <c r="H19" s="70" t="s">
        <v>1845</v>
      </c>
      <c r="I19" s="148"/>
      <c r="J19" s="71">
        <v>5.4776446195995359</v>
      </c>
      <c r="K19" s="71">
        <v>0.22240262759392229</v>
      </c>
      <c r="L19" s="71">
        <v>1.2202909858222351</v>
      </c>
      <c r="M19" s="71">
        <v>2.5594365580820622</v>
      </c>
      <c r="N19" s="71">
        <v>2.6717352420795462</v>
      </c>
      <c r="O19" s="71">
        <v>2.3338084473416454</v>
      </c>
      <c r="P19" s="71">
        <v>3.3090558496211635</v>
      </c>
      <c r="Q19" s="71">
        <v>0.17463357299156601</v>
      </c>
      <c r="R19" s="71">
        <v>0</v>
      </c>
      <c r="S19" s="71">
        <v>0.2704537959497671</v>
      </c>
      <c r="T19" s="72"/>
      <c r="U19" s="71">
        <v>212563</v>
      </c>
      <c r="V19" s="71">
        <v>87</v>
      </c>
      <c r="W19" s="71">
        <v>28</v>
      </c>
      <c r="X19" s="71">
        <v>498</v>
      </c>
      <c r="Y19" s="71">
        <v>907</v>
      </c>
      <c r="Z19" s="71">
        <v>1343</v>
      </c>
      <c r="AA19" s="71">
        <v>659</v>
      </c>
      <c r="AB19" s="71">
        <v>2353</v>
      </c>
      <c r="AC19" s="71">
        <v>0</v>
      </c>
      <c r="AD19" s="71">
        <v>0.2704537959497671</v>
      </c>
      <c r="AE19" s="72"/>
      <c r="AF19" s="71"/>
      <c r="AG19" s="71"/>
      <c r="AH19" s="71"/>
      <c r="AI19" s="71"/>
      <c r="AJ19" s="71"/>
      <c r="AK19" s="71"/>
      <c r="AL19" s="71"/>
      <c r="AM19" s="71"/>
      <c r="AN19" s="71"/>
      <c r="AO19" s="71"/>
      <c r="AP19" s="71"/>
      <c r="AQ19" s="72"/>
      <c r="AR19" s="71">
        <v>48</v>
      </c>
      <c r="AS19" s="71">
        <v>29</v>
      </c>
      <c r="AT19" s="71">
        <v>0</v>
      </c>
      <c r="AU19" s="71">
        <v>0</v>
      </c>
      <c r="AV19" s="71">
        <v>0</v>
      </c>
      <c r="AW19" s="71">
        <v>0</v>
      </c>
      <c r="AX19" s="71"/>
      <c r="AY19" s="72"/>
      <c r="AZ19" s="71">
        <v>229.85</v>
      </c>
      <c r="BA19" s="71">
        <v>2427.08</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1856</v>
      </c>
      <c r="B20" s="70">
        <v>437</v>
      </c>
      <c r="C20" s="70">
        <v>12</v>
      </c>
      <c r="D20" s="70">
        <v>26</v>
      </c>
      <c r="E20" s="70">
        <v>2015</v>
      </c>
      <c r="F20" s="70" t="s">
        <v>182</v>
      </c>
      <c r="G20" s="70" t="s">
        <v>1844</v>
      </c>
      <c r="H20" s="70" t="s">
        <v>1845</v>
      </c>
      <c r="I20" s="148"/>
      <c r="J20" s="71">
        <v>4.2813221756199926</v>
      </c>
      <c r="K20" s="71">
        <v>0.19969159399389619</v>
      </c>
      <c r="L20" s="71">
        <v>1.2205687636733351</v>
      </c>
      <c r="M20" s="71">
        <v>2.4494229959114842</v>
      </c>
      <c r="N20" s="71">
        <v>2.3315980442324542</v>
      </c>
      <c r="O20" s="71">
        <v>2.278859499647373</v>
      </c>
      <c r="P20" s="71">
        <v>3.2463413464850834</v>
      </c>
      <c r="Q20" s="71">
        <v>0.1672496557566</v>
      </c>
      <c r="R20" s="71">
        <v>0</v>
      </c>
      <c r="S20" s="71">
        <v>0.28535682697300141</v>
      </c>
      <c r="T20" s="72"/>
      <c r="U20" s="71">
        <v>189649</v>
      </c>
      <c r="V20" s="71">
        <v>87</v>
      </c>
      <c r="W20" s="71">
        <v>28</v>
      </c>
      <c r="X20" s="71">
        <v>498</v>
      </c>
      <c r="Y20" s="71">
        <v>893</v>
      </c>
      <c r="Z20" s="71">
        <v>1324</v>
      </c>
      <c r="AA20" s="71">
        <v>646</v>
      </c>
      <c r="AB20" s="71">
        <v>2302</v>
      </c>
      <c r="AC20" s="71">
        <v>0</v>
      </c>
      <c r="AD20" s="71">
        <v>0.28535682697300141</v>
      </c>
      <c r="AE20" s="72"/>
      <c r="AF20" s="71">
        <v>2176090.312172289</v>
      </c>
      <c r="AG20" s="71">
        <v>160150.8294782069</v>
      </c>
      <c r="AH20" s="71">
        <v>229254.66121467901</v>
      </c>
      <c r="AI20" s="71">
        <v>3078395.562762036</v>
      </c>
      <c r="AJ20" s="71">
        <v>3721895.2445570468</v>
      </c>
      <c r="AK20" s="71">
        <v>0</v>
      </c>
      <c r="AL20" s="71">
        <v>0</v>
      </c>
      <c r="AM20" s="71">
        <v>315479.44347318891</v>
      </c>
      <c r="AN20" s="71">
        <v>0</v>
      </c>
      <c r="AO20" s="71">
        <v>0</v>
      </c>
      <c r="AP20" s="71">
        <v>9681266.0536574461</v>
      </c>
      <c r="AQ20" s="72"/>
      <c r="AR20" s="71">
        <v>51</v>
      </c>
      <c r="AS20" s="71">
        <v>30</v>
      </c>
      <c r="AT20" s="71">
        <v>0</v>
      </c>
      <c r="AU20" s="71">
        <v>0</v>
      </c>
      <c r="AV20" s="71">
        <v>0</v>
      </c>
      <c r="AW20" s="71">
        <v>0</v>
      </c>
      <c r="AX20" s="71"/>
      <c r="AY20" s="72"/>
      <c r="AZ20" s="71">
        <v>253.15</v>
      </c>
      <c r="BA20" s="71">
        <v>2476.58</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1857</v>
      </c>
      <c r="B21" s="70">
        <v>438</v>
      </c>
      <c r="C21" s="70">
        <v>13</v>
      </c>
      <c r="D21" s="70">
        <v>26</v>
      </c>
      <c r="E21" s="70">
        <v>2016</v>
      </c>
      <c r="F21" s="70" t="s">
        <v>155</v>
      </c>
      <c r="G21" s="70" t="s">
        <v>1844</v>
      </c>
      <c r="H21" s="70" t="s">
        <v>1845</v>
      </c>
      <c r="I21" s="148"/>
      <c r="J21" s="71">
        <v>1.1942119061887913</v>
      </c>
      <c r="K21" s="71">
        <v>0.19424372286008817</v>
      </c>
      <c r="L21" s="71">
        <v>1.1522715563432597</v>
      </c>
      <c r="M21" s="71">
        <v>1.9919330266610791</v>
      </c>
      <c r="N21" s="71">
        <v>2.3003073082006291</v>
      </c>
      <c r="O21" s="71">
        <v>2.2171803782579853</v>
      </c>
      <c r="P21" s="71">
        <v>3.1095820377988597</v>
      </c>
      <c r="Q21" s="71">
        <v>0.15800384630337172</v>
      </c>
      <c r="R21" s="71">
        <v>0</v>
      </c>
      <c r="S21" s="71">
        <v>0.2246060648007164</v>
      </c>
      <c r="T21" s="72"/>
      <c r="U21" s="71">
        <v>55953</v>
      </c>
      <c r="V21" s="71">
        <v>87</v>
      </c>
      <c r="W21" s="71">
        <v>28</v>
      </c>
      <c r="X21" s="71">
        <v>498</v>
      </c>
      <c r="Y21" s="71">
        <v>886</v>
      </c>
      <c r="Z21" s="71">
        <v>1304</v>
      </c>
      <c r="AA21" s="71">
        <v>640</v>
      </c>
      <c r="AB21" s="71">
        <v>2237</v>
      </c>
      <c r="AC21" s="71">
        <v>0</v>
      </c>
      <c r="AD21" s="71">
        <v>0.2246060648007164</v>
      </c>
      <c r="AE21" s="72"/>
      <c r="AF21" s="71">
        <v>625500.71256484604</v>
      </c>
      <c r="AG21" s="71">
        <v>161375.05926275949</v>
      </c>
      <c r="AH21" s="71">
        <v>170035.04545252121</v>
      </c>
      <c r="AI21" s="71">
        <v>3200709.018191068</v>
      </c>
      <c r="AJ21" s="71">
        <v>3849528.1662537111</v>
      </c>
      <c r="AK21" s="71">
        <v>0</v>
      </c>
      <c r="AL21" s="71">
        <v>0</v>
      </c>
      <c r="AM21" s="71">
        <v>306809.64208660042</v>
      </c>
      <c r="AN21" s="71">
        <v>0</v>
      </c>
      <c r="AO21" s="71">
        <v>0</v>
      </c>
      <c r="AP21" s="71">
        <v>8313957.6438115072</v>
      </c>
      <c r="AQ21" s="72"/>
      <c r="AR21" s="71">
        <v>52</v>
      </c>
      <c r="AS21" s="71">
        <v>33</v>
      </c>
      <c r="AT21" s="71">
        <v>0</v>
      </c>
      <c r="AU21" s="71">
        <v>0</v>
      </c>
      <c r="AV21" s="71">
        <v>0</v>
      </c>
      <c r="AW21" s="71">
        <v>0</v>
      </c>
      <c r="AX21" s="71"/>
      <c r="AY21" s="72"/>
      <c r="AZ21" s="71">
        <v>259.85000000000002</v>
      </c>
      <c r="BA21" s="71">
        <v>2552.58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1858</v>
      </c>
      <c r="B22" s="70">
        <v>439</v>
      </c>
      <c r="C22" s="70">
        <v>14</v>
      </c>
      <c r="D22" s="70">
        <v>26</v>
      </c>
      <c r="E22" s="70">
        <v>2017</v>
      </c>
      <c r="F22" s="70" t="s">
        <v>156</v>
      </c>
      <c r="G22" s="70" t="s">
        <v>1844</v>
      </c>
      <c r="H22" s="70" t="s">
        <v>1845</v>
      </c>
      <c r="I22" s="148"/>
      <c r="J22" s="71">
        <v>4.0126168286118196</v>
      </c>
      <c r="K22" s="71">
        <v>0.19957074209479422</v>
      </c>
      <c r="L22" s="71">
        <v>1.1429662057826602</v>
      </c>
      <c r="M22" s="71">
        <v>1.854618924798386</v>
      </c>
      <c r="N22" s="71">
        <v>2.0785543867121801</v>
      </c>
      <c r="O22" s="71">
        <v>2.1592581665627648</v>
      </c>
      <c r="P22" s="71">
        <v>3.1140236643089985</v>
      </c>
      <c r="Q22" s="71">
        <v>0.14855846630823599</v>
      </c>
      <c r="R22" s="71">
        <v>0</v>
      </c>
      <c r="S22" s="71">
        <v>0.2266264035976604</v>
      </c>
      <c r="T22" s="72"/>
      <c r="U22" s="71">
        <v>202201</v>
      </c>
      <c r="V22" s="71">
        <v>87</v>
      </c>
      <c r="W22" s="71">
        <v>28</v>
      </c>
      <c r="X22" s="71">
        <v>498</v>
      </c>
      <c r="Y22" s="71">
        <v>865</v>
      </c>
      <c r="Z22" s="71">
        <v>1291</v>
      </c>
      <c r="AA22" s="71">
        <v>645</v>
      </c>
      <c r="AB22" s="71">
        <v>2175</v>
      </c>
      <c r="AC22" s="71">
        <v>0</v>
      </c>
      <c r="AD22" s="71">
        <v>0.2266264035976604</v>
      </c>
      <c r="AE22" s="72"/>
      <c r="AF22" s="71">
        <v>2152626.753723471</v>
      </c>
      <c r="AG22" s="71">
        <v>163366.83134936821</v>
      </c>
      <c r="AH22" s="71">
        <v>228172.09006352149</v>
      </c>
      <c r="AI22" s="71">
        <v>3041139.8805768671</v>
      </c>
      <c r="AJ22" s="71">
        <v>3832708.7890121811</v>
      </c>
      <c r="AK22" s="71">
        <v>0</v>
      </c>
      <c r="AL22" s="71">
        <v>0</v>
      </c>
      <c r="AM22" s="71">
        <v>298772.9687315583</v>
      </c>
      <c r="AN22" s="71">
        <v>0</v>
      </c>
      <c r="AO22" s="71">
        <v>0</v>
      </c>
      <c r="AP22" s="71">
        <v>9716787.3134569675</v>
      </c>
      <c r="AQ22" s="72"/>
      <c r="AR22" s="71">
        <v>53</v>
      </c>
      <c r="AS22" s="71">
        <v>35</v>
      </c>
      <c r="AT22" s="71">
        <v>0</v>
      </c>
      <c r="AU22" s="71">
        <v>0</v>
      </c>
      <c r="AV22" s="71">
        <v>0</v>
      </c>
      <c r="AW22" s="71">
        <v>0</v>
      </c>
      <c r="AX22" s="71"/>
      <c r="AY22" s="72"/>
      <c r="AZ22" s="71">
        <v>263.55</v>
      </c>
      <c r="BA22" s="71">
        <v>2641.68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1859</v>
      </c>
      <c r="B23" s="70">
        <v>440</v>
      </c>
      <c r="C23" s="70">
        <v>15</v>
      </c>
      <c r="D23" s="70">
        <v>26</v>
      </c>
      <c r="E23" s="70">
        <v>2018</v>
      </c>
      <c r="F23" s="70" t="s">
        <v>183</v>
      </c>
      <c r="G23" s="70" t="s">
        <v>1844</v>
      </c>
      <c r="H23" s="70" t="s">
        <v>1845</v>
      </c>
      <c r="I23" s="148"/>
      <c r="J23" s="71">
        <v>3.5582469243480999</v>
      </c>
      <c r="K23" s="71">
        <v>0.16841764265215003</v>
      </c>
      <c r="L23" s="71">
        <v>1.0322272932770551</v>
      </c>
      <c r="M23" s="71">
        <v>1.6921348760737203</v>
      </c>
      <c r="N23" s="71">
        <v>1.4418137644174285</v>
      </c>
      <c r="O23" s="71">
        <v>2.1203315415561028</v>
      </c>
      <c r="P23" s="71">
        <v>3.0925857039562756</v>
      </c>
      <c r="Q23" s="71">
        <v>0.134874413433063</v>
      </c>
      <c r="R23" s="71">
        <v>0</v>
      </c>
      <c r="S23" s="71">
        <v>0.27163295299871637</v>
      </c>
      <c r="T23" s="72"/>
      <c r="U23" s="71">
        <v>197873</v>
      </c>
      <c r="V23" s="71">
        <v>87</v>
      </c>
      <c r="W23" s="71">
        <v>28</v>
      </c>
      <c r="X23" s="71">
        <v>498</v>
      </c>
      <c r="Y23" s="71">
        <v>868</v>
      </c>
      <c r="Z23" s="71">
        <v>1292</v>
      </c>
      <c r="AA23" s="71">
        <v>647</v>
      </c>
      <c r="AB23" s="71">
        <v>2128</v>
      </c>
      <c r="AC23" s="71">
        <v>0</v>
      </c>
      <c r="AD23" s="71">
        <v>0.27163295299871643</v>
      </c>
      <c r="AE23" s="72"/>
      <c r="AF23" s="71">
        <v>1933088.0079377471</v>
      </c>
      <c r="AG23" s="71">
        <v>147784.9383938979</v>
      </c>
      <c r="AH23" s="71">
        <v>216704.25595131339</v>
      </c>
      <c r="AI23" s="71">
        <v>2920924.23910006</v>
      </c>
      <c r="AJ23" s="71">
        <v>3231297.7972429441</v>
      </c>
      <c r="AK23" s="71">
        <v>0</v>
      </c>
      <c r="AL23" s="71">
        <v>0</v>
      </c>
      <c r="AM23" s="71">
        <v>292921.56359438878</v>
      </c>
      <c r="AN23" s="71">
        <v>0</v>
      </c>
      <c r="AO23" s="71">
        <v>0</v>
      </c>
      <c r="AP23" s="71">
        <v>8742720.802220352</v>
      </c>
      <c r="AQ23" s="72"/>
      <c r="AR23" s="71">
        <v>56</v>
      </c>
      <c r="AS23" s="71">
        <v>35</v>
      </c>
      <c r="AT23" s="71">
        <v>0</v>
      </c>
      <c r="AU23" s="71">
        <v>0</v>
      </c>
      <c r="AV23" s="71">
        <v>0</v>
      </c>
      <c r="AW23" s="71">
        <v>0</v>
      </c>
      <c r="AX23" s="71"/>
      <c r="AY23" s="72"/>
      <c r="AZ23" s="71">
        <v>281.45</v>
      </c>
      <c r="BA23" s="71">
        <v>2642.08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1860</v>
      </c>
      <c r="B24" s="70">
        <v>441</v>
      </c>
      <c r="C24" s="70">
        <v>16</v>
      </c>
      <c r="D24" s="70">
        <v>26</v>
      </c>
      <c r="E24" s="70">
        <v>2019</v>
      </c>
      <c r="F24" s="70" t="s">
        <v>158</v>
      </c>
      <c r="G24" s="70" t="s">
        <v>1844</v>
      </c>
      <c r="H24" s="70" t="s">
        <v>1845</v>
      </c>
      <c r="I24" s="148"/>
      <c r="J24" s="71">
        <v>3.4760442022338172</v>
      </c>
      <c r="K24" s="71">
        <v>0.16002715449202354</v>
      </c>
      <c r="L24" s="71">
        <v>1.0496951989929595</v>
      </c>
      <c r="M24" s="71">
        <v>1.7770022623193482</v>
      </c>
      <c r="N24" s="71">
        <v>1.4085626096468744</v>
      </c>
      <c r="O24" s="71">
        <v>2.0716632087630011</v>
      </c>
      <c r="P24" s="71">
        <v>3.0725651025693135</v>
      </c>
      <c r="Q24" s="71">
        <v>0.128480677090554</v>
      </c>
      <c r="R24" s="71">
        <v>0</v>
      </c>
      <c r="S24" s="71">
        <v>0.28373011962455258</v>
      </c>
      <c r="T24" s="72"/>
      <c r="U24" s="71">
        <v>192897</v>
      </c>
      <c r="V24" s="71">
        <v>87</v>
      </c>
      <c r="W24" s="71">
        <v>28</v>
      </c>
      <c r="X24" s="71">
        <v>498</v>
      </c>
      <c r="Y24" s="71">
        <v>864</v>
      </c>
      <c r="Z24" s="71">
        <v>1297</v>
      </c>
      <c r="AA24" s="71">
        <v>638</v>
      </c>
      <c r="AB24" s="71">
        <v>2082</v>
      </c>
      <c r="AC24" s="71">
        <v>0</v>
      </c>
      <c r="AD24" s="71">
        <v>0.28373011962455258</v>
      </c>
      <c r="AE24" s="72"/>
      <c r="AF24" s="71">
        <v>1928887.186863661</v>
      </c>
      <c r="AG24" s="71">
        <v>143221.36945012989</v>
      </c>
      <c r="AH24" s="71">
        <v>230289.97039373679</v>
      </c>
      <c r="AI24" s="71">
        <v>2986405.9855808392</v>
      </c>
      <c r="AJ24" s="71">
        <v>2901591.2822831292</v>
      </c>
      <c r="AK24" s="71">
        <v>0</v>
      </c>
      <c r="AL24" s="71">
        <v>0</v>
      </c>
      <c r="AM24" s="71">
        <v>283552.72671239142</v>
      </c>
      <c r="AN24" s="71">
        <v>0</v>
      </c>
      <c r="AO24" s="71">
        <v>0</v>
      </c>
      <c r="AP24" s="71">
        <v>8473948.5212838873</v>
      </c>
      <c r="AQ24" s="72"/>
      <c r="AR24" s="71">
        <v>58</v>
      </c>
      <c r="AS24" s="71">
        <v>35</v>
      </c>
      <c r="AT24" s="71">
        <v>0</v>
      </c>
      <c r="AU24" s="71">
        <v>0</v>
      </c>
      <c r="AV24" s="71">
        <v>0</v>
      </c>
      <c r="AW24" s="71">
        <v>0</v>
      </c>
      <c r="AX24" s="71"/>
      <c r="AY24" s="72"/>
      <c r="AZ24" s="71">
        <v>300.05</v>
      </c>
      <c r="BA24" s="71">
        <v>2641.68</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1861</v>
      </c>
      <c r="B25" s="70">
        <v>442</v>
      </c>
      <c r="C25" s="70">
        <v>17</v>
      </c>
      <c r="D25" s="70">
        <v>26</v>
      </c>
      <c r="E25" s="70">
        <v>2020</v>
      </c>
      <c r="F25" s="70" t="s">
        <v>159</v>
      </c>
      <c r="G25" s="70" t="s">
        <v>1844</v>
      </c>
      <c r="H25" s="70" t="s">
        <v>1845</v>
      </c>
      <c r="I25" s="148"/>
      <c r="J25" s="71">
        <v>2.7361875448976272</v>
      </c>
      <c r="K25" s="71">
        <v>0.21216775790480535</v>
      </c>
      <c r="L25" s="71">
        <v>1.3608334832991313</v>
      </c>
      <c r="M25" s="71">
        <v>2.0196140505289089</v>
      </c>
      <c r="N25" s="71">
        <v>1.5979340999378218</v>
      </c>
      <c r="O25" s="71">
        <v>1.7842822534536378</v>
      </c>
      <c r="P25" s="71">
        <v>2.9088760377980059</v>
      </c>
      <c r="Q25" s="71">
        <v>0.118687936202025</v>
      </c>
      <c r="R25" s="71">
        <v>0</v>
      </c>
      <c r="S25" s="71">
        <v>0.20694419077342599</v>
      </c>
      <c r="T25" s="72"/>
      <c r="U25" s="71">
        <v>154462</v>
      </c>
      <c r="V25" s="71">
        <v>114</v>
      </c>
      <c r="W25" s="71">
        <v>48</v>
      </c>
      <c r="X25" s="71">
        <v>596</v>
      </c>
      <c r="Y25" s="71">
        <v>845</v>
      </c>
      <c r="Z25" s="71">
        <v>1275</v>
      </c>
      <c r="AA25" s="71">
        <v>642</v>
      </c>
      <c r="AB25" s="71">
        <v>2013</v>
      </c>
      <c r="AC25" s="71">
        <v>0</v>
      </c>
      <c r="AD25" s="71">
        <v>0.20694419077342599</v>
      </c>
      <c r="AE25" s="72"/>
      <c r="AF25" s="71">
        <v>1570590.978823411</v>
      </c>
      <c r="AG25" s="71">
        <v>171324.97573996204</v>
      </c>
      <c r="AH25" s="71">
        <v>309661.00488595036</v>
      </c>
      <c r="AI25" s="71">
        <v>3363317.5761256884</v>
      </c>
      <c r="AJ25" s="71">
        <v>3335220.9552002698</v>
      </c>
      <c r="AK25" s="71"/>
      <c r="AL25" s="71"/>
      <c r="AM25" s="71">
        <v>262718.86489646567</v>
      </c>
      <c r="AN25" s="71"/>
      <c r="AO25" s="71"/>
      <c r="AP25" s="71">
        <v>9012834.3556717467</v>
      </c>
      <c r="AQ25" s="72"/>
      <c r="AR25" s="71">
        <v>59</v>
      </c>
      <c r="AS25" s="71">
        <v>35</v>
      </c>
      <c r="AT25" s="71">
        <v>0</v>
      </c>
      <c r="AU25" s="71">
        <v>0</v>
      </c>
      <c r="AV25" s="71">
        <v>0</v>
      </c>
      <c r="AW25" s="71">
        <v>0</v>
      </c>
      <c r="AX25" s="71"/>
      <c r="AY25" s="72"/>
      <c r="AZ25" s="71">
        <v>305.34999999999991</v>
      </c>
      <c r="BA25" s="71">
        <v>2641.6800000000012</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1862</v>
      </c>
      <c r="B26" s="70">
        <v>442</v>
      </c>
      <c r="C26" s="70">
        <v>18</v>
      </c>
      <c r="D26" s="70">
        <v>26</v>
      </c>
      <c r="E26" s="70">
        <v>2021</v>
      </c>
      <c r="F26" s="70" t="s">
        <v>160</v>
      </c>
      <c r="G26" s="1064" t="s">
        <v>1844</v>
      </c>
      <c r="H26" s="70" t="s">
        <v>1845</v>
      </c>
      <c r="I26" s="148"/>
      <c r="J26" s="71">
        <v>3.1661663807446172</v>
      </c>
      <c r="K26" s="71">
        <v>0.22932117177859837</v>
      </c>
      <c r="L26" s="71">
        <v>1.2365363269653891</v>
      </c>
      <c r="M26" s="71">
        <v>1.858419071885782</v>
      </c>
      <c r="N26" s="71">
        <v>1.5138153274485615</v>
      </c>
      <c r="O26" s="71">
        <v>1.7301797044062557</v>
      </c>
      <c r="P26" s="71">
        <v>3.0202964360581652</v>
      </c>
      <c r="Q26" s="71">
        <v>0.115489698432128</v>
      </c>
      <c r="R26" s="71">
        <v>0</v>
      </c>
      <c r="S26" s="71">
        <v>0.16896238707733449</v>
      </c>
      <c r="T26" s="72"/>
      <c r="U26" s="71">
        <v>194860</v>
      </c>
      <c r="V26" s="71">
        <v>114</v>
      </c>
      <c r="W26" s="71">
        <v>48</v>
      </c>
      <c r="X26" s="71">
        <v>596</v>
      </c>
      <c r="Y26" s="71">
        <v>836</v>
      </c>
      <c r="Z26" s="71">
        <v>1273</v>
      </c>
      <c r="AA26" s="71">
        <v>650</v>
      </c>
      <c r="AB26" s="71">
        <v>1978</v>
      </c>
      <c r="AC26" s="71">
        <v>0</v>
      </c>
      <c r="AD26" s="71">
        <v>0.16896238707733449</v>
      </c>
      <c r="AE26" s="72"/>
      <c r="AF26" s="71">
        <v>1889853.5702276686</v>
      </c>
      <c r="AG26" s="71">
        <v>191033.03548530367</v>
      </c>
      <c r="AH26" s="71">
        <v>277147.96078541543</v>
      </c>
      <c r="AI26" s="71">
        <v>3577214.0544336494</v>
      </c>
      <c r="AJ26" s="71">
        <v>3475812.0228243391</v>
      </c>
      <c r="AK26" s="71">
        <v>0</v>
      </c>
      <c r="AL26" s="71">
        <v>0</v>
      </c>
      <c r="AM26" s="71">
        <v>259639.97008383417</v>
      </c>
      <c r="AN26" s="71">
        <v>0</v>
      </c>
      <c r="AO26" s="71">
        <v>0</v>
      </c>
      <c r="AP26" s="71">
        <v>9670700.6138402112</v>
      </c>
      <c r="AQ26" s="72"/>
      <c r="AR26" s="71">
        <v>63</v>
      </c>
      <c r="AS26" s="71">
        <v>35</v>
      </c>
      <c r="AT26" s="71">
        <v>0</v>
      </c>
      <c r="AU26" s="71">
        <v>0</v>
      </c>
      <c r="AV26" s="71">
        <v>0</v>
      </c>
      <c r="AW26" s="71">
        <v>0</v>
      </c>
      <c r="AX26" s="71"/>
      <c r="AY26" s="72"/>
      <c r="AZ26" s="71">
        <v>324.05</v>
      </c>
      <c r="BA26" s="71">
        <v>2641.6800000000012</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1863</v>
      </c>
      <c r="B27" s="70">
        <v>442</v>
      </c>
      <c r="C27" s="70">
        <v>19</v>
      </c>
      <c r="D27" s="70">
        <v>26</v>
      </c>
      <c r="E27" s="70">
        <v>2022</v>
      </c>
      <c r="F27" s="70" t="s">
        <v>161</v>
      </c>
      <c r="G27" s="1064" t="s">
        <v>1844</v>
      </c>
      <c r="H27" s="70" t="s">
        <v>1845</v>
      </c>
      <c r="I27" s="148"/>
      <c r="J27" s="71">
        <v>3.2413910834806865</v>
      </c>
      <c r="K27" s="71">
        <v>0.22815953741298964</v>
      </c>
      <c r="L27" s="71">
        <v>1.0494473639529047</v>
      </c>
      <c r="M27" s="71">
        <v>2.1033298728434637</v>
      </c>
      <c r="N27" s="71">
        <v>1.8894168207425013</v>
      </c>
      <c r="O27" s="71">
        <v>1.7681062882871132</v>
      </c>
      <c r="P27" s="71">
        <v>2.9291767330476555</v>
      </c>
      <c r="Q27" s="71">
        <v>0.11255913887354511</v>
      </c>
      <c r="R27" s="71">
        <v>0</v>
      </c>
      <c r="S27" s="71">
        <v>0.206239316761444</v>
      </c>
      <c r="T27" s="72"/>
      <c r="U27" s="71">
        <v>214355</v>
      </c>
      <c r="V27" s="71">
        <v>114</v>
      </c>
      <c r="W27" s="71">
        <v>48</v>
      </c>
      <c r="X27" s="71">
        <v>596</v>
      </c>
      <c r="Y27" s="71">
        <v>824</v>
      </c>
      <c r="Z27" s="71">
        <v>1236</v>
      </c>
      <c r="AA27" s="71">
        <v>640</v>
      </c>
      <c r="AB27" s="71">
        <v>1912</v>
      </c>
      <c r="AC27" s="71">
        <v>0</v>
      </c>
      <c r="AD27" s="71">
        <v>0.206239316761444</v>
      </c>
      <c r="AE27" s="72"/>
      <c r="AF27" s="71">
        <v>1931552.9899448731</v>
      </c>
      <c r="AG27" s="71">
        <v>190861.69414000027</v>
      </c>
      <c r="AH27" s="71">
        <v>274294.70627047826</v>
      </c>
      <c r="AI27" s="71">
        <v>3582480.243408218</v>
      </c>
      <c r="AJ27" s="71">
        <v>3615272.0882809595</v>
      </c>
      <c r="AK27" s="71">
        <v>0</v>
      </c>
      <c r="AL27" s="71">
        <v>0</v>
      </c>
      <c r="AM27" s="71">
        <v>246891.38690640495</v>
      </c>
      <c r="AN27" s="71">
        <v>0</v>
      </c>
      <c r="AO27" s="71">
        <v>0</v>
      </c>
      <c r="AP27" s="71">
        <v>9841353.1089509334</v>
      </c>
      <c r="AQ27" s="72"/>
      <c r="AR27" s="71">
        <v>64</v>
      </c>
      <c r="AS27" s="71">
        <v>35</v>
      </c>
      <c r="AT27" s="71">
        <v>0</v>
      </c>
      <c r="AU27" s="71">
        <v>0</v>
      </c>
      <c r="AV27" s="71">
        <v>0</v>
      </c>
      <c r="AW27" s="71">
        <v>0</v>
      </c>
      <c r="AX27" s="71"/>
      <c r="AY27" s="72"/>
      <c r="AZ27" s="71">
        <v>330.84999999999997</v>
      </c>
      <c r="BA27" s="71">
        <v>2641.6800000000007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1864</v>
      </c>
      <c r="B28" s="70">
        <v>442</v>
      </c>
      <c r="C28" s="70">
        <v>20</v>
      </c>
      <c r="D28" s="70">
        <v>26</v>
      </c>
      <c r="E28" s="70">
        <v>2023</v>
      </c>
      <c r="F28" s="70" t="s">
        <v>1539</v>
      </c>
      <c r="G28" s="70" t="s">
        <v>1844</v>
      </c>
      <c r="H28" s="70" t="s">
        <v>1845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65</v>
      </c>
      <c r="AS28" s="71">
        <v>35</v>
      </c>
      <c r="AT28" s="71">
        <v>0</v>
      </c>
      <c r="AU28" s="71">
        <v>0</v>
      </c>
      <c r="AV28" s="71">
        <v>0</v>
      </c>
      <c r="AW28" s="71">
        <v>0</v>
      </c>
      <c r="AX28" s="71"/>
      <c r="AY28" s="72"/>
      <c r="AZ28" s="71">
        <v>332.15</v>
      </c>
      <c r="BA28" s="71">
        <v>2641.6800000000007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1865</v>
      </c>
      <c r="B29" s="70">
        <v>442</v>
      </c>
      <c r="C29" s="70">
        <v>21</v>
      </c>
      <c r="D29" s="70">
        <v>26</v>
      </c>
      <c r="E29" s="70">
        <v>2024</v>
      </c>
      <c r="F29" s="70" t="s">
        <v>1554</v>
      </c>
      <c r="G29" s="70" t="s">
        <v>1844</v>
      </c>
      <c r="H29" s="70" t="s">
        <v>1845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1866</v>
      </c>
      <c r="B30" s="70">
        <v>477</v>
      </c>
      <c r="C30" s="70">
        <v>1</v>
      </c>
      <c r="D30" s="70">
        <v>29</v>
      </c>
      <c r="E30" s="70">
        <v>1990</v>
      </c>
      <c r="F30" s="70" t="s">
        <v>787</v>
      </c>
      <c r="G30" s="70" t="s">
        <v>1867</v>
      </c>
      <c r="H30" s="70" t="s">
        <v>1842</v>
      </c>
      <c r="I30" s="148"/>
      <c r="J30" s="71">
        <v>0.94092908115861751</v>
      </c>
      <c r="K30" s="71">
        <v>1.719584713661797</v>
      </c>
      <c r="L30" s="71">
        <v>6.2880186343508351</v>
      </c>
      <c r="M30" s="71">
        <v>2.5169446757107079</v>
      </c>
      <c r="N30" s="71">
        <v>3.7859176121111369</v>
      </c>
      <c r="O30" s="71">
        <v>2.5212023284965368</v>
      </c>
      <c r="P30" s="71">
        <v>3.8960328652659082</v>
      </c>
      <c r="Q30" s="71">
        <v>0.24296946722469301</v>
      </c>
      <c r="R30" s="71">
        <v>0</v>
      </c>
      <c r="S30" s="71">
        <v>0.23936456404718889</v>
      </c>
      <c r="T30" s="72"/>
      <c r="U30" s="71">
        <v>97841</v>
      </c>
      <c r="V30" s="71">
        <v>529</v>
      </c>
      <c r="W30" s="71">
        <v>71</v>
      </c>
      <c r="X30" s="71">
        <v>868</v>
      </c>
      <c r="Y30" s="71">
        <v>1297</v>
      </c>
      <c r="Z30" s="71">
        <v>1037</v>
      </c>
      <c r="AA30" s="71">
        <v>946</v>
      </c>
      <c r="AB30" s="71">
        <v>3945</v>
      </c>
      <c r="AC30" s="71">
        <v>0</v>
      </c>
      <c r="AD30" s="71">
        <v>0.23936456404718889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1868</v>
      </c>
      <c r="B31" s="70">
        <v>478</v>
      </c>
      <c r="C31" s="70">
        <v>2</v>
      </c>
      <c r="D31" s="70">
        <v>29</v>
      </c>
      <c r="E31" s="70">
        <v>2005</v>
      </c>
      <c r="F31" s="70" t="s">
        <v>789</v>
      </c>
      <c r="G31" s="70" t="s">
        <v>1867</v>
      </c>
      <c r="H31" s="70" t="s">
        <v>1842</v>
      </c>
      <c r="I31" s="148"/>
      <c r="J31" s="71">
        <v>0.37024731246812898</v>
      </c>
      <c r="K31" s="71">
        <v>0.58776416331147463</v>
      </c>
      <c r="L31" s="71">
        <v>0.25127459340251668</v>
      </c>
      <c r="M31" s="71">
        <v>3.120764431561005</v>
      </c>
      <c r="N31" s="71">
        <v>5.4427737250923274</v>
      </c>
      <c r="O31" s="71">
        <v>2.6115307764808851</v>
      </c>
      <c r="P31" s="71">
        <v>4.450367204610286</v>
      </c>
      <c r="Q31" s="71">
        <v>0.171853062515371</v>
      </c>
      <c r="R31" s="71">
        <v>0</v>
      </c>
      <c r="S31" s="71">
        <v>0.21350567125513911</v>
      </c>
      <c r="T31" s="72"/>
      <c r="U31" s="71">
        <v>40074</v>
      </c>
      <c r="V31" s="71">
        <v>224</v>
      </c>
      <c r="W31" s="71">
        <v>3</v>
      </c>
      <c r="X31" s="71">
        <v>505</v>
      </c>
      <c r="Y31" s="71">
        <v>1201</v>
      </c>
      <c r="Z31" s="71">
        <v>1243</v>
      </c>
      <c r="AA31" s="71">
        <v>885</v>
      </c>
      <c r="AB31" s="71">
        <v>2917</v>
      </c>
      <c r="AC31" s="71">
        <v>0</v>
      </c>
      <c r="AD31" s="71">
        <v>0.21350567125513911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1869</v>
      </c>
      <c r="B32" s="70">
        <v>479</v>
      </c>
      <c r="C32" s="70">
        <v>3</v>
      </c>
      <c r="D32" s="70">
        <v>29</v>
      </c>
      <c r="E32" s="70">
        <v>2006</v>
      </c>
      <c r="F32" s="70" t="s">
        <v>790</v>
      </c>
      <c r="G32" s="70" t="s">
        <v>1867</v>
      </c>
      <c r="H32" s="70" t="s">
        <v>1842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1870</v>
      </c>
      <c r="B33" s="70">
        <v>480</v>
      </c>
      <c r="C33" s="70">
        <v>4</v>
      </c>
      <c r="D33" s="70">
        <v>29</v>
      </c>
      <c r="E33" s="70">
        <v>2007</v>
      </c>
      <c r="F33" s="70" t="s">
        <v>791</v>
      </c>
      <c r="G33" s="70" t="s">
        <v>1867</v>
      </c>
      <c r="H33" s="70" t="s">
        <v>1842</v>
      </c>
      <c r="I33" s="148"/>
      <c r="J33" s="71">
        <v>0.22012084422639869</v>
      </c>
      <c r="K33" s="71">
        <v>0.614962225215957</v>
      </c>
      <c r="L33" s="71">
        <v>0</v>
      </c>
      <c r="M33" s="71">
        <v>3.079306074864574</v>
      </c>
      <c r="N33" s="71">
        <v>5.4205183692489136</v>
      </c>
      <c r="O33" s="71">
        <v>2.42122294512445</v>
      </c>
      <c r="P33" s="71">
        <v>4.1617986494660446</v>
      </c>
      <c r="Q33" s="71">
        <v>0.170811155998015</v>
      </c>
      <c r="R33" s="71">
        <v>0</v>
      </c>
      <c r="S33" s="71">
        <v>0.2195556713094928</v>
      </c>
      <c r="T33" s="72"/>
      <c r="U33" s="71">
        <v>28112</v>
      </c>
      <c r="V33" s="71">
        <v>245</v>
      </c>
      <c r="W33" s="71">
        <v>0</v>
      </c>
      <c r="X33" s="71">
        <v>671</v>
      </c>
      <c r="Y33" s="71">
        <v>1173</v>
      </c>
      <c r="Z33" s="71">
        <v>1198</v>
      </c>
      <c r="AA33" s="71">
        <v>815</v>
      </c>
      <c r="AB33" s="71">
        <v>2746</v>
      </c>
      <c r="AC33" s="71">
        <v>0</v>
      </c>
      <c r="AD33" s="71">
        <v>0.2195556713094928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1871</v>
      </c>
      <c r="B34" s="70">
        <v>481</v>
      </c>
      <c r="C34" s="70">
        <v>5</v>
      </c>
      <c r="D34" s="70">
        <v>29</v>
      </c>
      <c r="E34" s="70">
        <v>2008</v>
      </c>
      <c r="F34" s="70" t="s">
        <v>792</v>
      </c>
      <c r="G34" s="70" t="s">
        <v>1867</v>
      </c>
      <c r="H34" s="70" t="s">
        <v>1842</v>
      </c>
      <c r="I34" s="148"/>
      <c r="J34" s="71">
        <v>0.14632399711946781</v>
      </c>
      <c r="K34" s="71">
        <v>0.48720017904867963</v>
      </c>
      <c r="L34" s="71">
        <v>0</v>
      </c>
      <c r="M34" s="71">
        <v>3.450693608129964</v>
      </c>
      <c r="N34" s="71">
        <v>5.07073519752326</v>
      </c>
      <c r="O34" s="71">
        <v>2.3000733182657909</v>
      </c>
      <c r="P34" s="71">
        <v>4.044840664356145</v>
      </c>
      <c r="Q34" s="71">
        <v>0.16241700900353001</v>
      </c>
      <c r="R34" s="71">
        <v>0</v>
      </c>
      <c r="S34" s="71">
        <v>0.20642339789385639</v>
      </c>
      <c r="T34" s="72"/>
      <c r="U34" s="71">
        <v>19474</v>
      </c>
      <c r="V34" s="71">
        <v>245</v>
      </c>
      <c r="W34" s="71">
        <v>0</v>
      </c>
      <c r="X34" s="71">
        <v>671</v>
      </c>
      <c r="Y34" s="71">
        <v>1150</v>
      </c>
      <c r="Z34" s="71">
        <v>1178</v>
      </c>
      <c r="AA34" s="71">
        <v>793</v>
      </c>
      <c r="AB34" s="71">
        <v>2654</v>
      </c>
      <c r="AC34" s="71">
        <v>0</v>
      </c>
      <c r="AD34" s="71">
        <v>0.20642339789385639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1872</v>
      </c>
      <c r="B35" s="70">
        <v>482</v>
      </c>
      <c r="C35" s="70">
        <v>6</v>
      </c>
      <c r="D35" s="70">
        <v>29</v>
      </c>
      <c r="E35" s="70">
        <v>2009</v>
      </c>
      <c r="F35" s="70" t="s">
        <v>176</v>
      </c>
      <c r="G35" s="70" t="s">
        <v>1867</v>
      </c>
      <c r="H35" s="70" t="s">
        <v>1842</v>
      </c>
      <c r="I35" s="148"/>
      <c r="J35" s="71">
        <v>0.12599126862226259</v>
      </c>
      <c r="K35" s="71">
        <v>0.29829274332602768</v>
      </c>
      <c r="L35" s="71">
        <v>0.66339150662940882</v>
      </c>
      <c r="M35" s="71">
        <v>3.3897759422898019</v>
      </c>
      <c r="N35" s="71">
        <v>4.6015753088212259</v>
      </c>
      <c r="O35" s="71">
        <v>2.29464679593455</v>
      </c>
      <c r="P35" s="71">
        <v>3.845585623865325</v>
      </c>
      <c r="Q35" s="71">
        <v>0.15180632116057199</v>
      </c>
      <c r="R35" s="71">
        <v>0</v>
      </c>
      <c r="S35" s="71">
        <v>0.22679118880368701</v>
      </c>
      <c r="T35" s="72"/>
      <c r="U35" s="71">
        <v>14515</v>
      </c>
      <c r="V35" s="71">
        <v>153</v>
      </c>
      <c r="W35" s="71">
        <v>14</v>
      </c>
      <c r="X35" s="71">
        <v>653</v>
      </c>
      <c r="Y35" s="71">
        <v>1140</v>
      </c>
      <c r="Z35" s="71">
        <v>1160</v>
      </c>
      <c r="AA35" s="71">
        <v>774</v>
      </c>
      <c r="AB35" s="71">
        <v>2604</v>
      </c>
      <c r="AC35" s="71">
        <v>0</v>
      </c>
      <c r="AD35" s="71">
        <v>0.22679118880368701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1873</v>
      </c>
      <c r="B36" s="70">
        <v>483</v>
      </c>
      <c r="C36" s="70">
        <v>7</v>
      </c>
      <c r="D36" s="70">
        <v>29</v>
      </c>
      <c r="E36" s="70">
        <v>2010</v>
      </c>
      <c r="F36" s="70" t="s">
        <v>177</v>
      </c>
      <c r="G36" s="70" t="s">
        <v>1867</v>
      </c>
      <c r="H36" s="70" t="s">
        <v>1842</v>
      </c>
      <c r="I36" s="148"/>
      <c r="J36" s="71">
        <v>0.1011944175042831</v>
      </c>
      <c r="K36" s="71">
        <v>0.30403684738724462</v>
      </c>
      <c r="L36" s="71">
        <v>0.62805737457204813</v>
      </c>
      <c r="M36" s="71">
        <v>3.3059471721657512</v>
      </c>
      <c r="N36" s="71">
        <v>4.5934041156270888</v>
      </c>
      <c r="O36" s="71">
        <v>2.2722193852189529</v>
      </c>
      <c r="P36" s="71">
        <v>3.9287968047637309</v>
      </c>
      <c r="Q36" s="71">
        <v>0.155869431407061</v>
      </c>
      <c r="R36" s="71">
        <v>0</v>
      </c>
      <c r="S36" s="71">
        <v>0.23760244899443819</v>
      </c>
      <c r="T36" s="72"/>
      <c r="U36" s="71">
        <v>12472</v>
      </c>
      <c r="V36" s="71">
        <v>153</v>
      </c>
      <c r="W36" s="71">
        <v>14</v>
      </c>
      <c r="X36" s="71">
        <v>653</v>
      </c>
      <c r="Y36" s="71">
        <v>1136</v>
      </c>
      <c r="Z36" s="71">
        <v>1154</v>
      </c>
      <c r="AA36" s="71">
        <v>771</v>
      </c>
      <c r="AB36" s="71">
        <v>2562</v>
      </c>
      <c r="AC36" s="71">
        <v>0</v>
      </c>
      <c r="AD36" s="71">
        <v>0.23760244899443819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1874</v>
      </c>
      <c r="B37" s="70">
        <v>484</v>
      </c>
      <c r="C37" s="70">
        <v>8</v>
      </c>
      <c r="D37" s="70">
        <v>29</v>
      </c>
      <c r="E37" s="70">
        <v>2011</v>
      </c>
      <c r="F37" s="70" t="s">
        <v>178</v>
      </c>
      <c r="G37" s="70" t="s">
        <v>1867</v>
      </c>
      <c r="H37" s="70" t="s">
        <v>1842</v>
      </c>
      <c r="I37" s="148"/>
      <c r="J37" s="71">
        <v>0.12337703556830019</v>
      </c>
      <c r="K37" s="71">
        <v>0.40840183526219492</v>
      </c>
      <c r="L37" s="71">
        <v>0.58632281803000452</v>
      </c>
      <c r="M37" s="71">
        <v>3.847472024229226</v>
      </c>
      <c r="N37" s="71">
        <v>5.2724409894360313</v>
      </c>
      <c r="O37" s="71">
        <v>2.252811962809576</v>
      </c>
      <c r="P37" s="71">
        <v>3.8053640006705627</v>
      </c>
      <c r="Q37" s="71">
        <v>0.17382853254762901</v>
      </c>
      <c r="R37" s="71">
        <v>0</v>
      </c>
      <c r="S37" s="71">
        <v>0.22848154738763549</v>
      </c>
      <c r="T37" s="72"/>
      <c r="U37" s="71">
        <v>12539</v>
      </c>
      <c r="V37" s="71">
        <v>153</v>
      </c>
      <c r="W37" s="71">
        <v>14</v>
      </c>
      <c r="X37" s="71">
        <v>653</v>
      </c>
      <c r="Y37" s="71">
        <v>1114</v>
      </c>
      <c r="Z37" s="71">
        <v>1169</v>
      </c>
      <c r="AA37" s="71">
        <v>769</v>
      </c>
      <c r="AB37" s="71">
        <v>2477</v>
      </c>
      <c r="AC37" s="71">
        <v>0</v>
      </c>
      <c r="AD37" s="71">
        <v>0.22848154738763549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1875</v>
      </c>
      <c r="B38" s="70">
        <v>485</v>
      </c>
      <c r="C38" s="70">
        <v>9</v>
      </c>
      <c r="D38" s="70">
        <v>29</v>
      </c>
      <c r="E38" s="70">
        <v>2012</v>
      </c>
      <c r="F38" s="70" t="s">
        <v>179</v>
      </c>
      <c r="G38" s="70" t="s">
        <v>1867</v>
      </c>
      <c r="H38" s="70" t="s">
        <v>1842</v>
      </c>
      <c r="I38" s="148"/>
      <c r="J38" s="71">
        <v>0.1218272280506852</v>
      </c>
      <c r="K38" s="71">
        <v>0.3833954521463569</v>
      </c>
      <c r="L38" s="71">
        <v>0.5880739436868877</v>
      </c>
      <c r="M38" s="71">
        <v>4.3288710923850058</v>
      </c>
      <c r="N38" s="71">
        <v>5.5810850353968124</v>
      </c>
      <c r="O38" s="71">
        <v>2.2274363900911731</v>
      </c>
      <c r="P38" s="71">
        <v>3.7822251274056495</v>
      </c>
      <c r="Q38" s="71">
        <v>0.18352398204019299</v>
      </c>
      <c r="R38" s="71">
        <v>0</v>
      </c>
      <c r="S38" s="71">
        <v>0.2392890300294932</v>
      </c>
      <c r="T38" s="72"/>
      <c r="U38" s="71">
        <v>11355</v>
      </c>
      <c r="V38" s="71">
        <v>153</v>
      </c>
      <c r="W38" s="71">
        <v>14</v>
      </c>
      <c r="X38" s="71">
        <v>653</v>
      </c>
      <c r="Y38" s="71">
        <v>1109</v>
      </c>
      <c r="Z38" s="71">
        <v>1165</v>
      </c>
      <c r="AA38" s="71">
        <v>760</v>
      </c>
      <c r="AB38" s="71">
        <v>2407</v>
      </c>
      <c r="AC38" s="71">
        <v>0</v>
      </c>
      <c r="AD38" s="71">
        <v>0.2392890300294932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1876</v>
      </c>
      <c r="B39" s="70">
        <v>486</v>
      </c>
      <c r="C39" s="70">
        <v>10</v>
      </c>
      <c r="D39" s="70">
        <v>29</v>
      </c>
      <c r="E39" s="70">
        <v>2013</v>
      </c>
      <c r="F39" s="70" t="s">
        <v>180</v>
      </c>
      <c r="G39" s="70" t="s">
        <v>1867</v>
      </c>
      <c r="H39" s="70" t="s">
        <v>1842</v>
      </c>
      <c r="I39" s="148"/>
      <c r="J39" s="71">
        <v>9.942017407213101E-2</v>
      </c>
      <c r="K39" s="71">
        <v>0.32549292949939113</v>
      </c>
      <c r="L39" s="71">
        <v>0.42661657786052282</v>
      </c>
      <c r="M39" s="71">
        <v>3.7360888743963878</v>
      </c>
      <c r="N39" s="71">
        <v>5.4944300665566006</v>
      </c>
      <c r="O39" s="71">
        <v>2.0864798462307568</v>
      </c>
      <c r="P39" s="71">
        <v>3.7365322120757232</v>
      </c>
      <c r="Q39" s="71">
        <v>0.18178400042530299</v>
      </c>
      <c r="R39" s="71">
        <v>0</v>
      </c>
      <c r="S39" s="71">
        <v>0.24058446779853171</v>
      </c>
      <c r="T39" s="72"/>
      <c r="U39" s="71">
        <v>10188</v>
      </c>
      <c r="V39" s="71">
        <v>153</v>
      </c>
      <c r="W39" s="71">
        <v>14</v>
      </c>
      <c r="X39" s="71">
        <v>653</v>
      </c>
      <c r="Y39" s="71">
        <v>1110</v>
      </c>
      <c r="Z39" s="71">
        <v>1140</v>
      </c>
      <c r="AA39" s="71">
        <v>748</v>
      </c>
      <c r="AB39" s="71">
        <v>2350</v>
      </c>
      <c r="AC39" s="71">
        <v>0</v>
      </c>
      <c r="AD39" s="71">
        <v>0.24058446779853171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1877</v>
      </c>
      <c r="B40" s="70">
        <v>487</v>
      </c>
      <c r="C40" s="70">
        <v>11</v>
      </c>
      <c r="D40" s="70">
        <v>29</v>
      </c>
      <c r="E40" s="70">
        <v>2014</v>
      </c>
      <c r="F40" s="70" t="s">
        <v>181</v>
      </c>
      <c r="G40" s="70" t="s">
        <v>1867</v>
      </c>
      <c r="H40" s="70" t="s">
        <v>1842</v>
      </c>
      <c r="I40" s="148"/>
      <c r="J40" s="71">
        <v>8.6042615102988468E-2</v>
      </c>
      <c r="K40" s="71">
        <v>0.45524429901761432</v>
      </c>
      <c r="L40" s="71">
        <v>1.6063302231534129</v>
      </c>
      <c r="M40" s="71">
        <v>3.9021792788240952</v>
      </c>
      <c r="N40" s="71">
        <v>5.3808688203445429</v>
      </c>
      <c r="O40" s="71">
        <v>1.9601905648558273</v>
      </c>
      <c r="P40" s="71">
        <v>3.685655529016592</v>
      </c>
      <c r="Q40" s="71">
        <v>0.17010631079331401</v>
      </c>
      <c r="R40" s="71">
        <v>0</v>
      </c>
      <c r="S40" s="71">
        <v>0.26406401714865851</v>
      </c>
      <c r="T40" s="72"/>
      <c r="U40" s="71">
        <v>9483</v>
      </c>
      <c r="V40" s="71">
        <v>197</v>
      </c>
      <c r="W40" s="71">
        <v>35</v>
      </c>
      <c r="X40" s="71">
        <v>610</v>
      </c>
      <c r="Y40" s="71">
        <v>1113</v>
      </c>
      <c r="Z40" s="71">
        <v>1128</v>
      </c>
      <c r="AA40" s="71">
        <v>734</v>
      </c>
      <c r="AB40" s="71">
        <v>2292</v>
      </c>
      <c r="AC40" s="71">
        <v>0</v>
      </c>
      <c r="AD40" s="71">
        <v>0.26406401714865851</v>
      </c>
      <c r="AE40" s="72"/>
      <c r="AF40" s="71"/>
      <c r="AG40" s="71"/>
      <c r="AH40" s="71"/>
      <c r="AI40" s="71"/>
      <c r="AJ40" s="71"/>
      <c r="AK40" s="71"/>
      <c r="AL40" s="71"/>
      <c r="AM40" s="71"/>
      <c r="AN40" s="71"/>
      <c r="AO40" s="71"/>
      <c r="AP40" s="71"/>
      <c r="AQ40" s="72"/>
      <c r="AR40" s="71">
        <v>1</v>
      </c>
      <c r="AS40" s="71">
        <v>2</v>
      </c>
      <c r="AT40" s="71">
        <v>0</v>
      </c>
      <c r="AU40" s="71">
        <v>0</v>
      </c>
      <c r="AV40" s="71">
        <v>0</v>
      </c>
      <c r="AW40" s="71">
        <v>0</v>
      </c>
      <c r="AX40" s="71"/>
      <c r="AY40" s="72"/>
      <c r="AZ40" s="71">
        <v>6.1</v>
      </c>
      <c r="BA40" s="71">
        <v>34</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1878</v>
      </c>
      <c r="B41" s="70">
        <v>488</v>
      </c>
      <c r="C41" s="70">
        <v>12</v>
      </c>
      <c r="D41" s="70">
        <v>29</v>
      </c>
      <c r="E41" s="70">
        <v>2015</v>
      </c>
      <c r="F41" s="70" t="s">
        <v>182</v>
      </c>
      <c r="G41" s="70" t="s">
        <v>1867</v>
      </c>
      <c r="H41" s="70" t="s">
        <v>1842</v>
      </c>
      <c r="I41" s="148"/>
      <c r="J41" s="71">
        <v>0</v>
      </c>
      <c r="K41" s="71">
        <v>0.46007339351824728</v>
      </c>
      <c r="L41" s="71">
        <v>1.6339715314228971</v>
      </c>
      <c r="M41" s="71">
        <v>3.8389587984221678</v>
      </c>
      <c r="N41" s="71">
        <v>4.7162123997973566</v>
      </c>
      <c r="O41" s="71">
        <v>1.9328997115589119</v>
      </c>
      <c r="P41" s="71">
        <v>3.6182132654322912</v>
      </c>
      <c r="Q41" s="71">
        <v>0.16150998468589101</v>
      </c>
      <c r="R41" s="71">
        <v>0</v>
      </c>
      <c r="S41" s="71">
        <v>0.25682581601473548</v>
      </c>
      <c r="T41" s="72"/>
      <c r="U41" s="71">
        <v>0</v>
      </c>
      <c r="V41" s="71">
        <v>197</v>
      </c>
      <c r="W41" s="71">
        <v>35</v>
      </c>
      <c r="X41" s="71">
        <v>610</v>
      </c>
      <c r="Y41" s="71">
        <v>1088</v>
      </c>
      <c r="Z41" s="71">
        <v>1123</v>
      </c>
      <c r="AA41" s="71">
        <v>720</v>
      </c>
      <c r="AB41" s="71">
        <v>2223</v>
      </c>
      <c r="AC41" s="71">
        <v>0</v>
      </c>
      <c r="AD41" s="71">
        <v>0.25682581601473548</v>
      </c>
      <c r="AE41" s="72"/>
      <c r="AF41" s="71">
        <v>0</v>
      </c>
      <c r="AG41" s="71">
        <v>338317.66150021361</v>
      </c>
      <c r="AH41" s="71">
        <v>284202.81693545438</v>
      </c>
      <c r="AI41" s="71">
        <v>4298133.3275192557</v>
      </c>
      <c r="AJ41" s="71">
        <v>6276517.4410012905</v>
      </c>
      <c r="AK41" s="71">
        <v>0</v>
      </c>
      <c r="AL41" s="71">
        <v>0</v>
      </c>
      <c r="AM41" s="71">
        <v>304652.82486572501</v>
      </c>
      <c r="AN41" s="71">
        <v>0</v>
      </c>
      <c r="AO41" s="71">
        <v>0</v>
      </c>
      <c r="AP41" s="71">
        <v>11501824.071821939</v>
      </c>
      <c r="AQ41" s="72"/>
      <c r="AR41" s="71">
        <v>1</v>
      </c>
      <c r="AS41" s="71">
        <v>2</v>
      </c>
      <c r="AT41" s="71">
        <v>0</v>
      </c>
      <c r="AU41" s="71">
        <v>0</v>
      </c>
      <c r="AV41" s="71">
        <v>0</v>
      </c>
      <c r="AW41" s="71">
        <v>0</v>
      </c>
      <c r="AX41" s="71"/>
      <c r="AY41" s="72"/>
      <c r="AZ41" s="71">
        <v>6.1</v>
      </c>
      <c r="BA41" s="71">
        <v>34</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1879</v>
      </c>
      <c r="B42" s="70">
        <v>489</v>
      </c>
      <c r="C42" s="70">
        <v>13</v>
      </c>
      <c r="D42" s="70">
        <v>29</v>
      </c>
      <c r="E42" s="70">
        <v>2016</v>
      </c>
      <c r="F42" s="70" t="s">
        <v>155</v>
      </c>
      <c r="G42" s="70" t="s">
        <v>1867</v>
      </c>
      <c r="H42" s="70" t="s">
        <v>1842</v>
      </c>
      <c r="I42" s="148"/>
      <c r="J42" s="71">
        <v>9.7896694468765602E-2</v>
      </c>
      <c r="K42" s="71">
        <v>0.47260019571461437</v>
      </c>
      <c r="L42" s="71">
        <v>1.7914757992294257</v>
      </c>
      <c r="M42" s="71">
        <v>2.8046450987004032</v>
      </c>
      <c r="N42" s="71">
        <v>4.4484904007814761</v>
      </c>
      <c r="O42" s="71">
        <v>1.8839232048388401</v>
      </c>
      <c r="P42" s="71">
        <v>3.6343240066774176</v>
      </c>
      <c r="Q42" s="71">
        <v>0.15510793316146815</v>
      </c>
      <c r="R42" s="71">
        <v>0</v>
      </c>
      <c r="S42" s="71">
        <v>0.2742435375765146</v>
      </c>
      <c r="T42" s="72"/>
      <c r="U42" s="71">
        <v>11772</v>
      </c>
      <c r="V42" s="71">
        <v>197</v>
      </c>
      <c r="W42" s="71">
        <v>35</v>
      </c>
      <c r="X42" s="71">
        <v>610</v>
      </c>
      <c r="Y42" s="71">
        <v>1103</v>
      </c>
      <c r="Z42" s="71">
        <v>1108</v>
      </c>
      <c r="AA42" s="71">
        <v>748</v>
      </c>
      <c r="AB42" s="71">
        <v>2196</v>
      </c>
      <c r="AC42" s="71">
        <v>0</v>
      </c>
      <c r="AD42" s="71">
        <v>0.2742435375765146</v>
      </c>
      <c r="AE42" s="72"/>
      <c r="AF42" s="71">
        <v>108716.005372998</v>
      </c>
      <c r="AG42" s="71">
        <v>333488.56323043158</v>
      </c>
      <c r="AH42" s="71">
        <v>250044.56276801121</v>
      </c>
      <c r="AI42" s="71">
        <v>3828435.965709277</v>
      </c>
      <c r="AJ42" s="71">
        <v>5670961.6274557542</v>
      </c>
      <c r="AK42" s="71">
        <v>0</v>
      </c>
      <c r="AL42" s="71">
        <v>0</v>
      </c>
      <c r="AM42" s="71">
        <v>301186.3987582362</v>
      </c>
      <c r="AN42" s="71">
        <v>0</v>
      </c>
      <c r="AO42" s="71">
        <v>0</v>
      </c>
      <c r="AP42" s="71">
        <v>10492833.123294707</v>
      </c>
      <c r="AQ42" s="72"/>
      <c r="AR42" s="71">
        <v>1</v>
      </c>
      <c r="AS42" s="71">
        <v>2</v>
      </c>
      <c r="AT42" s="71">
        <v>0</v>
      </c>
      <c r="AU42" s="71">
        <v>0</v>
      </c>
      <c r="AV42" s="71">
        <v>0</v>
      </c>
      <c r="AW42" s="71">
        <v>0</v>
      </c>
      <c r="AX42" s="71"/>
      <c r="AY42" s="72"/>
      <c r="AZ42" s="71">
        <v>6.1</v>
      </c>
      <c r="BA42" s="71">
        <v>34</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1880</v>
      </c>
      <c r="B43" s="70">
        <v>490</v>
      </c>
      <c r="C43" s="70">
        <v>14</v>
      </c>
      <c r="D43" s="70">
        <v>29</v>
      </c>
      <c r="E43" s="70">
        <v>2017</v>
      </c>
      <c r="F43" s="70" t="s">
        <v>156</v>
      </c>
      <c r="G43" s="70" t="s">
        <v>1867</v>
      </c>
      <c r="H43" s="70" t="s">
        <v>1842</v>
      </c>
      <c r="I43" s="148"/>
      <c r="J43" s="71">
        <v>8.9334899115300154E-2</v>
      </c>
      <c r="K43" s="71">
        <v>0.48576700105864823</v>
      </c>
      <c r="L43" s="71">
        <v>1.8560247059678581</v>
      </c>
      <c r="M43" s="71">
        <v>2.5995763371842564</v>
      </c>
      <c r="N43" s="71">
        <v>4.6435805204539102</v>
      </c>
      <c r="O43" s="71">
        <v>1.8381291441150109</v>
      </c>
      <c r="P43" s="71">
        <v>3.4857753265598403</v>
      </c>
      <c r="Q43" s="71">
        <v>0.14582635658302701</v>
      </c>
      <c r="R43" s="71">
        <v>0</v>
      </c>
      <c r="S43" s="71">
        <v>0.26370282722543775</v>
      </c>
      <c r="T43" s="72"/>
      <c r="U43" s="71">
        <v>11357</v>
      </c>
      <c r="V43" s="71">
        <v>197</v>
      </c>
      <c r="W43" s="71">
        <v>35</v>
      </c>
      <c r="X43" s="71">
        <v>610</v>
      </c>
      <c r="Y43" s="71">
        <v>1085</v>
      </c>
      <c r="Z43" s="71">
        <v>1099</v>
      </c>
      <c r="AA43" s="71">
        <v>722</v>
      </c>
      <c r="AB43" s="71">
        <v>2135</v>
      </c>
      <c r="AC43" s="71">
        <v>0</v>
      </c>
      <c r="AD43" s="71">
        <v>0.26370282722543781</v>
      </c>
      <c r="AE43" s="72"/>
      <c r="AF43" s="71">
        <v>101388.6337045215</v>
      </c>
      <c r="AG43" s="71">
        <v>349335.13638292532</v>
      </c>
      <c r="AH43" s="71">
        <v>350151.48692903132</v>
      </c>
      <c r="AI43" s="71">
        <v>3755487.465649873</v>
      </c>
      <c r="AJ43" s="71">
        <v>6137790.8029271848</v>
      </c>
      <c r="AK43" s="71">
        <v>0</v>
      </c>
      <c r="AL43" s="71">
        <v>0</v>
      </c>
      <c r="AM43" s="71">
        <v>293278.29344454111</v>
      </c>
      <c r="AN43" s="71">
        <v>0</v>
      </c>
      <c r="AO43" s="71">
        <v>0</v>
      </c>
      <c r="AP43" s="71">
        <v>10987431.819038076</v>
      </c>
      <c r="AQ43" s="72"/>
      <c r="AR43" s="71">
        <v>1</v>
      </c>
      <c r="AS43" s="71">
        <v>2</v>
      </c>
      <c r="AT43" s="71">
        <v>0</v>
      </c>
      <c r="AU43" s="71">
        <v>0</v>
      </c>
      <c r="AV43" s="71">
        <v>0</v>
      </c>
      <c r="AW43" s="71">
        <v>0</v>
      </c>
      <c r="AX43" s="71"/>
      <c r="AY43" s="72"/>
      <c r="AZ43" s="71">
        <v>6.1</v>
      </c>
      <c r="BA43" s="71">
        <v>34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1881</v>
      </c>
      <c r="B44" s="70">
        <v>491</v>
      </c>
      <c r="C44" s="70">
        <v>15</v>
      </c>
      <c r="D44" s="70">
        <v>29</v>
      </c>
      <c r="E44" s="70">
        <v>2018</v>
      </c>
      <c r="F44" s="70" t="s">
        <v>183</v>
      </c>
      <c r="G44" s="70" t="s">
        <v>1867</v>
      </c>
      <c r="H44" s="70" t="s">
        <v>1842</v>
      </c>
      <c r="I44" s="148"/>
      <c r="J44" s="71">
        <v>0</v>
      </c>
      <c r="K44" s="71">
        <v>0.46171751259497018</v>
      </c>
      <c r="L44" s="71">
        <v>1.6830317506763015</v>
      </c>
      <c r="M44" s="71">
        <v>2.7572537536118373</v>
      </c>
      <c r="N44" s="71">
        <v>4.1758731694016369</v>
      </c>
      <c r="O44" s="71">
        <v>1.7855423507840864</v>
      </c>
      <c r="P44" s="71">
        <v>3.3745989288920106</v>
      </c>
      <c r="Q44" s="71">
        <v>0.13151522926391301</v>
      </c>
      <c r="R44" s="71">
        <v>0</v>
      </c>
      <c r="S44" s="71">
        <v>0.25761046037796209</v>
      </c>
      <c r="T44" s="72"/>
      <c r="U44" s="71">
        <v>0</v>
      </c>
      <c r="V44" s="71">
        <v>197</v>
      </c>
      <c r="W44" s="71">
        <v>35</v>
      </c>
      <c r="X44" s="71">
        <v>610</v>
      </c>
      <c r="Y44" s="71">
        <v>1063</v>
      </c>
      <c r="Z44" s="71">
        <v>1088</v>
      </c>
      <c r="AA44" s="71">
        <v>706</v>
      </c>
      <c r="AB44" s="71">
        <v>2075</v>
      </c>
      <c r="AC44" s="71">
        <v>0</v>
      </c>
      <c r="AD44" s="71">
        <v>0.25761046037796209</v>
      </c>
      <c r="AE44" s="72"/>
      <c r="AF44" s="71">
        <v>0</v>
      </c>
      <c r="AG44" s="71">
        <v>310482.37532190821</v>
      </c>
      <c r="AH44" s="71">
        <v>331989.86143426353</v>
      </c>
      <c r="AI44" s="71">
        <v>3745983.413980742</v>
      </c>
      <c r="AJ44" s="71">
        <v>5285519.1166137494</v>
      </c>
      <c r="AK44" s="71">
        <v>0</v>
      </c>
      <c r="AL44" s="71">
        <v>0</v>
      </c>
      <c r="AM44" s="71">
        <v>285626.05472667143</v>
      </c>
      <c r="AN44" s="71">
        <v>0</v>
      </c>
      <c r="AO44" s="71">
        <v>0</v>
      </c>
      <c r="AP44" s="71">
        <v>9959600.8220773339</v>
      </c>
      <c r="AQ44" s="72"/>
      <c r="AR44" s="71">
        <v>1</v>
      </c>
      <c r="AS44" s="71">
        <v>2</v>
      </c>
      <c r="AT44" s="71">
        <v>0</v>
      </c>
      <c r="AU44" s="71">
        <v>0</v>
      </c>
      <c r="AV44" s="71">
        <v>0</v>
      </c>
      <c r="AW44" s="71">
        <v>0</v>
      </c>
      <c r="AX44" s="71"/>
      <c r="AY44" s="72"/>
      <c r="AZ44" s="71">
        <v>6.1</v>
      </c>
      <c r="BA44" s="71">
        <v>34</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1882</v>
      </c>
      <c r="B45" s="70">
        <v>492</v>
      </c>
      <c r="C45" s="70">
        <v>16</v>
      </c>
      <c r="D45" s="70">
        <v>29</v>
      </c>
      <c r="E45" s="70">
        <v>2019</v>
      </c>
      <c r="F45" s="70" t="s">
        <v>158</v>
      </c>
      <c r="G45" s="1064" t="s">
        <v>1867</v>
      </c>
      <c r="H45" s="70" t="s">
        <v>1842</v>
      </c>
      <c r="I45" s="148"/>
      <c r="J45" s="71">
        <v>0</v>
      </c>
      <c r="K45" s="71">
        <v>0.42739832533905159</v>
      </c>
      <c r="L45" s="71">
        <v>1.6996139750573904</v>
      </c>
      <c r="M45" s="71">
        <v>2.7604256392368391</v>
      </c>
      <c r="N45" s="71">
        <v>4.0123507279832173</v>
      </c>
      <c r="O45" s="71">
        <v>1.7202631270915592</v>
      </c>
      <c r="P45" s="71">
        <v>3.1448040940090314</v>
      </c>
      <c r="Q45" s="71">
        <v>0.12329701864886</v>
      </c>
      <c r="R45" s="71">
        <v>0</v>
      </c>
      <c r="S45" s="71">
        <v>0.29412482239943666</v>
      </c>
      <c r="T45" s="72"/>
      <c r="U45" s="71">
        <v>0</v>
      </c>
      <c r="V45" s="71">
        <v>197</v>
      </c>
      <c r="W45" s="71">
        <v>35</v>
      </c>
      <c r="X45" s="71">
        <v>610</v>
      </c>
      <c r="Y45" s="71">
        <v>1049</v>
      </c>
      <c r="Z45" s="71">
        <v>1077</v>
      </c>
      <c r="AA45" s="71">
        <v>653</v>
      </c>
      <c r="AB45" s="71">
        <v>1998</v>
      </c>
      <c r="AC45" s="71">
        <v>0</v>
      </c>
      <c r="AD45" s="71">
        <v>0.29412482239943671</v>
      </c>
      <c r="AE45" s="72"/>
      <c r="AF45" s="71">
        <v>0</v>
      </c>
      <c r="AG45" s="71">
        <v>300638.61739418592</v>
      </c>
      <c r="AH45" s="71">
        <v>348509.47518179828</v>
      </c>
      <c r="AI45" s="71">
        <v>4001979.5509849801</v>
      </c>
      <c r="AJ45" s="71">
        <v>5424917.9492079057</v>
      </c>
      <c r="AK45" s="71">
        <v>0</v>
      </c>
      <c r="AL45" s="71">
        <v>0</v>
      </c>
      <c r="AM45" s="71">
        <v>272112.55906405282</v>
      </c>
      <c r="AN45" s="71">
        <v>0</v>
      </c>
      <c r="AO45" s="71">
        <v>0</v>
      </c>
      <c r="AP45" s="71">
        <v>10348158.151832923</v>
      </c>
      <c r="AQ45" s="72"/>
      <c r="AR45" s="71">
        <v>1</v>
      </c>
      <c r="AS45" s="71">
        <v>2</v>
      </c>
      <c r="AT45" s="71">
        <v>0</v>
      </c>
      <c r="AU45" s="71">
        <v>0</v>
      </c>
      <c r="AV45" s="71">
        <v>0</v>
      </c>
      <c r="AW45" s="71">
        <v>0</v>
      </c>
      <c r="AX45" s="71"/>
      <c r="AY45" s="72"/>
      <c r="AZ45" s="71">
        <v>6.1</v>
      </c>
      <c r="BA45" s="71">
        <v>34</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1883</v>
      </c>
      <c r="B46" s="70">
        <v>493</v>
      </c>
      <c r="C46" s="70">
        <v>17</v>
      </c>
      <c r="D46" s="70">
        <v>29</v>
      </c>
      <c r="E46" s="70">
        <v>2020</v>
      </c>
      <c r="F46" s="70" t="s">
        <v>159</v>
      </c>
      <c r="G46" s="1064" t="s">
        <v>1867</v>
      </c>
      <c r="H46" s="70" t="s">
        <v>1842</v>
      </c>
      <c r="I46" s="148"/>
      <c r="J46" s="71">
        <v>0</v>
      </c>
      <c r="K46" s="71">
        <v>0.43106465968736735</v>
      </c>
      <c r="L46" s="71">
        <v>2.7793390184365201</v>
      </c>
      <c r="M46" s="71">
        <v>2.0866806318588984</v>
      </c>
      <c r="N46" s="71">
        <v>3.5273006270394469</v>
      </c>
      <c r="O46" s="71">
        <v>1.4708083516704102</v>
      </c>
      <c r="P46" s="71">
        <v>2.8952831591167065</v>
      </c>
      <c r="Q46" s="71">
        <v>0.11349939254292001</v>
      </c>
      <c r="R46" s="71">
        <v>0</v>
      </c>
      <c r="S46" s="71">
        <v>0.24620087732397891</v>
      </c>
      <c r="T46" s="72"/>
      <c r="U46" s="71">
        <v>0</v>
      </c>
      <c r="V46" s="71">
        <v>197</v>
      </c>
      <c r="W46" s="71">
        <v>70</v>
      </c>
      <c r="X46" s="71">
        <v>552</v>
      </c>
      <c r="Y46" s="71">
        <v>1034</v>
      </c>
      <c r="Z46" s="71">
        <v>1051</v>
      </c>
      <c r="AA46" s="71">
        <v>639</v>
      </c>
      <c r="AB46" s="71">
        <v>1925</v>
      </c>
      <c r="AC46" s="71">
        <v>0</v>
      </c>
      <c r="AD46" s="71">
        <v>0.24620087732397891</v>
      </c>
      <c r="AE46" s="72"/>
      <c r="AF46" s="71">
        <v>0</v>
      </c>
      <c r="AG46" s="71">
        <v>294961.27363434323</v>
      </c>
      <c r="AH46" s="71">
        <v>574258.38743778714</v>
      </c>
      <c r="AI46" s="71">
        <v>3098466.7489861134</v>
      </c>
      <c r="AJ46" s="71">
        <v>5221236.8024918921</v>
      </c>
      <c r="AK46" s="71"/>
      <c r="AL46" s="71"/>
      <c r="AM46" s="71">
        <v>251233.88719607375</v>
      </c>
      <c r="AN46" s="71"/>
      <c r="AO46" s="71"/>
      <c r="AP46" s="71">
        <v>9440157.0997462086</v>
      </c>
      <c r="AQ46" s="72"/>
      <c r="AR46" s="71">
        <v>2</v>
      </c>
      <c r="AS46" s="71">
        <v>2</v>
      </c>
      <c r="AT46" s="71">
        <v>0</v>
      </c>
      <c r="AU46" s="71">
        <v>0</v>
      </c>
      <c r="AV46" s="71">
        <v>0</v>
      </c>
      <c r="AW46" s="71">
        <v>0</v>
      </c>
      <c r="AX46" s="71"/>
      <c r="AY46" s="72"/>
      <c r="AZ46" s="71">
        <v>10.5</v>
      </c>
      <c r="BA46" s="71">
        <v>34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1884</v>
      </c>
      <c r="B47" s="70">
        <v>493</v>
      </c>
      <c r="C47" s="70">
        <v>18</v>
      </c>
      <c r="D47" s="70">
        <v>29</v>
      </c>
      <c r="E47" s="70">
        <v>2021</v>
      </c>
      <c r="F47" s="70" t="s">
        <v>160</v>
      </c>
      <c r="G47" s="70" t="s">
        <v>1867</v>
      </c>
      <c r="H47" s="70" t="s">
        <v>1842</v>
      </c>
      <c r="I47" s="148"/>
      <c r="J47" s="71">
        <v>0</v>
      </c>
      <c r="K47" s="71">
        <v>0.47208539131296356</v>
      </c>
      <c r="L47" s="71">
        <v>2.288796219282915</v>
      </c>
      <c r="M47" s="71">
        <v>2.288892667694665</v>
      </c>
      <c r="N47" s="71">
        <v>3.8773768018997918</v>
      </c>
      <c r="O47" s="71">
        <v>1.4012688729323248</v>
      </c>
      <c r="P47" s="71">
        <v>3.0017099964516532</v>
      </c>
      <c r="Q47" s="71">
        <v>0.109475826370192</v>
      </c>
      <c r="R47" s="71">
        <v>0</v>
      </c>
      <c r="S47" s="71">
        <v>0.31062819183181062</v>
      </c>
      <c r="T47" s="72"/>
      <c r="U47" s="71">
        <v>0</v>
      </c>
      <c r="V47" s="71">
        <v>197</v>
      </c>
      <c r="W47" s="71">
        <v>70</v>
      </c>
      <c r="X47" s="71">
        <v>552</v>
      </c>
      <c r="Y47" s="71">
        <v>1020</v>
      </c>
      <c r="Z47" s="71">
        <v>1031</v>
      </c>
      <c r="AA47" s="71">
        <v>646</v>
      </c>
      <c r="AB47" s="71">
        <v>1875</v>
      </c>
      <c r="AC47" s="71">
        <v>0</v>
      </c>
      <c r="AD47" s="71">
        <v>0.31062819183181062</v>
      </c>
      <c r="AE47" s="72"/>
      <c r="AF47" s="71">
        <v>0</v>
      </c>
      <c r="AG47" s="71">
        <v>315846.4615842817</v>
      </c>
      <c r="AH47" s="71">
        <v>458549.56909439567</v>
      </c>
      <c r="AI47" s="71">
        <v>3432074.1669792924</v>
      </c>
      <c r="AJ47" s="71">
        <v>5320420.7220697617</v>
      </c>
      <c r="AK47" s="71">
        <v>0</v>
      </c>
      <c r="AL47" s="71">
        <v>0</v>
      </c>
      <c r="AM47" s="71">
        <v>246119.78963963047</v>
      </c>
      <c r="AN47" s="71">
        <v>0</v>
      </c>
      <c r="AO47" s="71">
        <v>0</v>
      </c>
      <c r="AP47" s="71">
        <v>9773010.7093673628</v>
      </c>
      <c r="AQ47" s="72"/>
      <c r="AR47" s="71">
        <v>2</v>
      </c>
      <c r="AS47" s="71">
        <v>2</v>
      </c>
      <c r="AT47" s="71">
        <v>0</v>
      </c>
      <c r="AU47" s="71">
        <v>0</v>
      </c>
      <c r="AV47" s="71">
        <v>0</v>
      </c>
      <c r="AW47" s="71">
        <v>0</v>
      </c>
      <c r="AX47" s="71"/>
      <c r="AY47" s="72"/>
      <c r="AZ47" s="71">
        <v>10.5</v>
      </c>
      <c r="BA47" s="71">
        <v>34</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1885</v>
      </c>
      <c r="B48" s="70">
        <v>493</v>
      </c>
      <c r="C48" s="70">
        <v>19</v>
      </c>
      <c r="D48" s="70">
        <v>29</v>
      </c>
      <c r="E48" s="70">
        <v>2022</v>
      </c>
      <c r="F48" s="70" t="s">
        <v>161</v>
      </c>
      <c r="G48" s="70" t="s">
        <v>1867</v>
      </c>
      <c r="H48" s="70" t="s">
        <v>1842</v>
      </c>
      <c r="I48" s="148"/>
      <c r="J48" s="71">
        <v>0</v>
      </c>
      <c r="K48" s="71">
        <v>0.42298281482073286</v>
      </c>
      <c r="L48" s="71">
        <v>2.0966312703879724</v>
      </c>
      <c r="M48" s="71">
        <v>2.2778996051409086</v>
      </c>
      <c r="N48" s="71">
        <v>3.6390691065745915</v>
      </c>
      <c r="O48" s="71">
        <v>1.4190626520880392</v>
      </c>
      <c r="P48" s="71">
        <v>2.8879851852391725</v>
      </c>
      <c r="Q48" s="71">
        <v>0.10602458635525876</v>
      </c>
      <c r="R48" s="71">
        <v>0</v>
      </c>
      <c r="S48" s="71">
        <v>0.2268181806856969</v>
      </c>
      <c r="T48" s="72"/>
      <c r="U48" s="71">
        <v>0</v>
      </c>
      <c r="V48" s="71">
        <v>197</v>
      </c>
      <c r="W48" s="71">
        <v>70</v>
      </c>
      <c r="X48" s="71">
        <v>552</v>
      </c>
      <c r="Y48" s="71">
        <v>992</v>
      </c>
      <c r="Z48" s="71">
        <v>992</v>
      </c>
      <c r="AA48" s="71">
        <v>631</v>
      </c>
      <c r="AB48" s="71">
        <v>1801</v>
      </c>
      <c r="AC48" s="71">
        <v>0</v>
      </c>
      <c r="AD48" s="71">
        <v>0.2268181806856969</v>
      </c>
      <c r="AE48" s="72"/>
      <c r="AF48" s="71">
        <v>0</v>
      </c>
      <c r="AG48" s="71">
        <v>307158.81064094492</v>
      </c>
      <c r="AH48" s="71">
        <v>479955.78698696423</v>
      </c>
      <c r="AI48" s="71">
        <v>3274406.2548633395</v>
      </c>
      <c r="AJ48" s="71">
        <v>5217068.1217310913</v>
      </c>
      <c r="AK48" s="71">
        <v>0</v>
      </c>
      <c r="AL48" s="71">
        <v>0</v>
      </c>
      <c r="AM48" s="71">
        <v>232558.25722721513</v>
      </c>
      <c r="AN48" s="71">
        <v>0</v>
      </c>
      <c r="AO48" s="71">
        <v>0</v>
      </c>
      <c r="AP48" s="71">
        <v>9511147.2314495556</v>
      </c>
      <c r="AQ48" s="72"/>
      <c r="AR48" s="71">
        <v>2</v>
      </c>
      <c r="AS48" s="71">
        <v>2</v>
      </c>
      <c r="AT48" s="71">
        <v>0</v>
      </c>
      <c r="AU48" s="71">
        <v>0</v>
      </c>
      <c r="AV48" s="71">
        <v>0</v>
      </c>
      <c r="AW48" s="71">
        <v>0</v>
      </c>
      <c r="AX48" s="71"/>
      <c r="AY48" s="72"/>
      <c r="AZ48" s="71">
        <v>10.5</v>
      </c>
      <c r="BA48" s="71">
        <v>34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1886</v>
      </c>
      <c r="B49" s="70">
        <v>493</v>
      </c>
      <c r="C49" s="70">
        <v>20</v>
      </c>
      <c r="D49" s="70">
        <v>29</v>
      </c>
      <c r="E49" s="70">
        <v>2023</v>
      </c>
      <c r="F49" s="70" t="s">
        <v>1539</v>
      </c>
      <c r="G49" s="70" t="s">
        <v>1867</v>
      </c>
      <c r="H49" s="70" t="s">
        <v>1842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v>
      </c>
      <c r="AS49" s="71">
        <v>2</v>
      </c>
      <c r="AT49" s="71">
        <v>0</v>
      </c>
      <c r="AU49" s="71">
        <v>0</v>
      </c>
      <c r="AV49" s="71">
        <v>0</v>
      </c>
      <c r="AW49" s="71">
        <v>0</v>
      </c>
      <c r="AX49" s="71"/>
      <c r="AY49" s="72"/>
      <c r="AZ49" s="71">
        <v>10.5</v>
      </c>
      <c r="BA49" s="71">
        <v>34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1887</v>
      </c>
      <c r="B50" s="70">
        <v>493</v>
      </c>
      <c r="C50" s="70">
        <v>21</v>
      </c>
      <c r="D50" s="70">
        <v>29</v>
      </c>
      <c r="E50" s="70">
        <v>2024</v>
      </c>
      <c r="F50" s="70" t="s">
        <v>1554</v>
      </c>
      <c r="G50" s="70" t="s">
        <v>1867</v>
      </c>
      <c r="H50" s="70" t="s">
        <v>1842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1888</v>
      </c>
      <c r="B51" s="70">
        <v>103</v>
      </c>
      <c r="C51" s="70">
        <v>1</v>
      </c>
      <c r="D51" s="70">
        <v>7</v>
      </c>
      <c r="E51" s="70">
        <v>1990</v>
      </c>
      <c r="F51" s="70" t="s">
        <v>787</v>
      </c>
      <c r="G51" s="70" t="s">
        <v>1889</v>
      </c>
      <c r="H51" s="70" t="s">
        <v>1890</v>
      </c>
      <c r="I51" s="148"/>
      <c r="J51" s="71">
        <v>0.17259472696531111</v>
      </c>
      <c r="K51" s="71">
        <v>0.64330833626865958</v>
      </c>
      <c r="L51" s="71">
        <v>0</v>
      </c>
      <c r="M51" s="71">
        <v>2.548438623025286</v>
      </c>
      <c r="N51" s="71">
        <v>1.5602136183981259</v>
      </c>
      <c r="O51" s="71">
        <v>0.92873605543459692</v>
      </c>
      <c r="P51" s="71">
        <v>4.4355469301177406</v>
      </c>
      <c r="Q51" s="71">
        <v>0.14251745175106201</v>
      </c>
      <c r="R51" s="71">
        <v>6.3226998833216719</v>
      </c>
      <c r="S51" s="71">
        <v>0.17922261335206099</v>
      </c>
      <c r="T51" s="72"/>
      <c r="U51" s="71">
        <v>43053</v>
      </c>
      <c r="V51" s="71">
        <v>247</v>
      </c>
      <c r="W51" s="71">
        <v>0</v>
      </c>
      <c r="X51" s="71">
        <v>1063</v>
      </c>
      <c r="Y51" s="71">
        <v>683</v>
      </c>
      <c r="Z51" s="71">
        <v>382</v>
      </c>
      <c r="AA51" s="71">
        <v>1077</v>
      </c>
      <c r="AB51" s="71">
        <v>2314</v>
      </c>
      <c r="AC51" s="71">
        <v>1095103</v>
      </c>
      <c r="AD51" s="71">
        <v>0.17922261335206099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1891</v>
      </c>
      <c r="B52" s="70">
        <v>104</v>
      </c>
      <c r="C52" s="70">
        <v>2</v>
      </c>
      <c r="D52" s="70">
        <v>7</v>
      </c>
      <c r="E52" s="70">
        <v>2005</v>
      </c>
      <c r="F52" s="70" t="s">
        <v>789</v>
      </c>
      <c r="G52" s="70" t="s">
        <v>1889</v>
      </c>
      <c r="H52" s="70" t="s">
        <v>1890</v>
      </c>
      <c r="I52" s="148"/>
      <c r="J52" s="71">
        <v>0</v>
      </c>
      <c r="K52" s="71">
        <v>0.48652047565898959</v>
      </c>
      <c r="L52" s="71">
        <v>0</v>
      </c>
      <c r="M52" s="71">
        <v>2.8385521325706811</v>
      </c>
      <c r="N52" s="71">
        <v>2.2788641744432439</v>
      </c>
      <c r="O52" s="71">
        <v>1.268998060333431</v>
      </c>
      <c r="P52" s="71">
        <v>5.1694660862591792</v>
      </c>
      <c r="Q52" s="71">
        <v>0.12613555256956099</v>
      </c>
      <c r="R52" s="71">
        <v>4.836890879891075</v>
      </c>
      <c r="S52" s="71">
        <v>0.170129216</v>
      </c>
      <c r="T52" s="72"/>
      <c r="U52" s="71">
        <v>0</v>
      </c>
      <c r="V52" s="71">
        <v>228</v>
      </c>
      <c r="W52" s="71">
        <v>0</v>
      </c>
      <c r="X52" s="71">
        <v>676</v>
      </c>
      <c r="Y52" s="71">
        <v>861</v>
      </c>
      <c r="Z52" s="71">
        <v>604</v>
      </c>
      <c r="AA52" s="71">
        <v>1028</v>
      </c>
      <c r="AB52" s="71">
        <v>2141</v>
      </c>
      <c r="AC52" s="71">
        <v>855304</v>
      </c>
      <c r="AD52" s="71">
        <v>0.170129216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1892</v>
      </c>
      <c r="B53" s="70">
        <v>105</v>
      </c>
      <c r="C53" s="70">
        <v>3</v>
      </c>
      <c r="D53" s="70">
        <v>7</v>
      </c>
      <c r="E53" s="70">
        <v>2006</v>
      </c>
      <c r="F53" s="70" t="s">
        <v>790</v>
      </c>
      <c r="G53" s="70" t="s">
        <v>1889</v>
      </c>
      <c r="H53" s="70" t="s">
        <v>1890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1893</v>
      </c>
      <c r="B54" s="70">
        <v>106</v>
      </c>
      <c r="C54" s="70">
        <v>4</v>
      </c>
      <c r="D54" s="70">
        <v>7</v>
      </c>
      <c r="E54" s="70">
        <v>2007</v>
      </c>
      <c r="F54" s="70" t="s">
        <v>791</v>
      </c>
      <c r="G54" s="70" t="s">
        <v>1889</v>
      </c>
      <c r="H54" s="70" t="s">
        <v>1890</v>
      </c>
      <c r="I54" s="148"/>
      <c r="J54" s="71">
        <v>0</v>
      </c>
      <c r="K54" s="71">
        <v>0.36263672223199361</v>
      </c>
      <c r="L54" s="71">
        <v>0</v>
      </c>
      <c r="M54" s="71">
        <v>3.4928563504007411</v>
      </c>
      <c r="N54" s="71">
        <v>2.3085449642333811</v>
      </c>
      <c r="O54" s="71">
        <v>1.182316713604177</v>
      </c>
      <c r="P54" s="71">
        <v>5.1116079117981723</v>
      </c>
      <c r="Q54" s="71">
        <v>0.12502928752950099</v>
      </c>
      <c r="R54" s="71">
        <v>4.6604348828017974</v>
      </c>
      <c r="S54" s="71">
        <v>0.308686016668</v>
      </c>
      <c r="T54" s="72"/>
      <c r="U54" s="71">
        <v>0</v>
      </c>
      <c r="V54" s="71">
        <v>153</v>
      </c>
      <c r="W54" s="71">
        <v>0</v>
      </c>
      <c r="X54" s="71">
        <v>891</v>
      </c>
      <c r="Y54" s="71">
        <v>831</v>
      </c>
      <c r="Z54" s="71">
        <v>585</v>
      </c>
      <c r="AA54" s="71">
        <v>1001</v>
      </c>
      <c r="AB54" s="71">
        <v>2010</v>
      </c>
      <c r="AC54" s="71">
        <v>847747</v>
      </c>
      <c r="AD54" s="71">
        <v>0.308686016668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1894</v>
      </c>
      <c r="B55" s="70">
        <v>107</v>
      </c>
      <c r="C55" s="70">
        <v>5</v>
      </c>
      <c r="D55" s="70">
        <v>7</v>
      </c>
      <c r="E55" s="70">
        <v>2008</v>
      </c>
      <c r="F55" s="70" t="s">
        <v>792</v>
      </c>
      <c r="G55" s="70" t="s">
        <v>1889</v>
      </c>
      <c r="H55" s="70" t="s">
        <v>1890</v>
      </c>
      <c r="I55" s="148"/>
      <c r="J55" s="71">
        <v>0</v>
      </c>
      <c r="K55" s="71">
        <v>0.28766536322254022</v>
      </c>
      <c r="L55" s="71">
        <v>0</v>
      </c>
      <c r="M55" s="71">
        <v>3.4855118266251108</v>
      </c>
      <c r="N55" s="71">
        <v>2.291433707655862</v>
      </c>
      <c r="O55" s="71">
        <v>1.15198918317217</v>
      </c>
      <c r="P55" s="71">
        <v>4.968064069461394</v>
      </c>
      <c r="Q55" s="71">
        <v>0.12300609950907899</v>
      </c>
      <c r="R55" s="71">
        <v>4.1801138931752497</v>
      </c>
      <c r="S55" s="71">
        <v>0.31850821903999998</v>
      </c>
      <c r="T55" s="72"/>
      <c r="U55" s="71">
        <v>0</v>
      </c>
      <c r="V55" s="71">
        <v>153</v>
      </c>
      <c r="W55" s="71">
        <v>0</v>
      </c>
      <c r="X55" s="71">
        <v>891</v>
      </c>
      <c r="Y55" s="71">
        <v>839</v>
      </c>
      <c r="Z55" s="71">
        <v>590</v>
      </c>
      <c r="AA55" s="71">
        <v>974</v>
      </c>
      <c r="AB55" s="71">
        <v>2010</v>
      </c>
      <c r="AC55" s="71">
        <v>789566</v>
      </c>
      <c r="AD55" s="71">
        <v>0.31850821903999998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1895</v>
      </c>
      <c r="B56" s="70">
        <v>108</v>
      </c>
      <c r="C56" s="70">
        <v>6</v>
      </c>
      <c r="D56" s="70">
        <v>7</v>
      </c>
      <c r="E56" s="70">
        <v>2009</v>
      </c>
      <c r="F56" s="70" t="s">
        <v>176</v>
      </c>
      <c r="G56" s="70" t="s">
        <v>1889</v>
      </c>
      <c r="H56" s="70" t="s">
        <v>1890</v>
      </c>
      <c r="I56" s="148"/>
      <c r="J56" s="71">
        <v>0.19933062377114719</v>
      </c>
      <c r="K56" s="71">
        <v>0.25766069057490359</v>
      </c>
      <c r="L56" s="71">
        <v>0</v>
      </c>
      <c r="M56" s="71">
        <v>3.0195569032599949</v>
      </c>
      <c r="N56" s="71">
        <v>2.1260006795192732</v>
      </c>
      <c r="O56" s="71">
        <v>1.188864417548849</v>
      </c>
      <c r="P56" s="71">
        <v>4.6852548363113709</v>
      </c>
      <c r="Q56" s="71">
        <v>0.11572025633784</v>
      </c>
      <c r="R56" s="71">
        <v>4.3521627794666724</v>
      </c>
      <c r="S56" s="71">
        <v>0.31672822843999993</v>
      </c>
      <c r="T56" s="72"/>
      <c r="U56" s="71">
        <v>24624</v>
      </c>
      <c r="V56" s="71">
        <v>158</v>
      </c>
      <c r="W56" s="71">
        <v>0</v>
      </c>
      <c r="X56" s="71">
        <v>882</v>
      </c>
      <c r="Y56" s="71">
        <v>853</v>
      </c>
      <c r="Z56" s="71">
        <v>601</v>
      </c>
      <c r="AA56" s="71">
        <v>943</v>
      </c>
      <c r="AB56" s="71">
        <v>1985</v>
      </c>
      <c r="AC56" s="71">
        <v>801989</v>
      </c>
      <c r="AD56" s="71">
        <v>0.31672822843999993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0.41899999999999998</v>
      </c>
      <c r="BL56" s="71">
        <v>0</v>
      </c>
      <c r="BM56" s="71">
        <v>0</v>
      </c>
      <c r="BN56" s="72"/>
      <c r="BO56" s="71">
        <v>0</v>
      </c>
      <c r="BP56" s="71">
        <v>0</v>
      </c>
      <c r="BQ56" s="71">
        <v>0</v>
      </c>
      <c r="BR56" s="71">
        <v>1</v>
      </c>
      <c r="BS56" s="71">
        <v>0</v>
      </c>
      <c r="BT56" s="71">
        <v>0</v>
      </c>
      <c r="BU56"/>
      <c r="BV56" s="70">
        <v>0.41899999999999998</v>
      </c>
      <c r="BW56" s="70">
        <v>0</v>
      </c>
      <c r="BX56" s="70">
        <v>0</v>
      </c>
      <c r="BY56" s="70">
        <v>0</v>
      </c>
      <c r="BZ56" s="70">
        <v>0</v>
      </c>
      <c r="CA56" s="70">
        <v>0</v>
      </c>
      <c r="CB56" s="70">
        <v>0</v>
      </c>
      <c r="CC56" s="70">
        <v>0</v>
      </c>
      <c r="CD56" s="70">
        <v>0</v>
      </c>
    </row>
    <row r="57" spans="1:82">
      <c r="A57" s="70" t="s">
        <v>1896</v>
      </c>
      <c r="B57" s="70">
        <v>109</v>
      </c>
      <c r="C57" s="70">
        <v>7</v>
      </c>
      <c r="D57" s="70">
        <v>7</v>
      </c>
      <c r="E57" s="70">
        <v>2010</v>
      </c>
      <c r="F57" s="70" t="s">
        <v>177</v>
      </c>
      <c r="G57" s="70" t="s">
        <v>1889</v>
      </c>
      <c r="H57" s="70" t="s">
        <v>1890</v>
      </c>
      <c r="I57" s="148"/>
      <c r="J57" s="71">
        <v>0.18702543284660719</v>
      </c>
      <c r="K57" s="71">
        <v>0.23098272755528801</v>
      </c>
      <c r="L57" s="71">
        <v>0</v>
      </c>
      <c r="M57" s="71">
        <v>3.054682569189064</v>
      </c>
      <c r="N57" s="71">
        <v>2.165405517529277</v>
      </c>
      <c r="O57" s="71">
        <v>1.2109314747917299</v>
      </c>
      <c r="P57" s="71">
        <v>4.703345591176296</v>
      </c>
      <c r="Q57" s="71">
        <v>0.119731085483644</v>
      </c>
      <c r="R57" s="71">
        <v>5.3921819445088044</v>
      </c>
      <c r="S57" s="71">
        <v>0.30352628530699999</v>
      </c>
      <c r="T57" s="72"/>
      <c r="U57" s="71">
        <v>24696</v>
      </c>
      <c r="V57" s="71">
        <v>158</v>
      </c>
      <c r="W57" s="71">
        <v>0</v>
      </c>
      <c r="X57" s="71">
        <v>882</v>
      </c>
      <c r="Y57" s="71">
        <v>857</v>
      </c>
      <c r="Z57" s="71">
        <v>615</v>
      </c>
      <c r="AA57" s="71">
        <v>923</v>
      </c>
      <c r="AB57" s="71">
        <v>1968</v>
      </c>
      <c r="AC57" s="71">
        <v>941629</v>
      </c>
      <c r="AD57" s="71">
        <v>0.30352628530699999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0.443</v>
      </c>
      <c r="BL57" s="71">
        <v>0</v>
      </c>
      <c r="BM57" s="71">
        <v>0</v>
      </c>
      <c r="BN57" s="72"/>
      <c r="BO57" s="71">
        <v>0</v>
      </c>
      <c r="BP57" s="71">
        <v>0</v>
      </c>
      <c r="BQ57" s="71">
        <v>0</v>
      </c>
      <c r="BR57" s="71">
        <v>1</v>
      </c>
      <c r="BS57" s="71">
        <v>0</v>
      </c>
      <c r="BT57" s="71">
        <v>0</v>
      </c>
      <c r="BU57"/>
      <c r="BV57" s="70">
        <v>0.443</v>
      </c>
      <c r="BW57" s="70">
        <v>0</v>
      </c>
      <c r="BX57" s="70">
        <v>0</v>
      </c>
      <c r="BY57" s="70">
        <v>0</v>
      </c>
      <c r="BZ57" s="70">
        <v>0</v>
      </c>
      <c r="CA57" s="70">
        <v>0</v>
      </c>
      <c r="CB57" s="70">
        <v>0</v>
      </c>
      <c r="CC57" s="70">
        <v>0</v>
      </c>
      <c r="CD57" s="70">
        <v>0</v>
      </c>
    </row>
    <row r="58" spans="1:82">
      <c r="A58" s="70" t="s">
        <v>1897</v>
      </c>
      <c r="B58" s="70">
        <v>110</v>
      </c>
      <c r="C58" s="70">
        <v>8</v>
      </c>
      <c r="D58" s="70">
        <v>7</v>
      </c>
      <c r="E58" s="70">
        <v>2011</v>
      </c>
      <c r="F58" s="70" t="s">
        <v>178</v>
      </c>
      <c r="G58" s="70" t="s">
        <v>1889</v>
      </c>
      <c r="H58" s="70" t="s">
        <v>1890</v>
      </c>
      <c r="I58" s="148"/>
      <c r="J58" s="71">
        <v>0</v>
      </c>
      <c r="K58" s="71">
        <v>0.34870337426193287</v>
      </c>
      <c r="L58" s="71">
        <v>0</v>
      </c>
      <c r="M58" s="71">
        <v>3.884398635686924</v>
      </c>
      <c r="N58" s="71">
        <v>2.4399555000322972</v>
      </c>
      <c r="O58" s="71">
        <v>1.1659120936696263</v>
      </c>
      <c r="P58" s="71">
        <v>3.9835084792455171</v>
      </c>
      <c r="Q58" s="71">
        <v>0.13642416926628601</v>
      </c>
      <c r="R58" s="71">
        <v>4.5404791002668077</v>
      </c>
      <c r="S58" s="71">
        <v>0.26497314080000001</v>
      </c>
      <c r="T58" s="72"/>
      <c r="U58" s="71">
        <v>0</v>
      </c>
      <c r="V58" s="71">
        <v>158</v>
      </c>
      <c r="W58" s="71">
        <v>0</v>
      </c>
      <c r="X58" s="71">
        <v>882</v>
      </c>
      <c r="Y58" s="71">
        <v>836</v>
      </c>
      <c r="Z58" s="71">
        <v>605</v>
      </c>
      <c r="AA58" s="71">
        <v>805</v>
      </c>
      <c r="AB58" s="71">
        <v>1944</v>
      </c>
      <c r="AC58" s="71">
        <v>791586</v>
      </c>
      <c r="AD58" s="71">
        <v>0.26497314080000001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0.39700000000000002</v>
      </c>
      <c r="BL58" s="71">
        <v>0</v>
      </c>
      <c r="BM58" s="71">
        <v>0</v>
      </c>
      <c r="BN58" s="72"/>
      <c r="BO58" s="71">
        <v>0</v>
      </c>
      <c r="BP58" s="71">
        <v>0</v>
      </c>
      <c r="BQ58" s="71">
        <v>0</v>
      </c>
      <c r="BR58" s="71">
        <v>1</v>
      </c>
      <c r="BS58" s="71">
        <v>0</v>
      </c>
      <c r="BT58" s="71">
        <v>0</v>
      </c>
      <c r="BU58"/>
      <c r="BV58" s="70">
        <v>0.39700000000000002</v>
      </c>
      <c r="BW58" s="70">
        <v>0</v>
      </c>
      <c r="BX58" s="70">
        <v>0</v>
      </c>
      <c r="BY58" s="70">
        <v>0</v>
      </c>
      <c r="BZ58" s="70">
        <v>0</v>
      </c>
      <c r="CA58" s="70">
        <v>0</v>
      </c>
      <c r="CB58" s="70">
        <v>0</v>
      </c>
      <c r="CC58" s="70">
        <v>0</v>
      </c>
      <c r="CD58" s="70">
        <v>0</v>
      </c>
    </row>
    <row r="59" spans="1:82">
      <c r="A59" s="70" t="s">
        <v>1898</v>
      </c>
      <c r="B59" s="70">
        <v>111</v>
      </c>
      <c r="C59" s="70">
        <v>9</v>
      </c>
      <c r="D59" s="70">
        <v>7</v>
      </c>
      <c r="E59" s="70">
        <v>2012</v>
      </c>
      <c r="F59" s="70" t="s">
        <v>179</v>
      </c>
      <c r="G59" s="70" t="s">
        <v>1889</v>
      </c>
      <c r="H59" s="70" t="s">
        <v>1890</v>
      </c>
      <c r="I59" s="148"/>
      <c r="J59" s="71">
        <v>0.16749742890880329</v>
      </c>
      <c r="K59" s="71">
        <v>0.34397127475618322</v>
      </c>
      <c r="L59" s="71">
        <v>0</v>
      </c>
      <c r="M59" s="71">
        <v>4.0899374833626663</v>
      </c>
      <c r="N59" s="71">
        <v>2.6284380651005379</v>
      </c>
      <c r="O59" s="71">
        <v>1.2045364169591755</v>
      </c>
      <c r="P59" s="71">
        <v>4.0410089519123513</v>
      </c>
      <c r="Q59" s="71">
        <v>0.148527094729662</v>
      </c>
      <c r="R59" s="71">
        <v>5.8242755391954004</v>
      </c>
      <c r="S59" s="71">
        <v>0.29507776831780003</v>
      </c>
      <c r="T59" s="72"/>
      <c r="U59" s="71">
        <v>22408</v>
      </c>
      <c r="V59" s="71">
        <v>158</v>
      </c>
      <c r="W59" s="71">
        <v>0</v>
      </c>
      <c r="X59" s="71">
        <v>882</v>
      </c>
      <c r="Y59" s="71">
        <v>853</v>
      </c>
      <c r="Z59" s="71">
        <v>630</v>
      </c>
      <c r="AA59" s="71">
        <v>812</v>
      </c>
      <c r="AB59" s="71">
        <v>1948</v>
      </c>
      <c r="AC59" s="71">
        <v>989103</v>
      </c>
      <c r="AD59" s="71">
        <v>0.29507776831780003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0.40300000000000002</v>
      </c>
      <c r="BL59" s="71">
        <v>0</v>
      </c>
      <c r="BM59" s="71">
        <v>0</v>
      </c>
      <c r="BN59" s="72"/>
      <c r="BO59" s="71">
        <v>0</v>
      </c>
      <c r="BP59" s="71">
        <v>0</v>
      </c>
      <c r="BQ59" s="71">
        <v>0</v>
      </c>
      <c r="BR59" s="71">
        <v>1</v>
      </c>
      <c r="BS59" s="71">
        <v>0</v>
      </c>
      <c r="BT59" s="71">
        <v>0</v>
      </c>
      <c r="BU59"/>
      <c r="BV59" s="70">
        <v>0.40300000000000002</v>
      </c>
      <c r="BW59" s="70">
        <v>0</v>
      </c>
      <c r="BX59" s="70">
        <v>0</v>
      </c>
      <c r="BY59" s="70">
        <v>0</v>
      </c>
      <c r="BZ59" s="70">
        <v>0</v>
      </c>
      <c r="CA59" s="70">
        <v>0</v>
      </c>
      <c r="CB59" s="70">
        <v>0</v>
      </c>
      <c r="CC59" s="70">
        <v>0</v>
      </c>
      <c r="CD59" s="70">
        <v>0</v>
      </c>
    </row>
    <row r="60" spans="1:82">
      <c r="A60" s="70" t="s">
        <v>1899</v>
      </c>
      <c r="B60" s="70">
        <v>112</v>
      </c>
      <c r="C60" s="70">
        <v>10</v>
      </c>
      <c r="D60" s="70">
        <v>7</v>
      </c>
      <c r="E60" s="70">
        <v>2013</v>
      </c>
      <c r="F60" s="70" t="s">
        <v>180</v>
      </c>
      <c r="G60" s="70" t="s">
        <v>1889</v>
      </c>
      <c r="H60" s="70" t="s">
        <v>1890</v>
      </c>
      <c r="I60" s="148"/>
      <c r="J60" s="71">
        <v>0.17124116731539771</v>
      </c>
      <c r="K60" s="71">
        <v>0.2966161557330031</v>
      </c>
      <c r="L60" s="71">
        <v>0</v>
      </c>
      <c r="M60" s="71">
        <v>4.3517727860778699</v>
      </c>
      <c r="N60" s="71">
        <v>2.5743520184968038</v>
      </c>
      <c r="O60" s="71">
        <v>1.2299249619886565</v>
      </c>
      <c r="P60" s="71">
        <v>4.3659480659815273</v>
      </c>
      <c r="Q60" s="71">
        <v>0.15223443099446701</v>
      </c>
      <c r="R60" s="71">
        <v>4.9164631871936617</v>
      </c>
      <c r="S60" s="71">
        <v>0.30952652856000001</v>
      </c>
      <c r="T60" s="72"/>
      <c r="U60" s="71">
        <v>22167</v>
      </c>
      <c r="V60" s="71">
        <v>158</v>
      </c>
      <c r="W60" s="71">
        <v>0</v>
      </c>
      <c r="X60" s="71">
        <v>882</v>
      </c>
      <c r="Y60" s="71">
        <v>869</v>
      </c>
      <c r="Z60" s="71">
        <v>672</v>
      </c>
      <c r="AA60" s="71">
        <v>874</v>
      </c>
      <c r="AB60" s="71">
        <v>1968</v>
      </c>
      <c r="AC60" s="71">
        <v>815011</v>
      </c>
      <c r="AD60" s="71">
        <v>0.30952652856000001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0.438</v>
      </c>
      <c r="BL60" s="71">
        <v>0</v>
      </c>
      <c r="BM60" s="71">
        <v>0</v>
      </c>
      <c r="BN60" s="72"/>
      <c r="BO60" s="71">
        <v>0</v>
      </c>
      <c r="BP60" s="71">
        <v>0</v>
      </c>
      <c r="BQ60" s="71">
        <v>0</v>
      </c>
      <c r="BR60" s="71">
        <v>1</v>
      </c>
      <c r="BS60" s="71">
        <v>0</v>
      </c>
      <c r="BT60" s="71">
        <v>0</v>
      </c>
      <c r="BU60"/>
      <c r="BV60" s="70">
        <v>0.438</v>
      </c>
      <c r="BW60" s="70">
        <v>0</v>
      </c>
      <c r="BX60" s="70">
        <v>0</v>
      </c>
      <c r="BY60" s="70">
        <v>0</v>
      </c>
      <c r="BZ60" s="70">
        <v>0</v>
      </c>
      <c r="CA60" s="70">
        <v>0</v>
      </c>
      <c r="CB60" s="70">
        <v>0</v>
      </c>
      <c r="CC60" s="70">
        <v>0</v>
      </c>
      <c r="CD60" s="70">
        <v>0</v>
      </c>
    </row>
    <row r="61" spans="1:82">
      <c r="A61" s="70" t="s">
        <v>1900</v>
      </c>
      <c r="B61" s="70">
        <v>113</v>
      </c>
      <c r="C61" s="70">
        <v>11</v>
      </c>
      <c r="D61" s="70">
        <v>7</v>
      </c>
      <c r="E61" s="70">
        <v>2014</v>
      </c>
      <c r="F61" s="70" t="s">
        <v>181</v>
      </c>
      <c r="G61" s="70" t="s">
        <v>1889</v>
      </c>
      <c r="H61" s="70" t="s">
        <v>1890</v>
      </c>
      <c r="I61" s="148"/>
      <c r="J61" s="71">
        <v>0.1453106087084946</v>
      </c>
      <c r="K61" s="71">
        <v>0.32985130963379911</v>
      </c>
      <c r="L61" s="71">
        <v>0</v>
      </c>
      <c r="M61" s="71">
        <v>3.4804192390452329</v>
      </c>
      <c r="N61" s="71">
        <v>2.320192754260161</v>
      </c>
      <c r="O61" s="71">
        <v>1.1938394663616609</v>
      </c>
      <c r="P61" s="71">
        <v>4.3334069775767281</v>
      </c>
      <c r="Q61" s="71">
        <v>0.14383334656083899</v>
      </c>
      <c r="R61" s="71">
        <v>5.9034574816689229</v>
      </c>
      <c r="S61" s="71">
        <v>6.9819387582E-2</v>
      </c>
      <c r="T61" s="72"/>
      <c r="U61" s="71">
        <v>21576</v>
      </c>
      <c r="V61" s="71">
        <v>168</v>
      </c>
      <c r="W61" s="71">
        <v>0</v>
      </c>
      <c r="X61" s="71">
        <v>779</v>
      </c>
      <c r="Y61" s="71">
        <v>873</v>
      </c>
      <c r="Z61" s="71">
        <v>687</v>
      </c>
      <c r="AA61" s="71">
        <v>863</v>
      </c>
      <c r="AB61" s="71">
        <v>1938</v>
      </c>
      <c r="AC61" s="71">
        <v>981704</v>
      </c>
      <c r="AD61" s="71">
        <v>6.9819387582E-2</v>
      </c>
      <c r="AE61" s="72"/>
      <c r="AF61" s="71"/>
      <c r="AG61" s="71"/>
      <c r="AH61" s="71"/>
      <c r="AI61" s="71"/>
      <c r="AJ61" s="71"/>
      <c r="AK61" s="71"/>
      <c r="AL61" s="71"/>
      <c r="AM61" s="71"/>
      <c r="AN61" s="71"/>
      <c r="AO61" s="71"/>
      <c r="AP61" s="71"/>
      <c r="AQ61" s="72"/>
      <c r="AR61" s="71">
        <v>4</v>
      </c>
      <c r="AS61" s="71">
        <v>0</v>
      </c>
      <c r="AT61" s="71">
        <v>0</v>
      </c>
      <c r="AU61" s="71">
        <v>0</v>
      </c>
      <c r="AV61" s="71">
        <v>0</v>
      </c>
      <c r="AW61" s="71">
        <v>0</v>
      </c>
      <c r="AX61" s="71"/>
      <c r="AY61" s="72"/>
      <c r="AZ61" s="71">
        <v>16.600000000000001</v>
      </c>
      <c r="BA61" s="71">
        <v>0</v>
      </c>
      <c r="BB61" s="71">
        <v>0</v>
      </c>
      <c r="BC61" s="71">
        <v>0</v>
      </c>
      <c r="BD61" s="71">
        <v>0</v>
      </c>
      <c r="BE61" s="71">
        <v>0</v>
      </c>
      <c r="BF61" s="71"/>
      <c r="BG61" s="72"/>
      <c r="BH61" s="71">
        <v>0</v>
      </c>
      <c r="BI61" s="71">
        <v>0</v>
      </c>
      <c r="BJ61" s="71">
        <v>0</v>
      </c>
      <c r="BK61" s="71">
        <v>0.4</v>
      </c>
      <c r="BL61" s="71">
        <v>0</v>
      </c>
      <c r="BM61" s="71">
        <v>0</v>
      </c>
      <c r="BN61" s="72"/>
      <c r="BO61" s="71">
        <v>0</v>
      </c>
      <c r="BP61" s="71">
        <v>0</v>
      </c>
      <c r="BQ61" s="71">
        <v>0</v>
      </c>
      <c r="BR61" s="71">
        <v>1</v>
      </c>
      <c r="BS61" s="71">
        <v>0</v>
      </c>
      <c r="BT61" s="71">
        <v>0</v>
      </c>
      <c r="BU61"/>
      <c r="BV61" s="70">
        <v>0.4</v>
      </c>
      <c r="BW61" s="70">
        <v>0</v>
      </c>
      <c r="BX61" s="70">
        <v>0</v>
      </c>
      <c r="BY61" s="70">
        <v>0</v>
      </c>
      <c r="BZ61" s="70">
        <v>0</v>
      </c>
      <c r="CA61" s="70">
        <v>0</v>
      </c>
      <c r="CB61" s="70">
        <v>0</v>
      </c>
      <c r="CC61" s="70">
        <v>0</v>
      </c>
      <c r="CD61" s="70">
        <v>0</v>
      </c>
    </row>
    <row r="62" spans="1:82">
      <c r="A62" s="70" t="s">
        <v>1901</v>
      </c>
      <c r="B62" s="70">
        <v>114</v>
      </c>
      <c r="C62" s="70">
        <v>12</v>
      </c>
      <c r="D62" s="70">
        <v>7</v>
      </c>
      <c r="E62" s="70">
        <v>2015</v>
      </c>
      <c r="F62" s="70" t="s">
        <v>182</v>
      </c>
      <c r="G62" s="70" t="s">
        <v>1889</v>
      </c>
      <c r="H62" s="70" t="s">
        <v>1890</v>
      </c>
      <c r="I62" s="148"/>
      <c r="J62" s="71">
        <v>0</v>
      </c>
      <c r="K62" s="71">
        <v>0.35080136297965703</v>
      </c>
      <c r="L62" s="71">
        <v>0</v>
      </c>
      <c r="M62" s="71">
        <v>3.7029551899175921</v>
      </c>
      <c r="N62" s="71">
        <v>2.341616793433388</v>
      </c>
      <c r="O62" s="71">
        <v>1.2168834337240877</v>
      </c>
      <c r="P62" s="71">
        <v>4.2916029564988571</v>
      </c>
      <c r="Q62" s="71">
        <v>0.14000438168678001</v>
      </c>
      <c r="R62" s="71">
        <v>5.4706420805574636</v>
      </c>
      <c r="S62" s="71">
        <v>0.1197989496</v>
      </c>
      <c r="T62" s="72"/>
      <c r="U62" s="71">
        <v>0</v>
      </c>
      <c r="V62" s="71">
        <v>168</v>
      </c>
      <c r="W62" s="71">
        <v>0</v>
      </c>
      <c r="X62" s="71">
        <v>779</v>
      </c>
      <c r="Y62" s="71">
        <v>885</v>
      </c>
      <c r="Z62" s="71">
        <v>707</v>
      </c>
      <c r="AA62" s="71">
        <v>854</v>
      </c>
      <c r="AB62" s="71">
        <v>1927</v>
      </c>
      <c r="AC62" s="71">
        <v>935117</v>
      </c>
      <c r="AD62" s="71">
        <v>0.1197989496</v>
      </c>
      <c r="AE62" s="72"/>
      <c r="AF62" s="71">
        <v>0</v>
      </c>
      <c r="AG62" s="71">
        <v>290768.51795636368</v>
      </c>
      <c r="AH62" s="71">
        <v>0</v>
      </c>
      <c r="AI62" s="71">
        <v>4557930.0335790282</v>
      </c>
      <c r="AJ62" s="71">
        <v>3454278.5828839741</v>
      </c>
      <c r="AK62" s="71">
        <v>0</v>
      </c>
      <c r="AL62" s="71">
        <v>0</v>
      </c>
      <c r="AM62" s="71">
        <v>264087.26653902477</v>
      </c>
      <c r="AN62" s="71">
        <v>0</v>
      </c>
      <c r="AO62" s="71">
        <v>0</v>
      </c>
      <c r="AP62" s="71">
        <v>8567064.4009583909</v>
      </c>
      <c r="AQ62" s="72"/>
      <c r="AR62" s="71">
        <v>4</v>
      </c>
      <c r="AS62" s="71">
        <v>0</v>
      </c>
      <c r="AT62" s="71">
        <v>0</v>
      </c>
      <c r="AU62" s="71">
        <v>0</v>
      </c>
      <c r="AV62" s="71">
        <v>0</v>
      </c>
      <c r="AW62" s="71">
        <v>0</v>
      </c>
      <c r="AX62" s="71"/>
      <c r="AY62" s="72"/>
      <c r="AZ62" s="71">
        <v>16.600000000000001</v>
      </c>
      <c r="BA62" s="71">
        <v>0</v>
      </c>
      <c r="BB62" s="71">
        <v>0</v>
      </c>
      <c r="BC62" s="71">
        <v>0</v>
      </c>
      <c r="BD62" s="71">
        <v>0</v>
      </c>
      <c r="BE62" s="71">
        <v>0</v>
      </c>
      <c r="BF62" s="71"/>
      <c r="BG62" s="72"/>
      <c r="BH62" s="71">
        <v>0</v>
      </c>
      <c r="BI62" s="71">
        <v>0</v>
      </c>
      <c r="BJ62" s="71">
        <v>0</v>
      </c>
      <c r="BK62" s="71">
        <v>0.53700000000000003</v>
      </c>
      <c r="BL62" s="71">
        <v>0</v>
      </c>
      <c r="BM62" s="71">
        <v>0</v>
      </c>
      <c r="BN62" s="72"/>
      <c r="BO62" s="71">
        <v>0</v>
      </c>
      <c r="BP62" s="71">
        <v>0</v>
      </c>
      <c r="BQ62" s="71">
        <v>0</v>
      </c>
      <c r="BR62" s="71">
        <v>1</v>
      </c>
      <c r="BS62" s="71">
        <v>0</v>
      </c>
      <c r="BT62" s="71">
        <v>0</v>
      </c>
      <c r="BU62"/>
      <c r="BV62" s="70">
        <v>0.53700000000000003</v>
      </c>
      <c r="BW62" s="70">
        <v>0</v>
      </c>
      <c r="BX62" s="70">
        <v>0</v>
      </c>
      <c r="BY62" s="70">
        <v>0</v>
      </c>
      <c r="BZ62" s="70">
        <v>0</v>
      </c>
      <c r="CA62" s="70">
        <v>0</v>
      </c>
      <c r="CB62" s="70">
        <v>0</v>
      </c>
      <c r="CC62" s="70">
        <v>0</v>
      </c>
      <c r="CD62" s="70">
        <v>0</v>
      </c>
    </row>
    <row r="63" spans="1:82">
      <c r="A63" s="70" t="s">
        <v>1902</v>
      </c>
      <c r="B63" s="70">
        <v>115</v>
      </c>
      <c r="C63" s="70">
        <v>13</v>
      </c>
      <c r="D63" s="70">
        <v>7</v>
      </c>
      <c r="E63" s="70">
        <v>2016</v>
      </c>
      <c r="F63" s="70" t="s">
        <v>155</v>
      </c>
      <c r="G63" s="70" t="s">
        <v>1889</v>
      </c>
      <c r="H63" s="70" t="s">
        <v>1890</v>
      </c>
      <c r="I63" s="148"/>
      <c r="J63" s="71">
        <v>0.1486435406277456</v>
      </c>
      <c r="K63" s="71">
        <v>0.36132131435177856</v>
      </c>
      <c r="L63" s="71">
        <v>0</v>
      </c>
      <c r="M63" s="71">
        <v>2.8522301904261309</v>
      </c>
      <c r="N63" s="71">
        <v>2.2487344798247464</v>
      </c>
      <c r="O63" s="71">
        <v>1.2395126501150853</v>
      </c>
      <c r="P63" s="71">
        <v>4.6255032812258037</v>
      </c>
      <c r="Q63" s="71">
        <v>0.13264694830475279</v>
      </c>
      <c r="R63" s="71">
        <v>5.5690980025397989</v>
      </c>
      <c r="S63" s="71">
        <v>0.3192051346</v>
      </c>
      <c r="T63" s="72"/>
      <c r="U63" s="71">
        <v>23412</v>
      </c>
      <c r="V63" s="71">
        <v>168</v>
      </c>
      <c r="W63" s="71">
        <v>0</v>
      </c>
      <c r="X63" s="71">
        <v>779</v>
      </c>
      <c r="Y63" s="71">
        <v>896</v>
      </c>
      <c r="Z63" s="71">
        <v>729</v>
      </c>
      <c r="AA63" s="71">
        <v>952</v>
      </c>
      <c r="AB63" s="71">
        <v>1878</v>
      </c>
      <c r="AC63" s="71">
        <v>951147.11952872761</v>
      </c>
      <c r="AD63" s="71">
        <v>0.3192051346</v>
      </c>
      <c r="AE63" s="72"/>
      <c r="AF63" s="71">
        <v>213881.94301075651</v>
      </c>
      <c r="AG63" s="71">
        <v>285833.16527563031</v>
      </c>
      <c r="AH63" s="71">
        <v>0</v>
      </c>
      <c r="AI63" s="71">
        <v>4406900.8132280326</v>
      </c>
      <c r="AJ63" s="71">
        <v>3155856.8633543612</v>
      </c>
      <c r="AK63" s="71">
        <v>0</v>
      </c>
      <c r="AL63" s="71">
        <v>0</v>
      </c>
      <c r="AM63" s="71">
        <v>257571.97489433861</v>
      </c>
      <c r="AN63" s="71">
        <v>0</v>
      </c>
      <c r="AO63" s="71">
        <v>0</v>
      </c>
      <c r="AP63" s="71">
        <v>8320044.7597631188</v>
      </c>
      <c r="AQ63" s="72"/>
      <c r="AR63" s="71">
        <v>4</v>
      </c>
      <c r="AS63" s="71">
        <v>0</v>
      </c>
      <c r="AT63" s="71">
        <v>0</v>
      </c>
      <c r="AU63" s="71">
        <v>0</v>
      </c>
      <c r="AV63" s="71">
        <v>0</v>
      </c>
      <c r="AW63" s="71">
        <v>0</v>
      </c>
      <c r="AX63" s="71"/>
      <c r="AY63" s="72"/>
      <c r="AZ63" s="71">
        <v>16.600000000000001</v>
      </c>
      <c r="BA63" s="71">
        <v>0</v>
      </c>
      <c r="BB63" s="71">
        <v>0</v>
      </c>
      <c r="BC63" s="71">
        <v>0</v>
      </c>
      <c r="BD63" s="71">
        <v>0</v>
      </c>
      <c r="BE63" s="71">
        <v>0</v>
      </c>
      <c r="BF63" s="71"/>
      <c r="BG63" s="72"/>
      <c r="BH63" s="71">
        <v>0</v>
      </c>
      <c r="BI63" s="71">
        <v>0</v>
      </c>
      <c r="BJ63" s="71">
        <v>0</v>
      </c>
      <c r="BK63" s="71">
        <v>0.45300000000000001</v>
      </c>
      <c r="BL63" s="71">
        <v>0</v>
      </c>
      <c r="BM63" s="71">
        <v>0</v>
      </c>
      <c r="BN63" s="72"/>
      <c r="BO63" s="71">
        <v>0</v>
      </c>
      <c r="BP63" s="71">
        <v>0</v>
      </c>
      <c r="BQ63" s="71">
        <v>0</v>
      </c>
      <c r="BR63" s="71">
        <v>1</v>
      </c>
      <c r="BS63" s="71">
        <v>0</v>
      </c>
      <c r="BT63" s="71">
        <v>0</v>
      </c>
      <c r="BU63"/>
      <c r="BV63" s="70">
        <v>0.45300000000000001</v>
      </c>
      <c r="BW63" s="70">
        <v>0</v>
      </c>
      <c r="BX63" s="70">
        <v>0</v>
      </c>
      <c r="BY63" s="70">
        <v>0</v>
      </c>
      <c r="BZ63" s="70">
        <v>0</v>
      </c>
      <c r="CA63" s="70">
        <v>0</v>
      </c>
      <c r="CB63" s="70">
        <v>0</v>
      </c>
      <c r="CC63" s="70">
        <v>0</v>
      </c>
      <c r="CD63" s="70">
        <v>0</v>
      </c>
    </row>
    <row r="64" spans="1:82">
      <c r="A64" s="70" t="s">
        <v>1903</v>
      </c>
      <c r="B64" s="70">
        <v>116</v>
      </c>
      <c r="C64" s="70">
        <v>14</v>
      </c>
      <c r="D64" s="70">
        <v>7</v>
      </c>
      <c r="E64" s="70">
        <v>2017</v>
      </c>
      <c r="F64" s="70" t="s">
        <v>156</v>
      </c>
      <c r="G64" s="1064" t="s">
        <v>1889</v>
      </c>
      <c r="H64" s="70" t="s">
        <v>1890</v>
      </c>
      <c r="I64" s="148"/>
      <c r="J64" s="71">
        <v>0.13045492662933506</v>
      </c>
      <c r="K64" s="71">
        <v>0.36963804865148031</v>
      </c>
      <c r="L64" s="71">
        <v>0</v>
      </c>
      <c r="M64" s="71">
        <v>2.8615078575950688</v>
      </c>
      <c r="N64" s="71">
        <v>2.301825084413347</v>
      </c>
      <c r="O64" s="71">
        <v>1.2510651499527099</v>
      </c>
      <c r="P64" s="71">
        <v>4.5527508766564111</v>
      </c>
      <c r="Q64" s="71">
        <v>0.12936539548864401</v>
      </c>
      <c r="R64" s="71">
        <v>5.5982240252309925</v>
      </c>
      <c r="S64" s="71">
        <v>0.22484121299999996</v>
      </c>
      <c r="T64" s="72"/>
      <c r="U64" s="71">
        <v>22195</v>
      </c>
      <c r="V64" s="71">
        <v>168</v>
      </c>
      <c r="W64" s="71">
        <v>0</v>
      </c>
      <c r="X64" s="71">
        <v>779</v>
      </c>
      <c r="Y64" s="71">
        <v>899</v>
      </c>
      <c r="Z64" s="71">
        <v>748</v>
      </c>
      <c r="AA64" s="71">
        <v>943</v>
      </c>
      <c r="AB64" s="71">
        <v>1894</v>
      </c>
      <c r="AC64" s="71">
        <v>975092.99999999965</v>
      </c>
      <c r="AD64" s="71">
        <v>0.22484121300000001</v>
      </c>
      <c r="AE64" s="72"/>
      <c r="AF64" s="71">
        <v>192891.92535381101</v>
      </c>
      <c r="AG64" s="71">
        <v>298932.30719392892</v>
      </c>
      <c r="AH64" s="71">
        <v>0</v>
      </c>
      <c r="AI64" s="71">
        <v>4612294.8990979558</v>
      </c>
      <c r="AJ64" s="71">
        <v>3413670.1716982708</v>
      </c>
      <c r="AK64" s="71">
        <v>0</v>
      </c>
      <c r="AL64" s="71">
        <v>0</v>
      </c>
      <c r="AM64" s="71">
        <v>260172.8748402627</v>
      </c>
      <c r="AN64" s="71">
        <v>0</v>
      </c>
      <c r="AO64" s="71">
        <v>0</v>
      </c>
      <c r="AP64" s="71">
        <v>8777962.1781842299</v>
      </c>
      <c r="AQ64" s="72"/>
      <c r="AR64" s="71">
        <v>4</v>
      </c>
      <c r="AS64" s="71">
        <v>0</v>
      </c>
      <c r="AT64" s="71">
        <v>0</v>
      </c>
      <c r="AU64" s="71">
        <v>0</v>
      </c>
      <c r="AV64" s="71">
        <v>0</v>
      </c>
      <c r="AW64" s="71">
        <v>0</v>
      </c>
      <c r="AX64" s="71"/>
      <c r="AY64" s="72"/>
      <c r="AZ64" s="71">
        <v>16.600000000000001</v>
      </c>
      <c r="BA64" s="71">
        <v>0</v>
      </c>
      <c r="BB64" s="71">
        <v>0</v>
      </c>
      <c r="BC64" s="71">
        <v>0</v>
      </c>
      <c r="BD64" s="71">
        <v>0</v>
      </c>
      <c r="BE64" s="71">
        <v>0</v>
      </c>
      <c r="BF64" s="71"/>
      <c r="BG64" s="72"/>
      <c r="BH64" s="71">
        <v>0</v>
      </c>
      <c r="BI64" s="71">
        <v>0</v>
      </c>
      <c r="BJ64" s="71">
        <v>0</v>
      </c>
      <c r="BK64" s="71">
        <v>0.41799999999999998</v>
      </c>
      <c r="BL64" s="71">
        <v>0</v>
      </c>
      <c r="BM64" s="71">
        <v>0</v>
      </c>
      <c r="BN64" s="72"/>
      <c r="BO64" s="71">
        <v>0</v>
      </c>
      <c r="BP64" s="71">
        <v>0</v>
      </c>
      <c r="BQ64" s="71">
        <v>0</v>
      </c>
      <c r="BR64" s="71">
        <v>1</v>
      </c>
      <c r="BS64" s="71">
        <v>0</v>
      </c>
      <c r="BT64" s="71">
        <v>0</v>
      </c>
      <c r="BU64"/>
      <c r="BV64" s="70">
        <v>0.41799999999999998</v>
      </c>
      <c r="BW64" s="70">
        <v>0</v>
      </c>
      <c r="BX64" s="70">
        <v>0</v>
      </c>
      <c r="BY64" s="70">
        <v>0</v>
      </c>
      <c r="BZ64" s="70">
        <v>0</v>
      </c>
      <c r="CA64" s="70">
        <v>0</v>
      </c>
      <c r="CB64" s="70">
        <v>0</v>
      </c>
      <c r="CC64" s="70">
        <v>0</v>
      </c>
      <c r="CD64" s="70">
        <v>0</v>
      </c>
    </row>
    <row r="65" spans="1:82">
      <c r="A65" s="70" t="s">
        <v>1904</v>
      </c>
      <c r="B65" s="70">
        <v>117</v>
      </c>
      <c r="C65" s="70">
        <v>15</v>
      </c>
      <c r="D65" s="70">
        <v>7</v>
      </c>
      <c r="E65" s="70">
        <v>2018</v>
      </c>
      <c r="F65" s="70" t="s">
        <v>183</v>
      </c>
      <c r="G65" s="1064" t="s">
        <v>1889</v>
      </c>
      <c r="H65" s="70" t="s">
        <v>1890</v>
      </c>
      <c r="I65" s="148"/>
      <c r="J65" s="71">
        <v>0</v>
      </c>
      <c r="K65" s="71">
        <v>0.34750496932132913</v>
      </c>
      <c r="L65" s="71">
        <v>0</v>
      </c>
      <c r="M65" s="71">
        <v>2.8396889056611796</v>
      </c>
      <c r="N65" s="71">
        <v>2.2337984163551048</v>
      </c>
      <c r="O65" s="71">
        <v>1.2571005888792375</v>
      </c>
      <c r="P65" s="71">
        <v>4.4644127472877315</v>
      </c>
      <c r="Q65" s="71">
        <v>0.120296821755618</v>
      </c>
      <c r="R65" s="71">
        <v>4.2530518325622628</v>
      </c>
      <c r="S65" s="71">
        <v>0.13037256791999999</v>
      </c>
      <c r="T65" s="72"/>
      <c r="U65" s="71">
        <v>0</v>
      </c>
      <c r="V65" s="71">
        <v>168</v>
      </c>
      <c r="W65" s="71">
        <v>0</v>
      </c>
      <c r="X65" s="71">
        <v>779</v>
      </c>
      <c r="Y65" s="71">
        <v>917</v>
      </c>
      <c r="Z65" s="71">
        <v>766</v>
      </c>
      <c r="AA65" s="71">
        <v>934</v>
      </c>
      <c r="AB65" s="71">
        <v>1898</v>
      </c>
      <c r="AC65" s="71">
        <v>737889</v>
      </c>
      <c r="AD65" s="71">
        <v>0.13037256791999999</v>
      </c>
      <c r="AE65" s="72"/>
      <c r="AF65" s="71">
        <v>0</v>
      </c>
      <c r="AG65" s="71">
        <v>265131.46440239082</v>
      </c>
      <c r="AH65" s="71">
        <v>0</v>
      </c>
      <c r="AI65" s="71">
        <v>4416762.4712379798</v>
      </c>
      <c r="AJ65" s="71">
        <v>3248721.3030280489</v>
      </c>
      <c r="AK65" s="71">
        <v>0</v>
      </c>
      <c r="AL65" s="71">
        <v>0</v>
      </c>
      <c r="AM65" s="71">
        <v>261261.80813070951</v>
      </c>
      <c r="AN65" s="71">
        <v>0</v>
      </c>
      <c r="AO65" s="71">
        <v>0</v>
      </c>
      <c r="AP65" s="71">
        <v>8191877.0467991289</v>
      </c>
      <c r="AQ65" s="72"/>
      <c r="AR65" s="71">
        <v>5</v>
      </c>
      <c r="AS65" s="71">
        <v>0</v>
      </c>
      <c r="AT65" s="71">
        <v>0</v>
      </c>
      <c r="AU65" s="71">
        <v>0</v>
      </c>
      <c r="AV65" s="71">
        <v>0</v>
      </c>
      <c r="AW65" s="71">
        <v>0</v>
      </c>
      <c r="AX65" s="71"/>
      <c r="AY65" s="72"/>
      <c r="AZ65" s="71">
        <v>21</v>
      </c>
      <c r="BA65" s="71">
        <v>0</v>
      </c>
      <c r="BB65" s="71">
        <v>0</v>
      </c>
      <c r="BC65" s="71">
        <v>0</v>
      </c>
      <c r="BD65" s="71">
        <v>0</v>
      </c>
      <c r="BE65" s="71">
        <v>0</v>
      </c>
      <c r="BF65" s="71"/>
      <c r="BG65" s="72"/>
      <c r="BH65" s="71">
        <v>0</v>
      </c>
      <c r="BI65" s="71">
        <v>0</v>
      </c>
      <c r="BJ65" s="71">
        <v>0</v>
      </c>
      <c r="BK65" s="71">
        <v>0.42699999999999999</v>
      </c>
      <c r="BL65" s="71">
        <v>0</v>
      </c>
      <c r="BM65" s="71">
        <v>0</v>
      </c>
      <c r="BN65" s="72"/>
      <c r="BO65" s="71">
        <v>0</v>
      </c>
      <c r="BP65" s="71">
        <v>0</v>
      </c>
      <c r="BQ65" s="71">
        <v>0</v>
      </c>
      <c r="BR65" s="71">
        <v>1</v>
      </c>
      <c r="BS65" s="71">
        <v>0</v>
      </c>
      <c r="BT65" s="71">
        <v>0</v>
      </c>
      <c r="BU65"/>
      <c r="BV65" s="70">
        <v>0.42699999999999999</v>
      </c>
      <c r="BW65" s="70">
        <v>0</v>
      </c>
      <c r="BX65" s="70">
        <v>0</v>
      </c>
      <c r="BY65" s="70">
        <v>0</v>
      </c>
      <c r="BZ65" s="70">
        <v>0</v>
      </c>
      <c r="CA65" s="70">
        <v>0</v>
      </c>
      <c r="CB65" s="70">
        <v>0</v>
      </c>
      <c r="CC65" s="70">
        <v>0</v>
      </c>
      <c r="CD65" s="70">
        <v>0</v>
      </c>
    </row>
    <row r="66" spans="1:82">
      <c r="A66" s="70" t="s">
        <v>1905</v>
      </c>
      <c r="B66" s="70">
        <v>118</v>
      </c>
      <c r="C66" s="70">
        <v>16</v>
      </c>
      <c r="D66" s="70">
        <v>7</v>
      </c>
      <c r="E66" s="70">
        <v>2019</v>
      </c>
      <c r="F66" s="70" t="s">
        <v>158</v>
      </c>
      <c r="G66" s="70" t="s">
        <v>1889</v>
      </c>
      <c r="H66" s="70" t="s">
        <v>1890</v>
      </c>
      <c r="I66" s="148"/>
      <c r="J66" s="71">
        <v>0</v>
      </c>
      <c r="K66" s="71">
        <v>0.31468709726493943</v>
      </c>
      <c r="L66" s="71">
        <v>0</v>
      </c>
      <c r="M66" s="71">
        <v>2.747525601070433</v>
      </c>
      <c r="N66" s="71">
        <v>2.1173299646707182</v>
      </c>
      <c r="O66" s="71">
        <v>1.2267057396530339</v>
      </c>
      <c r="P66" s="71">
        <v>3.939432999845923</v>
      </c>
      <c r="Q66" s="71">
        <v>0.118421911304886</v>
      </c>
      <c r="R66" s="71">
        <v>5.2108274625720972</v>
      </c>
      <c r="S66" s="71">
        <v>0.19277375400000002</v>
      </c>
      <c r="T66" s="72"/>
      <c r="U66" s="71">
        <v>0</v>
      </c>
      <c r="V66" s="71">
        <v>168</v>
      </c>
      <c r="W66" s="71">
        <v>0</v>
      </c>
      <c r="X66" s="71">
        <v>779</v>
      </c>
      <c r="Y66" s="71">
        <v>928</v>
      </c>
      <c r="Z66" s="71">
        <v>768</v>
      </c>
      <c r="AA66" s="71">
        <v>818</v>
      </c>
      <c r="AB66" s="71">
        <v>1919</v>
      </c>
      <c r="AC66" s="71">
        <v>918867</v>
      </c>
      <c r="AD66" s="71">
        <v>0.19277375399999999</v>
      </c>
      <c r="AE66" s="72"/>
      <c r="AF66" s="71">
        <v>0</v>
      </c>
      <c r="AG66" s="71">
        <v>255727.953938953</v>
      </c>
      <c r="AH66" s="71">
        <v>0</v>
      </c>
      <c r="AI66" s="71">
        <v>4459491.7678015288</v>
      </c>
      <c r="AJ66" s="71">
        <v>3194106.7820136109</v>
      </c>
      <c r="AK66" s="71">
        <v>0</v>
      </c>
      <c r="AL66" s="71">
        <v>0</v>
      </c>
      <c r="AM66" s="71">
        <v>261353.35377573449</v>
      </c>
      <c r="AN66" s="71">
        <v>0</v>
      </c>
      <c r="AO66" s="71">
        <v>0</v>
      </c>
      <c r="AP66" s="71">
        <v>8170679.8575298265</v>
      </c>
      <c r="AQ66" s="72"/>
      <c r="AR66" s="71">
        <v>5</v>
      </c>
      <c r="AS66" s="71">
        <v>0</v>
      </c>
      <c r="AT66" s="71">
        <v>0</v>
      </c>
      <c r="AU66" s="71">
        <v>0</v>
      </c>
      <c r="AV66" s="71">
        <v>0</v>
      </c>
      <c r="AW66" s="71">
        <v>0</v>
      </c>
      <c r="AX66" s="71"/>
      <c r="AY66" s="72"/>
      <c r="AZ66" s="71">
        <v>20.6</v>
      </c>
      <c r="BA66" s="71">
        <v>0</v>
      </c>
      <c r="BB66" s="71">
        <v>0</v>
      </c>
      <c r="BC66" s="71">
        <v>0</v>
      </c>
      <c r="BD66" s="71">
        <v>0</v>
      </c>
      <c r="BE66" s="71">
        <v>0</v>
      </c>
      <c r="BF66" s="71"/>
      <c r="BG66" s="72"/>
      <c r="BH66" s="71">
        <v>0</v>
      </c>
      <c r="BI66" s="71">
        <v>0</v>
      </c>
      <c r="BJ66" s="71">
        <v>0</v>
      </c>
      <c r="BK66" s="71">
        <v>0.376</v>
      </c>
      <c r="BL66" s="71">
        <v>0</v>
      </c>
      <c r="BM66" s="71">
        <v>0</v>
      </c>
      <c r="BN66" s="72"/>
      <c r="BO66" s="71">
        <v>0</v>
      </c>
      <c r="BP66" s="71">
        <v>0</v>
      </c>
      <c r="BQ66" s="71">
        <v>0</v>
      </c>
      <c r="BR66" s="71">
        <v>1</v>
      </c>
      <c r="BS66" s="71">
        <v>0</v>
      </c>
      <c r="BT66" s="71">
        <v>0</v>
      </c>
      <c r="BU66"/>
      <c r="BV66" s="70">
        <v>0.376</v>
      </c>
      <c r="BW66" s="70">
        <v>0</v>
      </c>
      <c r="BX66" s="70">
        <v>0</v>
      </c>
      <c r="BY66" s="70">
        <v>0</v>
      </c>
      <c r="BZ66" s="70">
        <v>0</v>
      </c>
      <c r="CA66" s="70">
        <v>0</v>
      </c>
      <c r="CB66" s="70">
        <v>0</v>
      </c>
      <c r="CC66" s="70">
        <v>0</v>
      </c>
      <c r="CD66" s="70">
        <v>0</v>
      </c>
    </row>
    <row r="67" spans="1:82">
      <c r="A67" s="70" t="s">
        <v>1906</v>
      </c>
      <c r="B67" s="70">
        <v>119</v>
      </c>
      <c r="C67" s="70">
        <v>17</v>
      </c>
      <c r="D67" s="70">
        <v>7</v>
      </c>
      <c r="E67" s="70">
        <v>2020</v>
      </c>
      <c r="F67" s="70" t="s">
        <v>159</v>
      </c>
      <c r="G67" s="70" t="s">
        <v>1889</v>
      </c>
      <c r="H67" s="70" t="s">
        <v>1890</v>
      </c>
      <c r="I67" s="148"/>
      <c r="J67" s="71">
        <v>0</v>
      </c>
      <c r="K67" s="71">
        <v>0.28345145496965435</v>
      </c>
      <c r="L67" s="71">
        <v>0</v>
      </c>
      <c r="M67" s="71">
        <v>2.5178989699689267</v>
      </c>
      <c r="N67" s="71">
        <v>2.1141763188923806</v>
      </c>
      <c r="O67" s="71">
        <v>1.1013569674258923</v>
      </c>
      <c r="P67" s="71">
        <v>3.6610153248298891</v>
      </c>
      <c r="Q67" s="71">
        <v>0.111258885053761</v>
      </c>
      <c r="R67" s="71">
        <v>5.5130551514874702</v>
      </c>
      <c r="S67" s="71">
        <v>0.41742297</v>
      </c>
      <c r="T67" s="72"/>
      <c r="U67" s="71">
        <v>0</v>
      </c>
      <c r="V67" s="71">
        <v>150</v>
      </c>
      <c r="W67" s="71">
        <v>0</v>
      </c>
      <c r="X67" s="71">
        <v>818</v>
      </c>
      <c r="Y67" s="71">
        <v>922</v>
      </c>
      <c r="Z67" s="71">
        <v>787</v>
      </c>
      <c r="AA67" s="71">
        <v>808</v>
      </c>
      <c r="AB67" s="71">
        <v>1887</v>
      </c>
      <c r="AC67" s="71">
        <v>977297.99999999988</v>
      </c>
      <c r="AD67" s="71">
        <v>0.41742297</v>
      </c>
      <c r="AE67" s="72"/>
      <c r="AF67" s="71">
        <v>0</v>
      </c>
      <c r="AG67" s="71">
        <v>216858.83733962633</v>
      </c>
      <c r="AH67" s="71">
        <v>0</v>
      </c>
      <c r="AI67" s="71">
        <v>4150201.8416465479</v>
      </c>
      <c r="AJ67" s="71">
        <v>3273470.7750429958</v>
      </c>
      <c r="AK67" s="71"/>
      <c r="AL67" s="71"/>
      <c r="AM67" s="71">
        <v>246274.46500726813</v>
      </c>
      <c r="AN67" s="71"/>
      <c r="AO67" s="71"/>
      <c r="AP67" s="71">
        <v>7886805.9190364378</v>
      </c>
      <c r="AQ67" s="72"/>
      <c r="AR67" s="71">
        <v>5</v>
      </c>
      <c r="AS67" s="71">
        <v>0</v>
      </c>
      <c r="AT67" s="71">
        <v>0</v>
      </c>
      <c r="AU67" s="71">
        <v>0</v>
      </c>
      <c r="AV67" s="71">
        <v>0</v>
      </c>
      <c r="AW67" s="71">
        <v>0</v>
      </c>
      <c r="AX67" s="71"/>
      <c r="AY67" s="72"/>
      <c r="AZ67" s="71">
        <v>20.6</v>
      </c>
      <c r="BA67" s="71">
        <v>0</v>
      </c>
      <c r="BB67" s="71">
        <v>0</v>
      </c>
      <c r="BC67" s="71">
        <v>0</v>
      </c>
      <c r="BD67" s="71">
        <v>0</v>
      </c>
      <c r="BE67" s="71">
        <v>0</v>
      </c>
      <c r="BF67" s="71"/>
      <c r="BG67" s="72"/>
      <c r="BH67" s="71">
        <v>0</v>
      </c>
      <c r="BI67" s="71">
        <v>0</v>
      </c>
      <c r="BJ67" s="71">
        <v>0</v>
      </c>
      <c r="BK67" s="71">
        <v>0.443</v>
      </c>
      <c r="BL67" s="71">
        <v>0</v>
      </c>
      <c r="BM67" s="71">
        <v>0</v>
      </c>
      <c r="BN67" s="72"/>
      <c r="BO67" s="71">
        <v>0</v>
      </c>
      <c r="BP67" s="71">
        <v>0</v>
      </c>
      <c r="BQ67" s="71">
        <v>0</v>
      </c>
      <c r="BR67" s="71">
        <v>1</v>
      </c>
      <c r="BS67" s="71">
        <v>0</v>
      </c>
      <c r="BT67" s="71">
        <v>0</v>
      </c>
      <c r="BU67"/>
      <c r="BV67" s="70">
        <v>0.443</v>
      </c>
      <c r="BW67" s="70">
        <v>0</v>
      </c>
      <c r="BX67" s="70">
        <v>0</v>
      </c>
      <c r="BY67" s="70">
        <v>0</v>
      </c>
      <c r="BZ67" s="70">
        <v>0</v>
      </c>
      <c r="CA67" s="70">
        <v>0</v>
      </c>
      <c r="CB67" s="70">
        <v>0</v>
      </c>
      <c r="CC67" s="70">
        <v>0</v>
      </c>
      <c r="CD67" s="70">
        <v>0</v>
      </c>
    </row>
    <row r="68" spans="1:82">
      <c r="A68" s="70" t="s">
        <v>1907</v>
      </c>
      <c r="B68" s="70">
        <v>119</v>
      </c>
      <c r="C68" s="70">
        <v>18</v>
      </c>
      <c r="D68" s="70">
        <v>7</v>
      </c>
      <c r="E68" s="70">
        <v>2021</v>
      </c>
      <c r="F68" s="70" t="s">
        <v>160</v>
      </c>
      <c r="G68" s="70" t="s">
        <v>1889</v>
      </c>
      <c r="H68" s="70" t="s">
        <v>1890</v>
      </c>
      <c r="I68" s="148"/>
      <c r="J68" s="71">
        <v>0</v>
      </c>
      <c r="K68" s="71">
        <v>0.32465002408261318</v>
      </c>
      <c r="L68" s="71">
        <v>0</v>
      </c>
      <c r="M68" s="71">
        <v>2.7540074855965488</v>
      </c>
      <c r="N68" s="71">
        <v>2.1495679858295538</v>
      </c>
      <c r="O68" s="71">
        <v>1.0614849561204129</v>
      </c>
      <c r="P68" s="71">
        <v>3.656881992581194</v>
      </c>
      <c r="Q68" s="71">
        <v>0.109592600584987</v>
      </c>
      <c r="R68" s="71">
        <v>5.9586690275052945</v>
      </c>
      <c r="S68" s="71">
        <v>0.42423633900000002</v>
      </c>
      <c r="T68" s="72"/>
      <c r="U68" s="71">
        <v>0</v>
      </c>
      <c r="V68" s="71">
        <v>150</v>
      </c>
      <c r="W68" s="71">
        <v>0</v>
      </c>
      <c r="X68" s="71">
        <v>818</v>
      </c>
      <c r="Y68" s="71">
        <v>930</v>
      </c>
      <c r="Z68" s="71">
        <v>781</v>
      </c>
      <c r="AA68" s="71">
        <v>787</v>
      </c>
      <c r="AB68" s="71">
        <v>1877</v>
      </c>
      <c r="AC68" s="71">
        <v>1024727</v>
      </c>
      <c r="AD68" s="71">
        <v>0.42423633900000002</v>
      </c>
      <c r="AE68" s="72"/>
      <c r="AF68" s="71">
        <v>0</v>
      </c>
      <c r="AG68" s="71">
        <v>248908.17684011304</v>
      </c>
      <c r="AH68" s="71">
        <v>0</v>
      </c>
      <c r="AI68" s="71">
        <v>4486763.3895098856</v>
      </c>
      <c r="AJ68" s="71">
        <v>3182381.6085913219</v>
      </c>
      <c r="AK68" s="71">
        <v>0</v>
      </c>
      <c r="AL68" s="71">
        <v>0</v>
      </c>
      <c r="AM68" s="71">
        <v>246382.31741524607</v>
      </c>
      <c r="AN68" s="71">
        <v>0</v>
      </c>
      <c r="AO68" s="71">
        <v>0</v>
      </c>
      <c r="AP68" s="71">
        <v>8164435.4923565667</v>
      </c>
      <c r="AQ68" s="72"/>
      <c r="AR68" s="71">
        <v>5</v>
      </c>
      <c r="AS68" s="71">
        <v>0</v>
      </c>
      <c r="AT68" s="71">
        <v>0</v>
      </c>
      <c r="AU68" s="71">
        <v>0</v>
      </c>
      <c r="AV68" s="71">
        <v>0</v>
      </c>
      <c r="AW68" s="71">
        <v>0</v>
      </c>
      <c r="AX68" s="71"/>
      <c r="AY68" s="72"/>
      <c r="AZ68" s="71">
        <v>20.6</v>
      </c>
      <c r="BA68" s="71">
        <v>0</v>
      </c>
      <c r="BB68" s="71">
        <v>0</v>
      </c>
      <c r="BC68" s="71">
        <v>0</v>
      </c>
      <c r="BD68" s="71">
        <v>0</v>
      </c>
      <c r="BE68" s="71">
        <v>0</v>
      </c>
      <c r="BF68" s="71"/>
      <c r="BG68" s="72"/>
      <c r="BH68" s="71">
        <v>0</v>
      </c>
      <c r="BI68" s="71">
        <v>0</v>
      </c>
      <c r="BJ68" s="71">
        <v>0</v>
      </c>
      <c r="BK68" s="71">
        <v>0.39200000000000002</v>
      </c>
      <c r="BL68" s="71">
        <v>0</v>
      </c>
      <c r="BM68" s="71">
        <v>0</v>
      </c>
      <c r="BN68" s="72"/>
      <c r="BO68" s="71">
        <v>0</v>
      </c>
      <c r="BP68" s="71">
        <v>0</v>
      </c>
      <c r="BQ68" s="71">
        <v>0</v>
      </c>
      <c r="BR68" s="71">
        <v>1</v>
      </c>
      <c r="BS68" s="71">
        <v>0</v>
      </c>
      <c r="BT68" s="71">
        <v>0</v>
      </c>
      <c r="BU68"/>
      <c r="BV68" s="70">
        <v>0.39200000000000002</v>
      </c>
      <c r="BW68" s="70">
        <v>0</v>
      </c>
      <c r="BX68" s="70">
        <v>0</v>
      </c>
      <c r="BY68" s="70">
        <v>0</v>
      </c>
      <c r="BZ68" s="70">
        <v>0</v>
      </c>
      <c r="CA68" s="70">
        <v>0</v>
      </c>
      <c r="CB68" s="70">
        <v>0</v>
      </c>
      <c r="CC68" s="70">
        <v>0</v>
      </c>
      <c r="CD68" s="70">
        <v>0</v>
      </c>
    </row>
    <row r="69" spans="1:82">
      <c r="A69" s="70" t="s">
        <v>1908</v>
      </c>
      <c r="B69" s="70">
        <v>119</v>
      </c>
      <c r="C69" s="70">
        <v>19</v>
      </c>
      <c r="D69" s="70">
        <v>7</v>
      </c>
      <c r="E69" s="70">
        <v>2022</v>
      </c>
      <c r="F69" s="70" t="s">
        <v>161</v>
      </c>
      <c r="G69" s="70" t="s">
        <v>1889</v>
      </c>
      <c r="H69" s="70" t="s">
        <v>1890</v>
      </c>
      <c r="I69" s="148"/>
      <c r="J69" s="71">
        <v>0</v>
      </c>
      <c r="K69" s="71">
        <v>0.30643836377112632</v>
      </c>
      <c r="L69" s="71">
        <v>0</v>
      </c>
      <c r="M69" s="71">
        <v>2.7111709336312</v>
      </c>
      <c r="N69" s="71">
        <v>2.1734455766729495</v>
      </c>
      <c r="O69" s="71">
        <v>1.1157952304724501</v>
      </c>
      <c r="P69" s="71">
        <v>3.6065488525649254</v>
      </c>
      <c r="Q69" s="71">
        <v>0.10673102446534377</v>
      </c>
      <c r="R69" s="71">
        <v>6.5751713709654567</v>
      </c>
      <c r="S69" s="71">
        <v>0.161299629</v>
      </c>
      <c r="T69" s="72"/>
      <c r="U69" s="71">
        <v>0</v>
      </c>
      <c r="V69" s="71">
        <v>150</v>
      </c>
      <c r="W69" s="71">
        <v>0</v>
      </c>
      <c r="X69" s="71">
        <v>818</v>
      </c>
      <c r="Y69" s="71">
        <v>924</v>
      </c>
      <c r="Z69" s="71">
        <v>780</v>
      </c>
      <c r="AA69" s="71">
        <v>788</v>
      </c>
      <c r="AB69" s="71">
        <v>1813</v>
      </c>
      <c r="AC69" s="71">
        <v>1144949.9999999998</v>
      </c>
      <c r="AD69" s="71">
        <v>0.161299629</v>
      </c>
      <c r="AE69" s="72"/>
      <c r="AF69" s="71">
        <v>0</v>
      </c>
      <c r="AG69" s="71">
        <v>251528.9575998892</v>
      </c>
      <c r="AH69" s="71">
        <v>0</v>
      </c>
      <c r="AI69" s="71">
        <v>4364523.3083504569</v>
      </c>
      <c r="AJ69" s="71">
        <v>3375943.3687719293</v>
      </c>
      <c r="AK69" s="71">
        <v>0</v>
      </c>
      <c r="AL69" s="71">
        <v>0</v>
      </c>
      <c r="AM69" s="71">
        <v>234107.78476010053</v>
      </c>
      <c r="AN69" s="71">
        <v>0</v>
      </c>
      <c r="AO69" s="71">
        <v>0</v>
      </c>
      <c r="AP69" s="71">
        <v>8226103.4194823764</v>
      </c>
      <c r="AQ69" s="72"/>
      <c r="AR69" s="71">
        <v>5</v>
      </c>
      <c r="AS69" s="71">
        <v>0</v>
      </c>
      <c r="AT69" s="71">
        <v>0</v>
      </c>
      <c r="AU69" s="71">
        <v>0</v>
      </c>
      <c r="AV69" s="71">
        <v>0</v>
      </c>
      <c r="AW69" s="71">
        <v>0</v>
      </c>
      <c r="AX69" s="71"/>
      <c r="AY69" s="72"/>
      <c r="AZ69" s="71">
        <v>20.6</v>
      </c>
      <c r="BA69" s="71">
        <v>0</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1909</v>
      </c>
      <c r="B70" s="70">
        <v>119</v>
      </c>
      <c r="C70" s="70">
        <v>20</v>
      </c>
      <c r="D70" s="70">
        <v>7</v>
      </c>
      <c r="E70" s="70">
        <v>2023</v>
      </c>
      <c r="F70" s="70" t="s">
        <v>1539</v>
      </c>
      <c r="G70" s="70" t="s">
        <v>1889</v>
      </c>
      <c r="H70" s="70" t="s">
        <v>1890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v>
      </c>
      <c r="AS70" s="71">
        <v>0</v>
      </c>
      <c r="AT70" s="71">
        <v>0</v>
      </c>
      <c r="AU70" s="71">
        <v>0</v>
      </c>
      <c r="AV70" s="71">
        <v>0</v>
      </c>
      <c r="AW70" s="71">
        <v>0</v>
      </c>
      <c r="AX70" s="71"/>
      <c r="AY70" s="72"/>
      <c r="AZ70" s="71">
        <v>20.6</v>
      </c>
      <c r="BA70" s="71">
        <v>0</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1910</v>
      </c>
      <c r="B71" s="70">
        <v>119</v>
      </c>
      <c r="C71" s="70">
        <v>21</v>
      </c>
      <c r="D71" s="70">
        <v>7</v>
      </c>
      <c r="E71" s="70">
        <v>2024</v>
      </c>
      <c r="F71" s="70" t="s">
        <v>1554</v>
      </c>
      <c r="G71" s="70" t="s">
        <v>1889</v>
      </c>
      <c r="H71" s="70" t="s">
        <v>1890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1911</v>
      </c>
      <c r="B72" s="70">
        <v>18</v>
      </c>
      <c r="C72" s="70">
        <v>1</v>
      </c>
      <c r="D72" s="70">
        <v>2</v>
      </c>
      <c r="E72" s="70">
        <v>1990</v>
      </c>
      <c r="F72" s="70" t="s">
        <v>787</v>
      </c>
      <c r="G72" s="70" t="s">
        <v>1573</v>
      </c>
      <c r="H72" s="70" t="s">
        <v>1574</v>
      </c>
      <c r="I72" s="148"/>
      <c r="J72" s="71">
        <v>2.217302973531571</v>
      </c>
      <c r="K72" s="71">
        <v>0.80340995495860035</v>
      </c>
      <c r="L72" s="71">
        <v>4.2747769864710223</v>
      </c>
      <c r="M72" s="71">
        <v>3.3877502793158261</v>
      </c>
      <c r="N72" s="71">
        <v>6.9603427863627756</v>
      </c>
      <c r="O72" s="71">
        <v>1.9377032360768951</v>
      </c>
      <c r="P72" s="71">
        <v>2.479293641532851</v>
      </c>
      <c r="Q72" s="71">
        <v>0.24709594486830599</v>
      </c>
      <c r="R72" s="71">
        <v>0</v>
      </c>
      <c r="S72" s="71">
        <v>0.20121330426229711</v>
      </c>
      <c r="T72" s="72"/>
      <c r="U72" s="71">
        <v>62254</v>
      </c>
      <c r="V72" s="71">
        <v>147</v>
      </c>
      <c r="W72" s="71">
        <v>50</v>
      </c>
      <c r="X72" s="71">
        <v>1136</v>
      </c>
      <c r="Y72" s="71">
        <v>1489</v>
      </c>
      <c r="Z72" s="71">
        <v>797</v>
      </c>
      <c r="AA72" s="71">
        <v>602</v>
      </c>
      <c r="AB72" s="71">
        <v>4012</v>
      </c>
      <c r="AC72" s="71">
        <v>0</v>
      </c>
      <c r="AD72" s="71">
        <v>0.20121330426229711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1912</v>
      </c>
      <c r="B73" s="70">
        <v>19</v>
      </c>
      <c r="C73" s="70">
        <v>2</v>
      </c>
      <c r="D73" s="70">
        <v>2</v>
      </c>
      <c r="E73" s="70">
        <v>2005</v>
      </c>
      <c r="F73" s="70" t="s">
        <v>789</v>
      </c>
      <c r="G73" s="70" t="s">
        <v>1573</v>
      </c>
      <c r="H73" s="70" t="s">
        <v>1574</v>
      </c>
      <c r="I73" s="148"/>
      <c r="J73" s="71">
        <v>0.62388749883467154</v>
      </c>
      <c r="K73" s="71">
        <v>0.3048812175519317</v>
      </c>
      <c r="L73" s="71">
        <v>2.1396672244037358</v>
      </c>
      <c r="M73" s="71">
        <v>4.0210073412128029</v>
      </c>
      <c r="N73" s="71">
        <v>6.7785516321574271</v>
      </c>
      <c r="O73" s="71">
        <v>2.380421858208241</v>
      </c>
      <c r="P73" s="71">
        <v>2.4590164554287339</v>
      </c>
      <c r="Q73" s="71">
        <v>0.177273179673895</v>
      </c>
      <c r="R73" s="71">
        <v>0</v>
      </c>
      <c r="S73" s="71">
        <v>0.42077805573916738</v>
      </c>
      <c r="T73" s="72"/>
      <c r="U73" s="71">
        <v>19269</v>
      </c>
      <c r="V73" s="71">
        <v>93</v>
      </c>
      <c r="W73" s="71">
        <v>19</v>
      </c>
      <c r="X73" s="71">
        <v>653</v>
      </c>
      <c r="Y73" s="71">
        <v>1382</v>
      </c>
      <c r="Z73" s="71">
        <v>1133</v>
      </c>
      <c r="AA73" s="71">
        <v>489</v>
      </c>
      <c r="AB73" s="71">
        <v>3009</v>
      </c>
      <c r="AC73" s="71">
        <v>0</v>
      </c>
      <c r="AD73" s="71">
        <v>0.42077805573916738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1913</v>
      </c>
      <c r="B74" s="70">
        <v>20</v>
      </c>
      <c r="C74" s="70">
        <v>3</v>
      </c>
      <c r="D74" s="70">
        <v>2</v>
      </c>
      <c r="E74" s="70">
        <v>2006</v>
      </c>
      <c r="F74" s="70" t="s">
        <v>790</v>
      </c>
      <c r="G74" s="70" t="s">
        <v>1573</v>
      </c>
      <c r="H74" s="70" t="s">
        <v>1574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1914</v>
      </c>
      <c r="B75" s="70">
        <v>21</v>
      </c>
      <c r="C75" s="70">
        <v>4</v>
      </c>
      <c r="D75" s="70">
        <v>2</v>
      </c>
      <c r="E75" s="70">
        <v>2007</v>
      </c>
      <c r="F75" s="70" t="s">
        <v>791</v>
      </c>
      <c r="G75" s="70" t="s">
        <v>1573</v>
      </c>
      <c r="H75" s="70" t="s">
        <v>1574</v>
      </c>
      <c r="I75" s="148"/>
      <c r="J75" s="71">
        <v>0.68811974732488823</v>
      </c>
      <c r="K75" s="71">
        <v>0.2164008244648476</v>
      </c>
      <c r="L75" s="71">
        <v>1.6413763315016381</v>
      </c>
      <c r="M75" s="71">
        <v>4.041088470710851</v>
      </c>
      <c r="N75" s="71">
        <v>6.4036436217418116</v>
      </c>
      <c r="O75" s="71">
        <v>2.2090122529390861</v>
      </c>
      <c r="P75" s="71">
        <v>2.4204816685238102</v>
      </c>
      <c r="Q75" s="71">
        <v>0.175289817043848</v>
      </c>
      <c r="R75" s="71">
        <v>0</v>
      </c>
      <c r="S75" s="71">
        <v>0.17162186827850481</v>
      </c>
      <c r="T75" s="72"/>
      <c r="U75" s="71">
        <v>22598</v>
      </c>
      <c r="V75" s="71">
        <v>72</v>
      </c>
      <c r="W75" s="71">
        <v>20</v>
      </c>
      <c r="X75" s="71">
        <v>822</v>
      </c>
      <c r="Y75" s="71">
        <v>1309</v>
      </c>
      <c r="Z75" s="71">
        <v>1093</v>
      </c>
      <c r="AA75" s="71">
        <v>474</v>
      </c>
      <c r="AB75" s="71">
        <v>2818</v>
      </c>
      <c r="AC75" s="71">
        <v>0</v>
      </c>
      <c r="AD75" s="71">
        <v>0.17162186827850481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1915</v>
      </c>
      <c r="B76" s="70">
        <v>22</v>
      </c>
      <c r="C76" s="70">
        <v>5</v>
      </c>
      <c r="D76" s="70">
        <v>2</v>
      </c>
      <c r="E76" s="70">
        <v>2008</v>
      </c>
      <c r="F76" s="70" t="s">
        <v>792</v>
      </c>
      <c r="G76" s="70" t="s">
        <v>1573</v>
      </c>
      <c r="H76" s="70" t="s">
        <v>1574</v>
      </c>
      <c r="I76" s="148"/>
      <c r="J76" s="71">
        <v>0</v>
      </c>
      <c r="K76" s="71">
        <v>0.18992580106434689</v>
      </c>
      <c r="L76" s="71">
        <v>1.417266513541777</v>
      </c>
      <c r="M76" s="71">
        <v>4.7284648314539606</v>
      </c>
      <c r="N76" s="71">
        <v>6.4352999237857027</v>
      </c>
      <c r="O76" s="71">
        <v>2.0989633422204799</v>
      </c>
      <c r="P76" s="71">
        <v>2.3871190806036271</v>
      </c>
      <c r="Q76" s="71">
        <v>0.16700678883595901</v>
      </c>
      <c r="R76" s="71">
        <v>0</v>
      </c>
      <c r="S76" s="71">
        <v>0.26288408971861799</v>
      </c>
      <c r="T76" s="72"/>
      <c r="U76" s="71">
        <v>0</v>
      </c>
      <c r="V76" s="71">
        <v>72</v>
      </c>
      <c r="W76" s="71">
        <v>20</v>
      </c>
      <c r="X76" s="71">
        <v>822</v>
      </c>
      <c r="Y76" s="71">
        <v>1298</v>
      </c>
      <c r="Z76" s="71">
        <v>1075</v>
      </c>
      <c r="AA76" s="71">
        <v>468</v>
      </c>
      <c r="AB76" s="71">
        <v>2729</v>
      </c>
      <c r="AC76" s="71">
        <v>0</v>
      </c>
      <c r="AD76" s="71">
        <v>0.26288408971861799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1916</v>
      </c>
      <c r="B77" s="70">
        <v>23</v>
      </c>
      <c r="C77" s="70">
        <v>6</v>
      </c>
      <c r="D77" s="70">
        <v>2</v>
      </c>
      <c r="E77" s="70">
        <v>2009</v>
      </c>
      <c r="F77" s="70" t="s">
        <v>176</v>
      </c>
      <c r="G77" s="70" t="s">
        <v>1573</v>
      </c>
      <c r="H77" s="70" t="s">
        <v>1574</v>
      </c>
      <c r="I77" s="148"/>
      <c r="J77" s="71">
        <v>0</v>
      </c>
      <c r="K77" s="71">
        <v>0.1206112968239999</v>
      </c>
      <c r="L77" s="71">
        <v>1.236789919216166</v>
      </c>
      <c r="M77" s="71">
        <v>3.4799322805056399</v>
      </c>
      <c r="N77" s="71">
        <v>5.4295227914908599</v>
      </c>
      <c r="O77" s="71">
        <v>2.1502422992938421</v>
      </c>
      <c r="P77" s="71">
        <v>2.3550485603516331</v>
      </c>
      <c r="Q77" s="71">
        <v>0.15483778379511501</v>
      </c>
      <c r="R77" s="71">
        <v>0</v>
      </c>
      <c r="S77" s="71">
        <v>0.17130913092718639</v>
      </c>
      <c r="T77" s="72"/>
      <c r="U77" s="71">
        <v>0</v>
      </c>
      <c r="V77" s="71">
        <v>56</v>
      </c>
      <c r="W77" s="71">
        <v>20</v>
      </c>
      <c r="X77" s="71">
        <v>764</v>
      </c>
      <c r="Y77" s="71">
        <v>1275</v>
      </c>
      <c r="Z77" s="71">
        <v>1087</v>
      </c>
      <c r="AA77" s="71">
        <v>474</v>
      </c>
      <c r="AB77" s="71">
        <v>2656</v>
      </c>
      <c r="AC77" s="71">
        <v>0</v>
      </c>
      <c r="AD77" s="71">
        <v>0.17130913092718639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1917</v>
      </c>
      <c r="B78" s="70">
        <v>24</v>
      </c>
      <c r="C78" s="70">
        <v>7</v>
      </c>
      <c r="D78" s="70">
        <v>2</v>
      </c>
      <c r="E78" s="70">
        <v>2010</v>
      </c>
      <c r="F78" s="70" t="s">
        <v>177</v>
      </c>
      <c r="G78" s="70" t="s">
        <v>1573</v>
      </c>
      <c r="H78" s="70" t="s">
        <v>1574</v>
      </c>
      <c r="I78" s="148"/>
      <c r="J78" s="71">
        <v>0</v>
      </c>
      <c r="K78" s="71">
        <v>0.12578627221655031</v>
      </c>
      <c r="L78" s="71">
        <v>1.125976329083253</v>
      </c>
      <c r="M78" s="71">
        <v>3.1150247296960192</v>
      </c>
      <c r="N78" s="71">
        <v>5.1962349369102796</v>
      </c>
      <c r="O78" s="71">
        <v>2.1127308495146759</v>
      </c>
      <c r="P78" s="71">
        <v>2.4102735261390982</v>
      </c>
      <c r="Q78" s="71">
        <v>0.15507852484644799</v>
      </c>
      <c r="R78" s="71">
        <v>0</v>
      </c>
      <c r="S78" s="71">
        <v>0.1417105471435651</v>
      </c>
      <c r="T78" s="72"/>
      <c r="U78" s="71">
        <v>0</v>
      </c>
      <c r="V78" s="71">
        <v>56</v>
      </c>
      <c r="W78" s="71">
        <v>20</v>
      </c>
      <c r="X78" s="71">
        <v>764</v>
      </c>
      <c r="Y78" s="71">
        <v>1241</v>
      </c>
      <c r="Z78" s="71">
        <v>1073</v>
      </c>
      <c r="AA78" s="71">
        <v>473</v>
      </c>
      <c r="AB78" s="71">
        <v>2549</v>
      </c>
      <c r="AC78" s="71">
        <v>0</v>
      </c>
      <c r="AD78" s="71">
        <v>0.1417105471435651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1918</v>
      </c>
      <c r="B79" s="70">
        <v>25</v>
      </c>
      <c r="C79" s="70">
        <v>8</v>
      </c>
      <c r="D79" s="70">
        <v>2</v>
      </c>
      <c r="E79" s="70">
        <v>2011</v>
      </c>
      <c r="F79" s="70" t="s">
        <v>178</v>
      </c>
      <c r="G79" s="70" t="s">
        <v>1573</v>
      </c>
      <c r="H79" s="70" t="s">
        <v>1574</v>
      </c>
      <c r="I79" s="148"/>
      <c r="J79" s="71">
        <v>0</v>
      </c>
      <c r="K79" s="71">
        <v>0.1762499644486705</v>
      </c>
      <c r="L79" s="71">
        <v>1.0506179591209861</v>
      </c>
      <c r="M79" s="71">
        <v>3.935152005566743</v>
      </c>
      <c r="N79" s="71">
        <v>6.2394777898651377</v>
      </c>
      <c r="O79" s="71">
        <v>2.0523907103440528</v>
      </c>
      <c r="P79" s="71">
        <v>2.2960843905216395</v>
      </c>
      <c r="Q79" s="71">
        <v>0.17481101113288</v>
      </c>
      <c r="R79" s="71">
        <v>0</v>
      </c>
      <c r="S79" s="71">
        <v>0.1359279281139292</v>
      </c>
      <c r="T79" s="72"/>
      <c r="U79" s="71">
        <v>0</v>
      </c>
      <c r="V79" s="71">
        <v>56</v>
      </c>
      <c r="W79" s="71">
        <v>20</v>
      </c>
      <c r="X79" s="71">
        <v>764</v>
      </c>
      <c r="Y79" s="71">
        <v>1238</v>
      </c>
      <c r="Z79" s="71">
        <v>1065</v>
      </c>
      <c r="AA79" s="71">
        <v>464</v>
      </c>
      <c r="AB79" s="71">
        <v>2491</v>
      </c>
      <c r="AC79" s="71">
        <v>0</v>
      </c>
      <c r="AD79" s="71">
        <v>0.1359279281139292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1919</v>
      </c>
      <c r="B80" s="70">
        <v>26</v>
      </c>
      <c r="C80" s="70">
        <v>9</v>
      </c>
      <c r="D80" s="70">
        <v>2</v>
      </c>
      <c r="E80" s="70">
        <v>2012</v>
      </c>
      <c r="F80" s="70" t="s">
        <v>179</v>
      </c>
      <c r="G80" s="70" t="s">
        <v>1573</v>
      </c>
      <c r="H80" s="70" t="s">
        <v>1574</v>
      </c>
      <c r="I80" s="148"/>
      <c r="J80" s="71">
        <v>0</v>
      </c>
      <c r="K80" s="71">
        <v>0.1985524015994706</v>
      </c>
      <c r="L80" s="71">
        <v>1.060042279794035</v>
      </c>
      <c r="M80" s="71">
        <v>4.8874462876101141</v>
      </c>
      <c r="N80" s="71">
        <v>6.8319812746649484</v>
      </c>
      <c r="O80" s="71">
        <v>2.0419760211307922</v>
      </c>
      <c r="P80" s="71">
        <v>2.329054420560321</v>
      </c>
      <c r="Q80" s="71">
        <v>0.18504890087725401</v>
      </c>
      <c r="R80" s="71">
        <v>0</v>
      </c>
      <c r="S80" s="71">
        <v>0.16261610952691261</v>
      </c>
      <c r="T80" s="72"/>
      <c r="U80" s="71">
        <v>0</v>
      </c>
      <c r="V80" s="71">
        <v>56</v>
      </c>
      <c r="W80" s="71">
        <v>20</v>
      </c>
      <c r="X80" s="71">
        <v>764</v>
      </c>
      <c r="Y80" s="71">
        <v>1234</v>
      </c>
      <c r="Z80" s="71">
        <v>1068</v>
      </c>
      <c r="AA80" s="71">
        <v>468</v>
      </c>
      <c r="AB80" s="71">
        <v>2427</v>
      </c>
      <c r="AC80" s="71">
        <v>0</v>
      </c>
      <c r="AD80" s="71">
        <v>0.16261610952691261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1920</v>
      </c>
      <c r="B81" s="70">
        <v>27</v>
      </c>
      <c r="C81" s="70">
        <v>10</v>
      </c>
      <c r="D81" s="70">
        <v>2</v>
      </c>
      <c r="E81" s="70">
        <v>2013</v>
      </c>
      <c r="F81" s="70" t="s">
        <v>180</v>
      </c>
      <c r="G81" s="70" t="s">
        <v>1573</v>
      </c>
      <c r="H81" s="70" t="s">
        <v>1574</v>
      </c>
      <c r="I81" s="148"/>
      <c r="J81" s="71">
        <v>0</v>
      </c>
      <c r="K81" s="71">
        <v>0.16410423717757119</v>
      </c>
      <c r="L81" s="71">
        <v>0.9361009191110834</v>
      </c>
      <c r="M81" s="71">
        <v>4.5454418975263646</v>
      </c>
      <c r="N81" s="71">
        <v>6.5137874150646917</v>
      </c>
      <c r="O81" s="71">
        <v>1.9583626626902717</v>
      </c>
      <c r="P81" s="71">
        <v>2.2978674031481723</v>
      </c>
      <c r="Q81" s="71">
        <v>0.184568776602031</v>
      </c>
      <c r="R81" s="71">
        <v>0</v>
      </c>
      <c r="S81" s="71">
        <v>0.1191420698037912</v>
      </c>
      <c r="T81" s="72"/>
      <c r="U81" s="71">
        <v>0</v>
      </c>
      <c r="V81" s="71">
        <v>56</v>
      </c>
      <c r="W81" s="71">
        <v>20</v>
      </c>
      <c r="X81" s="71">
        <v>764</v>
      </c>
      <c r="Y81" s="71">
        <v>1214</v>
      </c>
      <c r="Z81" s="71">
        <v>1070</v>
      </c>
      <c r="AA81" s="71">
        <v>460</v>
      </c>
      <c r="AB81" s="71">
        <v>2386</v>
      </c>
      <c r="AC81" s="71">
        <v>0</v>
      </c>
      <c r="AD81" s="71">
        <v>0.1191420698037912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1921</v>
      </c>
      <c r="B82" s="70">
        <v>28</v>
      </c>
      <c r="C82" s="70">
        <v>11</v>
      </c>
      <c r="D82" s="70">
        <v>2</v>
      </c>
      <c r="E82" s="70">
        <v>2014</v>
      </c>
      <c r="F82" s="70" t="s">
        <v>181</v>
      </c>
      <c r="G82" s="70" t="s">
        <v>1573</v>
      </c>
      <c r="H82" s="70" t="s">
        <v>1574</v>
      </c>
      <c r="I82" s="148"/>
      <c r="J82" s="71">
        <v>0</v>
      </c>
      <c r="K82" s="71">
        <v>0.1585155711620452</v>
      </c>
      <c r="L82" s="71">
        <v>0.55023674319124138</v>
      </c>
      <c r="M82" s="71">
        <v>4.505792060230803</v>
      </c>
      <c r="N82" s="71">
        <v>6.7097727354199028</v>
      </c>
      <c r="O82" s="71">
        <v>1.8576628668713471</v>
      </c>
      <c r="P82" s="71">
        <v>2.3550033284860783</v>
      </c>
      <c r="Q82" s="71">
        <v>0.17322344214293001</v>
      </c>
      <c r="R82" s="71">
        <v>0</v>
      </c>
      <c r="S82" s="71">
        <v>0.10863799489803409</v>
      </c>
      <c r="T82" s="72"/>
      <c r="U82" s="71">
        <v>0</v>
      </c>
      <c r="V82" s="71">
        <v>47</v>
      </c>
      <c r="W82" s="71">
        <v>12</v>
      </c>
      <c r="X82" s="71">
        <v>720</v>
      </c>
      <c r="Y82" s="71">
        <v>1181</v>
      </c>
      <c r="Z82" s="71">
        <v>1069</v>
      </c>
      <c r="AA82" s="71">
        <v>469</v>
      </c>
      <c r="AB82" s="71">
        <v>2334</v>
      </c>
      <c r="AC82" s="71">
        <v>0</v>
      </c>
      <c r="AD82" s="71">
        <v>0.10863799489803409</v>
      </c>
      <c r="AE82" s="72"/>
      <c r="AF82" s="71"/>
      <c r="AG82" s="71"/>
      <c r="AH82" s="71"/>
      <c r="AI82" s="71"/>
      <c r="AJ82" s="71"/>
      <c r="AK82" s="71"/>
      <c r="AL82" s="71"/>
      <c r="AM82" s="71"/>
      <c r="AN82" s="71"/>
      <c r="AO82" s="71"/>
      <c r="AP82" s="71"/>
      <c r="AQ82" s="72"/>
      <c r="AR82" s="71">
        <v>2</v>
      </c>
      <c r="AS82" s="71">
        <v>0</v>
      </c>
      <c r="AT82" s="71">
        <v>0</v>
      </c>
      <c r="AU82" s="71">
        <v>0</v>
      </c>
      <c r="AV82" s="71">
        <v>0</v>
      </c>
      <c r="AW82" s="71">
        <v>0</v>
      </c>
      <c r="AX82" s="71"/>
      <c r="AY82" s="72"/>
      <c r="AZ82" s="71">
        <v>15.1</v>
      </c>
      <c r="BA82" s="71">
        <v>0</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1922</v>
      </c>
      <c r="B83" s="70">
        <v>29</v>
      </c>
      <c r="C83" s="70">
        <v>12</v>
      </c>
      <c r="D83" s="70">
        <v>2</v>
      </c>
      <c r="E83" s="70">
        <v>2015</v>
      </c>
      <c r="F83" s="70" t="s">
        <v>182</v>
      </c>
      <c r="G83" s="1064" t="s">
        <v>1573</v>
      </c>
      <c r="H83" s="70" t="s">
        <v>1574</v>
      </c>
      <c r="I83" s="148"/>
      <c r="J83" s="71">
        <v>0</v>
      </c>
      <c r="K83" s="71">
        <v>0.15199995460883961</v>
      </c>
      <c r="L83" s="71">
        <v>0.57918157495990819</v>
      </c>
      <c r="M83" s="71">
        <v>4.3596820273285193</v>
      </c>
      <c r="N83" s="71">
        <v>6.0606278049960878</v>
      </c>
      <c r="O83" s="71">
        <v>1.8520036417073813</v>
      </c>
      <c r="P83" s="71">
        <v>2.2814844757031389</v>
      </c>
      <c r="Q83" s="71">
        <v>0.16427083912496601</v>
      </c>
      <c r="R83" s="71">
        <v>0</v>
      </c>
      <c r="S83" s="71">
        <v>0.11334022601074201</v>
      </c>
      <c r="T83" s="72"/>
      <c r="U83" s="71">
        <v>0</v>
      </c>
      <c r="V83" s="71">
        <v>47</v>
      </c>
      <c r="W83" s="71">
        <v>12</v>
      </c>
      <c r="X83" s="71">
        <v>720</v>
      </c>
      <c r="Y83" s="71">
        <v>1159</v>
      </c>
      <c r="Z83" s="71">
        <v>1076</v>
      </c>
      <c r="AA83" s="71">
        <v>454</v>
      </c>
      <c r="AB83" s="71">
        <v>2261</v>
      </c>
      <c r="AC83" s="71">
        <v>0</v>
      </c>
      <c r="AD83" s="71">
        <v>0.11334022601074201</v>
      </c>
      <c r="AE83" s="72"/>
      <c r="AF83" s="71">
        <v>0</v>
      </c>
      <c r="AG83" s="71">
        <v>101265.38966430241</v>
      </c>
      <c r="AH83" s="71">
        <v>74889.257460004417</v>
      </c>
      <c r="AI83" s="71">
        <v>4579258.4382394003</v>
      </c>
      <c r="AJ83" s="71">
        <v>5133266.1940151919</v>
      </c>
      <c r="AK83" s="71">
        <v>0</v>
      </c>
      <c r="AL83" s="71">
        <v>0</v>
      </c>
      <c r="AM83" s="71">
        <v>309860.56546172028</v>
      </c>
      <c r="AN83" s="71">
        <v>0</v>
      </c>
      <c r="AO83" s="71">
        <v>0</v>
      </c>
      <c r="AP83" s="71">
        <v>10198539.844840618</v>
      </c>
      <c r="AQ83" s="72"/>
      <c r="AR83" s="71">
        <v>2</v>
      </c>
      <c r="AS83" s="71">
        <v>0</v>
      </c>
      <c r="AT83" s="71">
        <v>0</v>
      </c>
      <c r="AU83" s="71">
        <v>0</v>
      </c>
      <c r="AV83" s="71">
        <v>0</v>
      </c>
      <c r="AW83" s="71">
        <v>0</v>
      </c>
      <c r="AX83" s="71"/>
      <c r="AY83" s="72"/>
      <c r="AZ83" s="71">
        <v>15.1</v>
      </c>
      <c r="BA83" s="71">
        <v>0</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1923</v>
      </c>
      <c r="B84" s="70">
        <v>30</v>
      </c>
      <c r="C84" s="70">
        <v>13</v>
      </c>
      <c r="D84" s="70">
        <v>2</v>
      </c>
      <c r="E84" s="70">
        <v>2016</v>
      </c>
      <c r="F84" s="70" t="s">
        <v>155</v>
      </c>
      <c r="G84" s="1064" t="s">
        <v>1573</v>
      </c>
      <c r="H84" s="70" t="s">
        <v>1574</v>
      </c>
      <c r="I84" s="148"/>
      <c r="J84" s="71">
        <v>0</v>
      </c>
      <c r="K84" s="71">
        <v>0.14337822201208747</v>
      </c>
      <c r="L84" s="71">
        <v>0.62282184901165127</v>
      </c>
      <c r="M84" s="71">
        <v>3.7379217299557959</v>
      </c>
      <c r="N84" s="71">
        <v>6.0834919964610989</v>
      </c>
      <c r="O84" s="71">
        <v>1.7870065778751094</v>
      </c>
      <c r="P84" s="71">
        <v>2.2884580309425986</v>
      </c>
      <c r="Q84" s="71">
        <v>0.15496666910576554</v>
      </c>
      <c r="R84" s="71">
        <v>0</v>
      </c>
      <c r="S84" s="71">
        <v>0.18999053162336299</v>
      </c>
      <c r="T84" s="72"/>
      <c r="U84" s="71">
        <v>0</v>
      </c>
      <c r="V84" s="71">
        <v>47</v>
      </c>
      <c r="W84" s="71">
        <v>12</v>
      </c>
      <c r="X84" s="71">
        <v>720</v>
      </c>
      <c r="Y84" s="71">
        <v>1144</v>
      </c>
      <c r="Z84" s="71">
        <v>1051</v>
      </c>
      <c r="AA84" s="71">
        <v>471</v>
      </c>
      <c r="AB84" s="71">
        <v>2194</v>
      </c>
      <c r="AC84" s="71">
        <v>0</v>
      </c>
      <c r="AD84" s="71">
        <v>0.18999053162336299</v>
      </c>
      <c r="AE84" s="72"/>
      <c r="AF84" s="71">
        <v>0</v>
      </c>
      <c r="AG84" s="71">
        <v>96526.626210304632</v>
      </c>
      <c r="AH84" s="71">
        <v>63472.335910667272</v>
      </c>
      <c r="AI84" s="71">
        <v>4571012.9226398841</v>
      </c>
      <c r="AJ84" s="71">
        <v>5032833.8559565982</v>
      </c>
      <c r="AK84" s="71">
        <v>0</v>
      </c>
      <c r="AL84" s="71">
        <v>0</v>
      </c>
      <c r="AM84" s="71">
        <v>300912.0942056331</v>
      </c>
      <c r="AN84" s="71">
        <v>0</v>
      </c>
      <c r="AO84" s="71">
        <v>0</v>
      </c>
      <c r="AP84" s="71">
        <v>10064757.834923087</v>
      </c>
      <c r="AQ84" s="72"/>
      <c r="AR84" s="71">
        <v>2</v>
      </c>
      <c r="AS84" s="71">
        <v>0</v>
      </c>
      <c r="AT84" s="71">
        <v>0</v>
      </c>
      <c r="AU84" s="71">
        <v>0</v>
      </c>
      <c r="AV84" s="71">
        <v>0</v>
      </c>
      <c r="AW84" s="71">
        <v>0</v>
      </c>
      <c r="AX84" s="71"/>
      <c r="AY84" s="72"/>
      <c r="AZ84" s="71">
        <v>15.1</v>
      </c>
      <c r="BA84" s="71">
        <v>0</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1924</v>
      </c>
      <c r="B85" s="70">
        <v>31</v>
      </c>
      <c r="C85" s="70">
        <v>14</v>
      </c>
      <c r="D85" s="70">
        <v>2</v>
      </c>
      <c r="E85" s="70">
        <v>2017</v>
      </c>
      <c r="F85" s="70" t="s">
        <v>156</v>
      </c>
      <c r="G85" s="70" t="s">
        <v>1573</v>
      </c>
      <c r="H85" s="70" t="s">
        <v>1574</v>
      </c>
      <c r="I85" s="148"/>
      <c r="J85" s="71">
        <v>0</v>
      </c>
      <c r="K85" s="71">
        <v>0.14651107515963721</v>
      </c>
      <c r="L85" s="71">
        <v>0.5622275456105803</v>
      </c>
      <c r="M85" s="71">
        <v>3.7479766290889245</v>
      </c>
      <c r="N85" s="71">
        <v>5.8437701208633683</v>
      </c>
      <c r="O85" s="71">
        <v>1.7511567005354107</v>
      </c>
      <c r="P85" s="71">
        <v>2.2353379171706456</v>
      </c>
      <c r="Q85" s="71">
        <v>0.144870118179204</v>
      </c>
      <c r="R85" s="71">
        <v>0</v>
      </c>
      <c r="S85" s="71">
        <v>0.14518739088080174</v>
      </c>
      <c r="T85" s="72"/>
      <c r="U85" s="71">
        <v>0</v>
      </c>
      <c r="V85" s="71">
        <v>47</v>
      </c>
      <c r="W85" s="71">
        <v>12</v>
      </c>
      <c r="X85" s="71">
        <v>720</v>
      </c>
      <c r="Y85" s="71">
        <v>1123</v>
      </c>
      <c r="Z85" s="71">
        <v>1047</v>
      </c>
      <c r="AA85" s="71">
        <v>463</v>
      </c>
      <c r="AB85" s="71">
        <v>2121</v>
      </c>
      <c r="AC85" s="71">
        <v>0</v>
      </c>
      <c r="AD85" s="71">
        <v>0.14518739088080171</v>
      </c>
      <c r="AE85" s="72"/>
      <c r="AF85" s="71">
        <v>0</v>
      </c>
      <c r="AG85" s="71">
        <v>96807.088972108279</v>
      </c>
      <c r="AH85" s="71">
        <v>77538.173889490979</v>
      </c>
      <c r="AI85" s="71">
        <v>4457923.1856467118</v>
      </c>
      <c r="AJ85" s="71">
        <v>4479999.1281130519</v>
      </c>
      <c r="AK85" s="71">
        <v>0</v>
      </c>
      <c r="AL85" s="71">
        <v>0</v>
      </c>
      <c r="AM85" s="71">
        <v>291355.15709408512</v>
      </c>
      <c r="AN85" s="71">
        <v>0</v>
      </c>
      <c r="AO85" s="71">
        <v>0</v>
      </c>
      <c r="AP85" s="71">
        <v>9403622.7337154485</v>
      </c>
      <c r="AQ85" s="72"/>
      <c r="AR85" s="71">
        <v>2</v>
      </c>
      <c r="AS85" s="71">
        <v>0</v>
      </c>
      <c r="AT85" s="71">
        <v>0</v>
      </c>
      <c r="AU85" s="71">
        <v>0</v>
      </c>
      <c r="AV85" s="71">
        <v>0</v>
      </c>
      <c r="AW85" s="71">
        <v>0</v>
      </c>
      <c r="AX85" s="71"/>
      <c r="AY85" s="72"/>
      <c r="AZ85" s="71">
        <v>15.1</v>
      </c>
      <c r="BA85" s="71">
        <v>0</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1925</v>
      </c>
      <c r="B86" s="70">
        <v>32</v>
      </c>
      <c r="C86" s="70">
        <v>15</v>
      </c>
      <c r="D86" s="70">
        <v>2</v>
      </c>
      <c r="E86" s="70">
        <v>2018</v>
      </c>
      <c r="F86" s="70" t="s">
        <v>183</v>
      </c>
      <c r="G86" s="70" t="s">
        <v>1573</v>
      </c>
      <c r="H86" s="70" t="s">
        <v>1574</v>
      </c>
      <c r="I86" s="148"/>
      <c r="J86" s="71">
        <v>0</v>
      </c>
      <c r="K86" s="71">
        <v>0.13636212784604945</v>
      </c>
      <c r="L86" s="71">
        <v>0.51577135620887216</v>
      </c>
      <c r="M86" s="71">
        <v>3.7664619360944318</v>
      </c>
      <c r="N86" s="71">
        <v>5.2940229620215797</v>
      </c>
      <c r="O86" s="71">
        <v>1.7231796583853776</v>
      </c>
      <c r="P86" s="71">
        <v>2.2226466033070604</v>
      </c>
      <c r="Q86" s="71">
        <v>0.129487042595747</v>
      </c>
      <c r="R86" s="71">
        <v>0</v>
      </c>
      <c r="S86" s="71">
        <v>0.18975716563277303</v>
      </c>
      <c r="T86" s="72"/>
      <c r="U86" s="71">
        <v>0</v>
      </c>
      <c r="V86" s="71">
        <v>47</v>
      </c>
      <c r="W86" s="71">
        <v>12</v>
      </c>
      <c r="X86" s="71">
        <v>720</v>
      </c>
      <c r="Y86" s="71">
        <v>1105</v>
      </c>
      <c r="Z86" s="71">
        <v>1050</v>
      </c>
      <c r="AA86" s="71">
        <v>465</v>
      </c>
      <c r="AB86" s="71">
        <v>2043</v>
      </c>
      <c r="AC86" s="71">
        <v>0</v>
      </c>
      <c r="AD86" s="71">
        <v>0.18975716563277301</v>
      </c>
      <c r="AE86" s="72"/>
      <c r="AF86" s="71">
        <v>0</v>
      </c>
      <c r="AG86" s="71">
        <v>87587.257147009252</v>
      </c>
      <c r="AH86" s="71">
        <v>73079.738431493504</v>
      </c>
      <c r="AI86" s="71">
        <v>4556908.0912742633</v>
      </c>
      <c r="AJ86" s="71">
        <v>4094937.7668030439</v>
      </c>
      <c r="AK86" s="71">
        <v>0</v>
      </c>
      <c r="AL86" s="71">
        <v>0</v>
      </c>
      <c r="AM86" s="71">
        <v>281221.21918389859</v>
      </c>
      <c r="AN86" s="71">
        <v>0</v>
      </c>
      <c r="AO86" s="71">
        <v>0</v>
      </c>
      <c r="AP86" s="71">
        <v>9093734.0728397109</v>
      </c>
      <c r="AQ86" s="72"/>
      <c r="AR86" s="71">
        <v>2</v>
      </c>
      <c r="AS86" s="71">
        <v>1</v>
      </c>
      <c r="AT86" s="71">
        <v>1</v>
      </c>
      <c r="AU86" s="71">
        <v>0</v>
      </c>
      <c r="AV86" s="71">
        <v>0</v>
      </c>
      <c r="AW86" s="71">
        <v>0</v>
      </c>
      <c r="AX86" s="71"/>
      <c r="AY86" s="72"/>
      <c r="AZ86" s="71">
        <v>14.8</v>
      </c>
      <c r="BA86" s="71">
        <v>500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1926</v>
      </c>
      <c r="B87" s="70">
        <v>33</v>
      </c>
      <c r="C87" s="70">
        <v>16</v>
      </c>
      <c r="D87" s="70">
        <v>2</v>
      </c>
      <c r="E87" s="70">
        <v>2019</v>
      </c>
      <c r="F87" s="70" t="s">
        <v>158</v>
      </c>
      <c r="G87" s="70" t="s">
        <v>1573</v>
      </c>
      <c r="H87" s="70" t="s">
        <v>1574</v>
      </c>
      <c r="I87" s="148"/>
      <c r="J87" s="71">
        <v>0</v>
      </c>
      <c r="K87" s="71">
        <v>0.12653401358642496</v>
      </c>
      <c r="L87" s="71">
        <v>0.51808218787157612</v>
      </c>
      <c r="M87" s="71">
        <v>3.378858362528923</v>
      </c>
      <c r="N87" s="71">
        <v>5.2139005035864825</v>
      </c>
      <c r="O87" s="71">
        <v>1.6611640224468167</v>
      </c>
      <c r="P87" s="71">
        <v>2.1334582138529874</v>
      </c>
      <c r="Q87" s="71">
        <v>0.122247944916613</v>
      </c>
      <c r="R87" s="71">
        <v>0</v>
      </c>
      <c r="S87" s="71">
        <v>0.17471866288102478</v>
      </c>
      <c r="T87" s="72"/>
      <c r="U87" s="71">
        <v>0</v>
      </c>
      <c r="V87" s="71">
        <v>47</v>
      </c>
      <c r="W87" s="71">
        <v>12</v>
      </c>
      <c r="X87" s="71">
        <v>720</v>
      </c>
      <c r="Y87" s="71">
        <v>1075</v>
      </c>
      <c r="Z87" s="71">
        <v>1040</v>
      </c>
      <c r="AA87" s="71">
        <v>443</v>
      </c>
      <c r="AB87" s="71">
        <v>1981</v>
      </c>
      <c r="AC87" s="71">
        <v>0</v>
      </c>
      <c r="AD87" s="71">
        <v>0.17471866288102481</v>
      </c>
      <c r="AE87" s="72"/>
      <c r="AF87" s="71">
        <v>0</v>
      </c>
      <c r="AG87" s="71">
        <v>87561.32010205141</v>
      </c>
      <c r="AH87" s="71">
        <v>78904.288430942353</v>
      </c>
      <c r="AI87" s="71">
        <v>4465391.6366735017</v>
      </c>
      <c r="AJ87" s="71">
        <v>4202253.0358114028</v>
      </c>
      <c r="AK87" s="71">
        <v>0</v>
      </c>
      <c r="AL87" s="71">
        <v>0</v>
      </c>
      <c r="AM87" s="71">
        <v>269797.28703998437</v>
      </c>
      <c r="AN87" s="71">
        <v>0</v>
      </c>
      <c r="AO87" s="71">
        <v>0</v>
      </c>
      <c r="AP87" s="71">
        <v>9103907.5680578835</v>
      </c>
      <c r="AQ87" s="72"/>
      <c r="AR87" s="71">
        <v>2</v>
      </c>
      <c r="AS87" s="71">
        <v>1</v>
      </c>
      <c r="AT87" s="71">
        <v>1</v>
      </c>
      <c r="AU87" s="71">
        <v>0</v>
      </c>
      <c r="AV87" s="71">
        <v>0</v>
      </c>
      <c r="AW87" s="71">
        <v>0</v>
      </c>
      <c r="AX87" s="71"/>
      <c r="AY87" s="72"/>
      <c r="AZ87" s="71">
        <v>15.1</v>
      </c>
      <c r="BA87" s="71">
        <v>500</v>
      </c>
      <c r="BB87" s="71">
        <v>19.5</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1927</v>
      </c>
      <c r="B88" s="70">
        <v>34</v>
      </c>
      <c r="C88" s="70">
        <v>17</v>
      </c>
      <c r="D88" s="70">
        <v>2</v>
      </c>
      <c r="E88" s="70">
        <v>2020</v>
      </c>
      <c r="F88" s="70" t="s">
        <v>159</v>
      </c>
      <c r="G88" s="70" t="s">
        <v>1573</v>
      </c>
      <c r="H88" s="70" t="s">
        <v>1574</v>
      </c>
      <c r="I88" s="148"/>
      <c r="J88" s="71">
        <v>0</v>
      </c>
      <c r="K88" s="71">
        <v>8.4387342103252605E-2</v>
      </c>
      <c r="L88" s="71">
        <v>0.87458060388978254</v>
      </c>
      <c r="M88" s="71">
        <v>2.6419268969743808</v>
      </c>
      <c r="N88" s="71">
        <v>4.7432707567841224</v>
      </c>
      <c r="O88" s="71">
        <v>1.421828054516781</v>
      </c>
      <c r="P88" s="71">
        <v>2.0026841257113994</v>
      </c>
      <c r="Q88" s="71">
        <v>0.11332251037272401</v>
      </c>
      <c r="R88" s="71">
        <v>0</v>
      </c>
      <c r="S88" s="71">
        <v>0.10927381343814251</v>
      </c>
      <c r="T88" s="72"/>
      <c r="U88" s="71">
        <v>0</v>
      </c>
      <c r="V88" s="71">
        <v>29</v>
      </c>
      <c r="W88" s="71">
        <v>18</v>
      </c>
      <c r="X88" s="71">
        <v>592</v>
      </c>
      <c r="Y88" s="71">
        <v>1067</v>
      </c>
      <c r="Z88" s="71">
        <v>1016</v>
      </c>
      <c r="AA88" s="71">
        <v>442</v>
      </c>
      <c r="AB88" s="71">
        <v>1922</v>
      </c>
      <c r="AC88" s="71">
        <v>0</v>
      </c>
      <c r="AD88" s="71">
        <v>0.10927381343814251</v>
      </c>
      <c r="AE88" s="72"/>
      <c r="AF88" s="71">
        <v>0</v>
      </c>
      <c r="AG88" s="71">
        <v>54067.020375232045</v>
      </c>
      <c r="AH88" s="71">
        <v>128255.74834864412</v>
      </c>
      <c r="AI88" s="71">
        <v>3399075.5415740833</v>
      </c>
      <c r="AJ88" s="71">
        <v>4381622.5045328671</v>
      </c>
      <c r="AK88" s="71"/>
      <c r="AL88" s="71"/>
      <c r="AM88" s="71">
        <v>250842.35386537857</v>
      </c>
      <c r="AN88" s="71"/>
      <c r="AO88" s="71"/>
      <c r="AP88" s="71">
        <v>8213863.1686962051</v>
      </c>
      <c r="AQ88" s="72"/>
      <c r="AR88" s="71">
        <v>2</v>
      </c>
      <c r="AS88" s="71">
        <v>1</v>
      </c>
      <c r="AT88" s="71">
        <v>1</v>
      </c>
      <c r="AU88" s="71">
        <v>0</v>
      </c>
      <c r="AV88" s="71">
        <v>0</v>
      </c>
      <c r="AW88" s="71">
        <v>0</v>
      </c>
      <c r="AX88" s="71"/>
      <c r="AY88" s="72"/>
      <c r="AZ88" s="71">
        <v>15.1</v>
      </c>
      <c r="BA88" s="71">
        <v>500</v>
      </c>
      <c r="BB88" s="71">
        <v>19.5</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1928</v>
      </c>
      <c r="B89" s="70">
        <v>34</v>
      </c>
      <c r="C89" s="70">
        <v>18</v>
      </c>
      <c r="D89" s="70">
        <v>2</v>
      </c>
      <c r="E89" s="70">
        <v>2021</v>
      </c>
      <c r="F89" s="70" t="s">
        <v>160</v>
      </c>
      <c r="G89" s="70" t="s">
        <v>1573</v>
      </c>
      <c r="H89" s="70" t="s">
        <v>1574</v>
      </c>
      <c r="I89" s="148"/>
      <c r="J89" s="71">
        <v>0</v>
      </c>
      <c r="K89" s="71">
        <v>8.1288434931396161E-2</v>
      </c>
      <c r="L89" s="71">
        <v>0.7981325895313085</v>
      </c>
      <c r="M89" s="71">
        <v>2.6831845319345282</v>
      </c>
      <c r="N89" s="71">
        <v>4.6114903167218602</v>
      </c>
      <c r="O89" s="71">
        <v>1.3564173959131527</v>
      </c>
      <c r="P89" s="71">
        <v>2.0073354775032728</v>
      </c>
      <c r="Q89" s="71">
        <v>0.10994292322937201</v>
      </c>
      <c r="R89" s="71">
        <v>0</v>
      </c>
      <c r="S89" s="71">
        <v>9.5093496675835373E-2</v>
      </c>
      <c r="T89" s="72"/>
      <c r="U89" s="71">
        <v>0</v>
      </c>
      <c r="V89" s="71">
        <v>29</v>
      </c>
      <c r="W89" s="71">
        <v>18</v>
      </c>
      <c r="X89" s="71">
        <v>592</v>
      </c>
      <c r="Y89" s="71">
        <v>1050</v>
      </c>
      <c r="Z89" s="71">
        <v>998</v>
      </c>
      <c r="AA89" s="71">
        <v>432</v>
      </c>
      <c r="AB89" s="71">
        <v>1883</v>
      </c>
      <c r="AC89" s="71">
        <v>0</v>
      </c>
      <c r="AD89" s="71">
        <v>9.5093496675835373E-2</v>
      </c>
      <c r="AE89" s="72"/>
      <c r="AF89" s="71">
        <v>0</v>
      </c>
      <c r="AG89" s="71">
        <v>55000.672950032407</v>
      </c>
      <c r="AH89" s="71">
        <v>114988.74241494344</v>
      </c>
      <c r="AI89" s="71">
        <v>3729793.4602758242</v>
      </c>
      <c r="AJ89" s="71">
        <v>4200214.0508197378</v>
      </c>
      <c r="AK89" s="71">
        <v>0</v>
      </c>
      <c r="AL89" s="71">
        <v>0</v>
      </c>
      <c r="AM89" s="71">
        <v>247169.90074209293</v>
      </c>
      <c r="AN89" s="71">
        <v>0</v>
      </c>
      <c r="AO89" s="71">
        <v>0</v>
      </c>
      <c r="AP89" s="71">
        <v>8347166.8272026312</v>
      </c>
      <c r="AQ89" s="72"/>
      <c r="AR89" s="71">
        <v>2</v>
      </c>
      <c r="AS89" s="71">
        <v>1</v>
      </c>
      <c r="AT89" s="71">
        <v>1</v>
      </c>
      <c r="AU89" s="71">
        <v>0</v>
      </c>
      <c r="AV89" s="71">
        <v>0</v>
      </c>
      <c r="AW89" s="71">
        <v>0</v>
      </c>
      <c r="AX89" s="71"/>
      <c r="AY89" s="72"/>
      <c r="AZ89" s="71">
        <v>15.1</v>
      </c>
      <c r="BA89" s="71">
        <v>500</v>
      </c>
      <c r="BB89" s="71">
        <v>19.5</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1584</v>
      </c>
      <c r="B90" s="70">
        <v>34</v>
      </c>
      <c r="C90" s="70">
        <v>19</v>
      </c>
      <c r="D90" s="70">
        <v>2</v>
      </c>
      <c r="E90" s="70">
        <v>2022</v>
      </c>
      <c r="F90" s="70" t="s">
        <v>161</v>
      </c>
      <c r="G90" s="70" t="s">
        <v>1573</v>
      </c>
      <c r="H90" s="70" t="s">
        <v>1574</v>
      </c>
      <c r="I90" s="148"/>
      <c r="J90" s="71">
        <v>0</v>
      </c>
      <c r="K90" s="71">
        <v>7.7756783859090836E-2</v>
      </c>
      <c r="L90" s="71">
        <v>0.71563124526524979</v>
      </c>
      <c r="M90" s="71">
        <v>2.7356473141639781</v>
      </c>
      <c r="N90" s="71">
        <v>4.4680357006931262</v>
      </c>
      <c r="O90" s="71">
        <v>1.4047575850307001</v>
      </c>
      <c r="P90" s="71">
        <v>2.0366931971971982</v>
      </c>
      <c r="Q90" s="71">
        <v>0.1073785927329217</v>
      </c>
      <c r="R90" s="71">
        <v>0</v>
      </c>
      <c r="S90" s="71">
        <v>0.1038806678091849</v>
      </c>
      <c r="T90" s="72"/>
      <c r="U90" s="71">
        <v>0</v>
      </c>
      <c r="V90" s="71">
        <v>29</v>
      </c>
      <c r="W90" s="71">
        <v>18</v>
      </c>
      <c r="X90" s="71">
        <v>592</v>
      </c>
      <c r="Y90" s="71">
        <v>1033</v>
      </c>
      <c r="Z90" s="71">
        <v>982</v>
      </c>
      <c r="AA90" s="71">
        <v>445</v>
      </c>
      <c r="AB90" s="71">
        <v>1824</v>
      </c>
      <c r="AC90" s="71">
        <v>0</v>
      </c>
      <c r="AD90" s="71">
        <v>0.1038806678091849</v>
      </c>
      <c r="AE90" s="72"/>
      <c r="AF90" s="71">
        <v>0</v>
      </c>
      <c r="AG90" s="71">
        <v>55483.830307432487</v>
      </c>
      <c r="AH90" s="71">
        <v>127638.56119282574</v>
      </c>
      <c r="AI90" s="71">
        <v>3704148.8007574547</v>
      </c>
      <c r="AJ90" s="71">
        <v>4206236.2183694746</v>
      </c>
      <c r="AK90" s="71">
        <v>0</v>
      </c>
      <c r="AL90" s="71">
        <v>0</v>
      </c>
      <c r="AM90" s="71">
        <v>235528.18499857877</v>
      </c>
      <c r="AN90" s="71">
        <v>0</v>
      </c>
      <c r="AO90" s="71">
        <v>0</v>
      </c>
      <c r="AP90" s="71">
        <v>8329035.5956257666</v>
      </c>
      <c r="AQ90" s="72"/>
      <c r="AR90" s="71">
        <v>3</v>
      </c>
      <c r="AS90" s="71">
        <v>1</v>
      </c>
      <c r="AT90" s="71">
        <v>1</v>
      </c>
      <c r="AU90" s="71">
        <v>0</v>
      </c>
      <c r="AV90" s="71">
        <v>0</v>
      </c>
      <c r="AW90" s="71">
        <v>0</v>
      </c>
      <c r="AX90" s="71"/>
      <c r="AY90" s="72"/>
      <c r="AZ90" s="71">
        <v>20</v>
      </c>
      <c r="BA90" s="71">
        <v>500</v>
      </c>
      <c r="BB90" s="71">
        <v>19.5</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1929</v>
      </c>
      <c r="B91" s="70">
        <v>34</v>
      </c>
      <c r="C91" s="70">
        <v>20</v>
      </c>
      <c r="D91" s="70">
        <v>2</v>
      </c>
      <c r="E91" s="70">
        <v>2023</v>
      </c>
      <c r="F91" s="70" t="s">
        <v>1539</v>
      </c>
      <c r="G91" s="70" t="s">
        <v>1573</v>
      </c>
      <c r="H91" s="70" t="s">
        <v>1574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v>
      </c>
      <c r="AS91" s="71">
        <v>2</v>
      </c>
      <c r="AT91" s="71">
        <v>1</v>
      </c>
      <c r="AU91" s="71">
        <v>0</v>
      </c>
      <c r="AV91" s="71">
        <v>0</v>
      </c>
      <c r="AW91" s="71">
        <v>0</v>
      </c>
      <c r="AX91" s="71"/>
      <c r="AY91" s="72"/>
      <c r="AZ91" s="71">
        <v>20</v>
      </c>
      <c r="BA91" s="71">
        <v>549.5</v>
      </c>
      <c r="BB91" s="71">
        <v>19.5</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1572</v>
      </c>
      <c r="B92" s="70">
        <v>34</v>
      </c>
      <c r="C92" s="70">
        <v>21</v>
      </c>
      <c r="D92" s="70">
        <v>2</v>
      </c>
      <c r="E92" s="70">
        <v>2024</v>
      </c>
      <c r="F92" s="70" t="s">
        <v>1554</v>
      </c>
      <c r="G92" s="70" t="s">
        <v>1573</v>
      </c>
      <c r="H92" s="70" t="s">
        <v>1574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1930</v>
      </c>
      <c r="B93" s="70">
        <v>69</v>
      </c>
      <c r="C93" s="70">
        <v>1</v>
      </c>
      <c r="D93" s="70">
        <v>5</v>
      </c>
      <c r="E93" s="70">
        <v>1990</v>
      </c>
      <c r="F93" s="70" t="s">
        <v>787</v>
      </c>
      <c r="G93" s="70" t="s">
        <v>1931</v>
      </c>
      <c r="H93" s="70" t="s">
        <v>1932</v>
      </c>
      <c r="I93" s="148"/>
      <c r="J93" s="71">
        <v>6.1294771076992269</v>
      </c>
      <c r="K93" s="71">
        <v>0.63996440298807367</v>
      </c>
      <c r="L93" s="71">
        <v>6.5523843710300849</v>
      </c>
      <c r="M93" s="71">
        <v>1.8006350366307571</v>
      </c>
      <c r="N93" s="71">
        <v>2.497195749474693</v>
      </c>
      <c r="O93" s="71">
        <v>1.1062170293789051</v>
      </c>
      <c r="P93" s="71">
        <v>2.29808281059025</v>
      </c>
      <c r="Q93" s="71">
        <v>0.20127356625862999</v>
      </c>
      <c r="R93" s="71">
        <v>11.25958853291073</v>
      </c>
      <c r="S93" s="71">
        <v>0.19836358574613841</v>
      </c>
      <c r="T93" s="72"/>
      <c r="U93" s="71">
        <v>48014</v>
      </c>
      <c r="V93" s="71">
        <v>130</v>
      </c>
      <c r="W93" s="71">
        <v>79</v>
      </c>
      <c r="X93" s="71">
        <v>699</v>
      </c>
      <c r="Y93" s="71">
        <v>970</v>
      </c>
      <c r="Z93" s="71">
        <v>455</v>
      </c>
      <c r="AA93" s="71">
        <v>558</v>
      </c>
      <c r="AB93" s="71">
        <v>3268</v>
      </c>
      <c r="AC93" s="71">
        <v>1950181</v>
      </c>
      <c r="AD93" s="71">
        <v>0.19836358574613841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1933</v>
      </c>
      <c r="B94" s="70">
        <v>70</v>
      </c>
      <c r="C94" s="70">
        <v>2</v>
      </c>
      <c r="D94" s="70">
        <v>5</v>
      </c>
      <c r="E94" s="70">
        <v>2005</v>
      </c>
      <c r="F94" s="70" t="s">
        <v>789</v>
      </c>
      <c r="G94" s="70" t="s">
        <v>1931</v>
      </c>
      <c r="H94" s="70" t="s">
        <v>1932</v>
      </c>
      <c r="I94" s="148"/>
      <c r="J94" s="71">
        <v>0.6656799116314287</v>
      </c>
      <c r="K94" s="71">
        <v>0.32819594284487658</v>
      </c>
      <c r="L94" s="71">
        <v>2.8383643464793482</v>
      </c>
      <c r="M94" s="71">
        <v>1.7213123343348531</v>
      </c>
      <c r="N94" s="71">
        <v>2.854539161194527</v>
      </c>
      <c r="O94" s="71">
        <v>2.1493129399355961</v>
      </c>
      <c r="P94" s="71">
        <v>2.7808509199429241</v>
      </c>
      <c r="Q94" s="71">
        <v>0.15794928371741801</v>
      </c>
      <c r="R94" s="71">
        <v>5.005002165687146</v>
      </c>
      <c r="S94" s="71">
        <v>0.26295449599999998</v>
      </c>
      <c r="T94" s="72"/>
      <c r="U94" s="71">
        <v>11217</v>
      </c>
      <c r="V94" s="71">
        <v>94</v>
      </c>
      <c r="W94" s="71">
        <v>31</v>
      </c>
      <c r="X94" s="71">
        <v>368</v>
      </c>
      <c r="Y94" s="71">
        <v>960</v>
      </c>
      <c r="Z94" s="71">
        <v>1023</v>
      </c>
      <c r="AA94" s="71">
        <v>553</v>
      </c>
      <c r="AB94" s="71">
        <v>2681</v>
      </c>
      <c r="AC94" s="71">
        <v>885031</v>
      </c>
      <c r="AD94" s="71">
        <v>0.26295449599999998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1934</v>
      </c>
      <c r="B95" s="70">
        <v>71</v>
      </c>
      <c r="C95" s="70">
        <v>3</v>
      </c>
      <c r="D95" s="70">
        <v>5</v>
      </c>
      <c r="E95" s="70">
        <v>2006</v>
      </c>
      <c r="F95" s="70" t="s">
        <v>790</v>
      </c>
      <c r="G95" s="70" t="s">
        <v>1931</v>
      </c>
      <c r="H95" s="70" t="s">
        <v>1932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1935</v>
      </c>
      <c r="B96" s="70">
        <v>72</v>
      </c>
      <c r="C96" s="70">
        <v>4</v>
      </c>
      <c r="D96" s="70">
        <v>5</v>
      </c>
      <c r="E96" s="70">
        <v>2007</v>
      </c>
      <c r="F96" s="70" t="s">
        <v>791</v>
      </c>
      <c r="G96" s="70" t="s">
        <v>1931</v>
      </c>
      <c r="H96" s="70" t="s">
        <v>1932</v>
      </c>
      <c r="I96" s="148"/>
      <c r="J96" s="71">
        <v>1.257057828087192</v>
      </c>
      <c r="K96" s="71">
        <v>0.2273373644335123</v>
      </c>
      <c r="L96" s="71">
        <v>2.727012841564338</v>
      </c>
      <c r="M96" s="71">
        <v>2.110625624803415</v>
      </c>
      <c r="N96" s="71">
        <v>2.7697527481018822</v>
      </c>
      <c r="O96" s="71">
        <v>2.1483806266004102</v>
      </c>
      <c r="P96" s="71">
        <v>2.7217652517366888</v>
      </c>
      <c r="Q96" s="71">
        <v>0.158805856250158</v>
      </c>
      <c r="R96" s="71">
        <v>5.0660302139775286</v>
      </c>
      <c r="S96" s="71">
        <v>0.20739951647999999</v>
      </c>
      <c r="T96" s="72"/>
      <c r="U96" s="71">
        <v>24472</v>
      </c>
      <c r="V96" s="71">
        <v>79</v>
      </c>
      <c r="W96" s="71">
        <v>35</v>
      </c>
      <c r="X96" s="71">
        <v>537</v>
      </c>
      <c r="Y96" s="71">
        <v>947</v>
      </c>
      <c r="Z96" s="71">
        <v>1063</v>
      </c>
      <c r="AA96" s="71">
        <v>533</v>
      </c>
      <c r="AB96" s="71">
        <v>2553</v>
      </c>
      <c r="AC96" s="71">
        <v>921526</v>
      </c>
      <c r="AD96" s="71">
        <v>0.20739951647999999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1936</v>
      </c>
      <c r="B97" s="70">
        <v>73</v>
      </c>
      <c r="C97" s="70">
        <v>5</v>
      </c>
      <c r="D97" s="70">
        <v>5</v>
      </c>
      <c r="E97" s="70">
        <v>2008</v>
      </c>
      <c r="F97" s="70" t="s">
        <v>792</v>
      </c>
      <c r="G97" s="70" t="s">
        <v>1931</v>
      </c>
      <c r="H97" s="70" t="s">
        <v>1932</v>
      </c>
      <c r="I97" s="148"/>
      <c r="J97" s="71">
        <v>0.36759320541436741</v>
      </c>
      <c r="K97" s="71">
        <v>0.21350196341247041</v>
      </c>
      <c r="L97" s="71">
        <v>2.3442389755037278</v>
      </c>
      <c r="M97" s="71">
        <v>2.2570955445252721</v>
      </c>
      <c r="N97" s="71">
        <v>2.5193983486079992</v>
      </c>
      <c r="O97" s="71">
        <v>2.1145835345346788</v>
      </c>
      <c r="P97" s="71">
        <v>2.5860456706539292</v>
      </c>
      <c r="Q97" s="71">
        <v>0.154155405305159</v>
      </c>
      <c r="R97" s="71">
        <v>4.7105601527821754</v>
      </c>
      <c r="S97" s="71">
        <v>0.62678353681999999</v>
      </c>
      <c r="T97" s="72"/>
      <c r="U97" s="71">
        <v>8210</v>
      </c>
      <c r="V97" s="71">
        <v>79</v>
      </c>
      <c r="W97" s="71">
        <v>35</v>
      </c>
      <c r="X97" s="71">
        <v>537</v>
      </c>
      <c r="Y97" s="71">
        <v>947</v>
      </c>
      <c r="Z97" s="71">
        <v>1083</v>
      </c>
      <c r="AA97" s="71">
        <v>507</v>
      </c>
      <c r="AB97" s="71">
        <v>2519</v>
      </c>
      <c r="AC97" s="71">
        <v>889760</v>
      </c>
      <c r="AD97" s="71">
        <v>0.62678353681999999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1937</v>
      </c>
      <c r="B98" s="70">
        <v>74</v>
      </c>
      <c r="C98" s="70">
        <v>6</v>
      </c>
      <c r="D98" s="70">
        <v>5</v>
      </c>
      <c r="E98" s="70">
        <v>2009</v>
      </c>
      <c r="F98" s="70" t="s">
        <v>176</v>
      </c>
      <c r="G98" s="70" t="s">
        <v>1931</v>
      </c>
      <c r="H98" s="70" t="s">
        <v>1932</v>
      </c>
      <c r="I98" s="148"/>
      <c r="J98" s="71">
        <v>0.51371535791350764</v>
      </c>
      <c r="K98" s="71">
        <v>0.16163623580351991</v>
      </c>
      <c r="L98" s="71">
        <v>1.429920888296081</v>
      </c>
      <c r="M98" s="71">
        <v>2.2681483531365521</v>
      </c>
      <c r="N98" s="71">
        <v>2.3573480802210929</v>
      </c>
      <c r="O98" s="71">
        <v>2.1502422992938421</v>
      </c>
      <c r="P98" s="71">
        <v>2.394796215378665</v>
      </c>
      <c r="Q98" s="71">
        <v>0.142770230615299</v>
      </c>
      <c r="R98" s="71">
        <v>4.738978761880877</v>
      </c>
      <c r="S98" s="71">
        <v>0.34087562020000012</v>
      </c>
      <c r="T98" s="72"/>
      <c r="U98" s="71">
        <v>8150</v>
      </c>
      <c r="V98" s="71">
        <v>52</v>
      </c>
      <c r="W98" s="71">
        <v>38</v>
      </c>
      <c r="X98" s="71">
        <v>586</v>
      </c>
      <c r="Y98" s="71">
        <v>939</v>
      </c>
      <c r="Z98" s="71">
        <v>1087</v>
      </c>
      <c r="AA98" s="71">
        <v>482</v>
      </c>
      <c r="AB98" s="71">
        <v>2449</v>
      </c>
      <c r="AC98" s="71">
        <v>873269</v>
      </c>
      <c r="AD98" s="71">
        <v>0.34087562020000012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1938</v>
      </c>
      <c r="B99" s="70">
        <v>75</v>
      </c>
      <c r="C99" s="70">
        <v>7</v>
      </c>
      <c r="D99" s="70">
        <v>5</v>
      </c>
      <c r="E99" s="70">
        <v>2010</v>
      </c>
      <c r="F99" s="70" t="s">
        <v>177</v>
      </c>
      <c r="G99" s="70" t="s">
        <v>1931</v>
      </c>
      <c r="H99" s="70" t="s">
        <v>1932</v>
      </c>
      <c r="I99" s="148"/>
      <c r="J99" s="71">
        <v>0.41639532552171588</v>
      </c>
      <c r="K99" s="71">
        <v>0.13352751165621099</v>
      </c>
      <c r="L99" s="71">
        <v>1.287168218296908</v>
      </c>
      <c r="M99" s="71">
        <v>2.438039937339441</v>
      </c>
      <c r="N99" s="71">
        <v>3.0986347634403471</v>
      </c>
      <c r="O99" s="71">
        <v>2.173769671821252</v>
      </c>
      <c r="P99" s="71">
        <v>2.323646359237693</v>
      </c>
      <c r="Q99" s="71">
        <v>0.14625687474729701</v>
      </c>
      <c r="R99" s="71">
        <v>4.996651009194399</v>
      </c>
      <c r="S99" s="71">
        <v>0.13212479106</v>
      </c>
      <c r="T99" s="72"/>
      <c r="U99" s="71">
        <v>7597</v>
      </c>
      <c r="V99" s="71">
        <v>52</v>
      </c>
      <c r="W99" s="71">
        <v>38</v>
      </c>
      <c r="X99" s="71">
        <v>586</v>
      </c>
      <c r="Y99" s="71">
        <v>932</v>
      </c>
      <c r="Z99" s="71">
        <v>1104</v>
      </c>
      <c r="AA99" s="71">
        <v>456</v>
      </c>
      <c r="AB99" s="71">
        <v>2404</v>
      </c>
      <c r="AC99" s="71">
        <v>872558</v>
      </c>
      <c r="AD99" s="71">
        <v>0.13212479106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1939</v>
      </c>
      <c r="B100" s="70">
        <v>76</v>
      </c>
      <c r="C100" s="70">
        <v>8</v>
      </c>
      <c r="D100" s="70">
        <v>5</v>
      </c>
      <c r="E100" s="70">
        <v>2011</v>
      </c>
      <c r="F100" s="70" t="s">
        <v>178</v>
      </c>
      <c r="G100" s="70" t="s">
        <v>1931</v>
      </c>
      <c r="H100" s="70" t="s">
        <v>1932</v>
      </c>
      <c r="I100" s="148"/>
      <c r="J100" s="71">
        <v>0.5015363396898993</v>
      </c>
      <c r="K100" s="71">
        <v>0.2046823810615476</v>
      </c>
      <c r="L100" s="71">
        <v>1.739093443537886</v>
      </c>
      <c r="M100" s="71">
        <v>3.0494095732542128</v>
      </c>
      <c r="N100" s="71">
        <v>3.7929653076477119</v>
      </c>
      <c r="O100" s="71">
        <v>2.1641641011421324</v>
      </c>
      <c r="P100" s="71">
        <v>2.2416513554015145</v>
      </c>
      <c r="Q100" s="71">
        <v>0.16456516302954799</v>
      </c>
      <c r="R100" s="71">
        <v>4.9785145979260337</v>
      </c>
      <c r="S100" s="71">
        <v>0.14863139240000001</v>
      </c>
      <c r="T100" s="72"/>
      <c r="U100" s="71">
        <v>8696</v>
      </c>
      <c r="V100" s="71">
        <v>52</v>
      </c>
      <c r="W100" s="71">
        <v>38</v>
      </c>
      <c r="X100" s="71">
        <v>586</v>
      </c>
      <c r="Y100" s="71">
        <v>925</v>
      </c>
      <c r="Z100" s="71">
        <v>1123</v>
      </c>
      <c r="AA100" s="71">
        <v>453</v>
      </c>
      <c r="AB100" s="71">
        <v>2345</v>
      </c>
      <c r="AC100" s="71">
        <v>867953</v>
      </c>
      <c r="AD100" s="71">
        <v>0.14863139240000001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1940</v>
      </c>
      <c r="B101" s="70">
        <v>77</v>
      </c>
      <c r="C101" s="70">
        <v>9</v>
      </c>
      <c r="D101" s="70">
        <v>5</v>
      </c>
      <c r="E101" s="70">
        <v>2012</v>
      </c>
      <c r="F101" s="70" t="s">
        <v>179</v>
      </c>
      <c r="G101" s="70" t="s">
        <v>1931</v>
      </c>
      <c r="H101" s="70" t="s">
        <v>1932</v>
      </c>
      <c r="I101" s="148"/>
      <c r="J101" s="71">
        <v>0.4449767577735807</v>
      </c>
      <c r="K101" s="71">
        <v>0.21753317737565381</v>
      </c>
      <c r="L101" s="71">
        <v>1.7124846209476301</v>
      </c>
      <c r="M101" s="71">
        <v>3.2444320179967052</v>
      </c>
      <c r="N101" s="71">
        <v>3.6961409344237111</v>
      </c>
      <c r="O101" s="71">
        <v>2.1624296628267099</v>
      </c>
      <c r="P101" s="71">
        <v>2.1598496122290154</v>
      </c>
      <c r="Q101" s="71">
        <v>0.17467945278524399</v>
      </c>
      <c r="R101" s="71">
        <v>5.1321304140631891</v>
      </c>
      <c r="S101" s="71">
        <v>0.15276578439999999</v>
      </c>
      <c r="T101" s="72"/>
      <c r="U101" s="71">
        <v>7656</v>
      </c>
      <c r="V101" s="71">
        <v>52</v>
      </c>
      <c r="W101" s="71">
        <v>38</v>
      </c>
      <c r="X101" s="71">
        <v>586</v>
      </c>
      <c r="Y101" s="71">
        <v>919</v>
      </c>
      <c r="Z101" s="71">
        <v>1131</v>
      </c>
      <c r="AA101" s="71">
        <v>434</v>
      </c>
      <c r="AB101" s="71">
        <v>2291</v>
      </c>
      <c r="AC101" s="71">
        <v>871560</v>
      </c>
      <c r="AD101" s="71">
        <v>0.15276578439999999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1941</v>
      </c>
      <c r="B102" s="70">
        <v>78</v>
      </c>
      <c r="C102" s="70">
        <v>10</v>
      </c>
      <c r="D102" s="70">
        <v>5</v>
      </c>
      <c r="E102" s="70">
        <v>2013</v>
      </c>
      <c r="F102" s="70" t="s">
        <v>180</v>
      </c>
      <c r="G102" s="1064" t="s">
        <v>1931</v>
      </c>
      <c r="H102" s="70" t="s">
        <v>1932</v>
      </c>
      <c r="I102" s="148"/>
      <c r="J102" s="71">
        <v>0.45828696040322803</v>
      </c>
      <c r="K102" s="71">
        <v>0.15549594573940281</v>
      </c>
      <c r="L102" s="71">
        <v>1.5907750490787029</v>
      </c>
      <c r="M102" s="71">
        <v>3.155963478490635</v>
      </c>
      <c r="N102" s="71">
        <v>3.8798228182523991</v>
      </c>
      <c r="O102" s="71">
        <v>2.0901403371890566</v>
      </c>
      <c r="P102" s="71">
        <v>2.1080435741924535</v>
      </c>
      <c r="Q102" s="71">
        <v>0.17636915785944299</v>
      </c>
      <c r="R102" s="71">
        <v>5.1382318947949086</v>
      </c>
      <c r="S102" s="71">
        <v>0.23523773728</v>
      </c>
      <c r="T102" s="72"/>
      <c r="U102" s="71">
        <v>7903</v>
      </c>
      <c r="V102" s="71">
        <v>52</v>
      </c>
      <c r="W102" s="71">
        <v>38</v>
      </c>
      <c r="X102" s="71">
        <v>586</v>
      </c>
      <c r="Y102" s="71">
        <v>923</v>
      </c>
      <c r="Z102" s="71">
        <v>1142</v>
      </c>
      <c r="AA102" s="71">
        <v>422</v>
      </c>
      <c r="AB102" s="71">
        <v>2280</v>
      </c>
      <c r="AC102" s="71">
        <v>851774</v>
      </c>
      <c r="AD102" s="71">
        <v>0.23523773728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1942</v>
      </c>
      <c r="B103" s="70">
        <v>79</v>
      </c>
      <c r="C103" s="70">
        <v>11</v>
      </c>
      <c r="D103" s="70">
        <v>5</v>
      </c>
      <c r="E103" s="70">
        <v>2014</v>
      </c>
      <c r="F103" s="70" t="s">
        <v>181</v>
      </c>
      <c r="G103" s="1064" t="s">
        <v>1931</v>
      </c>
      <c r="H103" s="70" t="s">
        <v>1932</v>
      </c>
      <c r="I103" s="148"/>
      <c r="J103" s="71">
        <v>0.44330785344162199</v>
      </c>
      <c r="K103" s="71">
        <v>0.16127154988596701</v>
      </c>
      <c r="L103" s="71">
        <v>1.939735810147176</v>
      </c>
      <c r="M103" s="71">
        <v>2.6365649909369742</v>
      </c>
      <c r="N103" s="71">
        <v>3.483026966218012</v>
      </c>
      <c r="O103" s="71">
        <v>1.9984212319008878</v>
      </c>
      <c r="P103" s="71">
        <v>2.0487022559111301</v>
      </c>
      <c r="Q103" s="71">
        <v>0.165727483421235</v>
      </c>
      <c r="R103" s="71">
        <v>5.1915636653531987</v>
      </c>
      <c r="S103" s="71">
        <v>0.43407932927999998</v>
      </c>
      <c r="T103" s="72"/>
      <c r="U103" s="71">
        <v>8316</v>
      </c>
      <c r="V103" s="71">
        <v>41</v>
      </c>
      <c r="W103" s="71">
        <v>47</v>
      </c>
      <c r="X103" s="71">
        <v>504</v>
      </c>
      <c r="Y103" s="71">
        <v>919</v>
      </c>
      <c r="Z103" s="71">
        <v>1150</v>
      </c>
      <c r="AA103" s="71">
        <v>408</v>
      </c>
      <c r="AB103" s="71">
        <v>2233</v>
      </c>
      <c r="AC103" s="71">
        <v>863321</v>
      </c>
      <c r="AD103" s="71">
        <v>0.43407932927999998</v>
      </c>
      <c r="AE103" s="72"/>
      <c r="AF103" s="71"/>
      <c r="AG103" s="71"/>
      <c r="AH103" s="71"/>
      <c r="AI103" s="71"/>
      <c r="AJ103" s="71"/>
      <c r="AK103" s="71"/>
      <c r="AL103" s="71"/>
      <c r="AM103" s="71"/>
      <c r="AN103" s="71"/>
      <c r="AO103" s="71"/>
      <c r="AP103" s="71"/>
      <c r="AQ103" s="72"/>
      <c r="AR103" s="71">
        <v>38</v>
      </c>
      <c r="AS103" s="71">
        <v>13</v>
      </c>
      <c r="AT103" s="71">
        <v>0</v>
      </c>
      <c r="AU103" s="71">
        <v>0</v>
      </c>
      <c r="AV103" s="71">
        <v>0</v>
      </c>
      <c r="AW103" s="71">
        <v>0</v>
      </c>
      <c r="AX103" s="71"/>
      <c r="AY103" s="72"/>
      <c r="AZ103" s="71">
        <v>175.43</v>
      </c>
      <c r="BA103" s="71">
        <v>322.39999999999998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1943</v>
      </c>
      <c r="B104" s="70">
        <v>80</v>
      </c>
      <c r="C104" s="70">
        <v>12</v>
      </c>
      <c r="D104" s="70">
        <v>5</v>
      </c>
      <c r="E104" s="70">
        <v>2015</v>
      </c>
      <c r="F104" s="70" t="s">
        <v>182</v>
      </c>
      <c r="G104" s="70" t="s">
        <v>1931</v>
      </c>
      <c r="H104" s="70" t="s">
        <v>1932</v>
      </c>
      <c r="I104" s="148"/>
      <c r="J104" s="71">
        <v>0</v>
      </c>
      <c r="K104" s="71">
        <v>0.17229510507930229</v>
      </c>
      <c r="L104" s="71">
        <v>2.1350530293175729</v>
      </c>
      <c r="M104" s="71">
        <v>2.8734452476575232</v>
      </c>
      <c r="N104" s="71">
        <v>3.0540084210217908</v>
      </c>
      <c r="O104" s="71">
        <v>2.0602679917506839</v>
      </c>
      <c r="P104" s="71">
        <v>1.9196631491599099</v>
      </c>
      <c r="Q104" s="71">
        <v>0.159984249337981</v>
      </c>
      <c r="R104" s="71">
        <v>5.0653094467250943</v>
      </c>
      <c r="S104" s="71">
        <v>0.22577846725</v>
      </c>
      <c r="T104" s="72"/>
      <c r="U104" s="71">
        <v>0</v>
      </c>
      <c r="V104" s="71">
        <v>41</v>
      </c>
      <c r="W104" s="71">
        <v>47</v>
      </c>
      <c r="X104" s="71">
        <v>504</v>
      </c>
      <c r="Y104" s="71">
        <v>923</v>
      </c>
      <c r="Z104" s="71">
        <v>1197</v>
      </c>
      <c r="AA104" s="71">
        <v>382</v>
      </c>
      <c r="AB104" s="71">
        <v>2202</v>
      </c>
      <c r="AC104" s="71">
        <v>865832</v>
      </c>
      <c r="AD104" s="71">
        <v>0.22577846725</v>
      </c>
      <c r="AE104" s="72"/>
      <c r="AF104" s="71">
        <v>0</v>
      </c>
      <c r="AG104" s="71">
        <v>166859.32834192039</v>
      </c>
      <c r="AH104" s="71">
        <v>391632.83833007218</v>
      </c>
      <c r="AI104" s="71">
        <v>3335252.1981205642</v>
      </c>
      <c r="AJ104" s="71">
        <v>4922850.5940668751</v>
      </c>
      <c r="AK104" s="71">
        <v>0</v>
      </c>
      <c r="AL104" s="71">
        <v>0</v>
      </c>
      <c r="AM104" s="71">
        <v>301774.86295741191</v>
      </c>
      <c r="AN104" s="71">
        <v>0</v>
      </c>
      <c r="AO104" s="71">
        <v>0</v>
      </c>
      <c r="AP104" s="71">
        <v>9118369.8218168449</v>
      </c>
      <c r="AQ104" s="72"/>
      <c r="AR104" s="71">
        <v>38</v>
      </c>
      <c r="AS104" s="71">
        <v>13</v>
      </c>
      <c r="AT104" s="71">
        <v>0</v>
      </c>
      <c r="AU104" s="71">
        <v>0</v>
      </c>
      <c r="AV104" s="71">
        <v>0</v>
      </c>
      <c r="AW104" s="71">
        <v>0</v>
      </c>
      <c r="AX104" s="71"/>
      <c r="AY104" s="72"/>
      <c r="AZ104" s="71">
        <v>175.43</v>
      </c>
      <c r="BA104" s="71">
        <v>322.39999999999998</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1944</v>
      </c>
      <c r="B105" s="70">
        <v>81</v>
      </c>
      <c r="C105" s="70">
        <v>13</v>
      </c>
      <c r="D105" s="70">
        <v>5</v>
      </c>
      <c r="E105" s="70">
        <v>2016</v>
      </c>
      <c r="F105" s="70" t="s">
        <v>155</v>
      </c>
      <c r="G105" s="70" t="s">
        <v>1931</v>
      </c>
      <c r="H105" s="70" t="s">
        <v>1932</v>
      </c>
      <c r="I105" s="148"/>
      <c r="J105" s="71">
        <v>0.52213175119776978</v>
      </c>
      <c r="K105" s="71">
        <v>0.16367946327514449</v>
      </c>
      <c r="L105" s="71">
        <v>2.2376401458958952</v>
      </c>
      <c r="M105" s="71">
        <v>1.9599121917876752</v>
      </c>
      <c r="N105" s="71">
        <v>2.9003608049929683</v>
      </c>
      <c r="O105" s="71">
        <v>2.0437506247439408</v>
      </c>
      <c r="P105" s="71">
        <v>1.8949015542836802</v>
      </c>
      <c r="Q105" s="71">
        <v>0.15200012393601067</v>
      </c>
      <c r="R105" s="71">
        <v>5.0816177103905611</v>
      </c>
      <c r="S105" s="71">
        <v>0.30172553374999994</v>
      </c>
      <c r="T105" s="72"/>
      <c r="U105" s="71">
        <v>8998</v>
      </c>
      <c r="V105" s="71">
        <v>41</v>
      </c>
      <c r="W105" s="71">
        <v>47</v>
      </c>
      <c r="X105" s="71">
        <v>504</v>
      </c>
      <c r="Y105" s="71">
        <v>913</v>
      </c>
      <c r="Z105" s="71">
        <v>1202</v>
      </c>
      <c r="AA105" s="71">
        <v>390</v>
      </c>
      <c r="AB105" s="71">
        <v>2152</v>
      </c>
      <c r="AC105" s="71">
        <v>867890.284132167</v>
      </c>
      <c r="AD105" s="71">
        <v>0.30172553374999989</v>
      </c>
      <c r="AE105" s="72"/>
      <c r="AF105" s="71">
        <v>156501.98034373249</v>
      </c>
      <c r="AG105" s="71">
        <v>165889.58642293891</v>
      </c>
      <c r="AH105" s="71">
        <v>350129.00263883598</v>
      </c>
      <c r="AI105" s="71">
        <v>3032377.9454940581</v>
      </c>
      <c r="AJ105" s="71">
        <v>4705068.5257194629</v>
      </c>
      <c r="AK105" s="71">
        <v>0</v>
      </c>
      <c r="AL105" s="71">
        <v>0</v>
      </c>
      <c r="AM105" s="71">
        <v>295151.69860096741</v>
      </c>
      <c r="AN105" s="71">
        <v>0</v>
      </c>
      <c r="AO105" s="71">
        <v>0</v>
      </c>
      <c r="AP105" s="71">
        <v>8705118.7392199971</v>
      </c>
      <c r="AQ105" s="72"/>
      <c r="AR105" s="71">
        <v>39</v>
      </c>
      <c r="AS105" s="71">
        <v>13</v>
      </c>
      <c r="AT105" s="71">
        <v>0</v>
      </c>
      <c r="AU105" s="71">
        <v>0</v>
      </c>
      <c r="AV105" s="71">
        <v>0</v>
      </c>
      <c r="AW105" s="71">
        <v>0</v>
      </c>
      <c r="AX105" s="71"/>
      <c r="AY105" s="72"/>
      <c r="AZ105" s="71">
        <v>183.43</v>
      </c>
      <c r="BA105" s="71">
        <v>322.39999999999998</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1945</v>
      </c>
      <c r="B106" s="70">
        <v>82</v>
      </c>
      <c r="C106" s="70">
        <v>14</v>
      </c>
      <c r="D106" s="70">
        <v>5</v>
      </c>
      <c r="E106" s="70">
        <v>2017</v>
      </c>
      <c r="F106" s="70" t="s">
        <v>156</v>
      </c>
      <c r="G106" s="70" t="s">
        <v>1931</v>
      </c>
      <c r="H106" s="70" t="s">
        <v>1932</v>
      </c>
      <c r="I106" s="148"/>
      <c r="J106" s="71">
        <v>0.48582969383307517</v>
      </c>
      <c r="K106" s="71">
        <v>0.16276954056212853</v>
      </c>
      <c r="L106" s="71">
        <v>2.0212296474489313</v>
      </c>
      <c r="M106" s="71">
        <v>1.8989705474170466</v>
      </c>
      <c r="N106" s="71">
        <v>2.8067017713774738</v>
      </c>
      <c r="O106" s="71">
        <v>1.993676014363142</v>
      </c>
      <c r="P106" s="71">
        <v>1.7959950436014689</v>
      </c>
      <c r="Q106" s="71">
        <v>0.14275273314216699</v>
      </c>
      <c r="R106" s="71">
        <v>4.9787578041891303</v>
      </c>
      <c r="S106" s="71">
        <v>0.34470318240000003</v>
      </c>
      <c r="T106" s="72"/>
      <c r="U106" s="71">
        <v>9503</v>
      </c>
      <c r="V106" s="71">
        <v>41</v>
      </c>
      <c r="W106" s="71">
        <v>47</v>
      </c>
      <c r="X106" s="71">
        <v>504</v>
      </c>
      <c r="Y106" s="71">
        <v>901</v>
      </c>
      <c r="Z106" s="71">
        <v>1192</v>
      </c>
      <c r="AA106" s="71">
        <v>372</v>
      </c>
      <c r="AB106" s="71">
        <v>2090</v>
      </c>
      <c r="AC106" s="71">
        <v>867194.99999999977</v>
      </c>
      <c r="AD106" s="71">
        <v>0.34470318239999997</v>
      </c>
      <c r="AE106" s="72"/>
      <c r="AF106" s="71">
        <v>144999.31725748259</v>
      </c>
      <c r="AG106" s="71">
        <v>147775.69958897849</v>
      </c>
      <c r="AH106" s="71">
        <v>403832.47155511082</v>
      </c>
      <c r="AI106" s="71">
        <v>3115783.7701008921</v>
      </c>
      <c r="AJ106" s="71">
        <v>5101086.5286813034</v>
      </c>
      <c r="AK106" s="71">
        <v>0</v>
      </c>
      <c r="AL106" s="71">
        <v>0</v>
      </c>
      <c r="AM106" s="71">
        <v>287096.78374664678</v>
      </c>
      <c r="AN106" s="71">
        <v>0</v>
      </c>
      <c r="AO106" s="71">
        <v>0</v>
      </c>
      <c r="AP106" s="71">
        <v>9200574.5709304139</v>
      </c>
      <c r="AQ106" s="72"/>
      <c r="AR106" s="71">
        <v>40</v>
      </c>
      <c r="AS106" s="71">
        <v>13</v>
      </c>
      <c r="AT106" s="71">
        <v>0</v>
      </c>
      <c r="AU106" s="71">
        <v>0</v>
      </c>
      <c r="AV106" s="71">
        <v>0</v>
      </c>
      <c r="AW106" s="71">
        <v>0</v>
      </c>
      <c r="AX106" s="71"/>
      <c r="AY106" s="72"/>
      <c r="AZ106" s="71">
        <v>193.33</v>
      </c>
      <c r="BA106" s="71">
        <v>322.39999999999998</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1946</v>
      </c>
      <c r="B107" s="70">
        <v>83</v>
      </c>
      <c r="C107" s="70">
        <v>15</v>
      </c>
      <c r="D107" s="70">
        <v>5</v>
      </c>
      <c r="E107" s="70">
        <v>2018</v>
      </c>
      <c r="F107" s="70" t="s">
        <v>183</v>
      </c>
      <c r="G107" s="70" t="s">
        <v>1931</v>
      </c>
      <c r="H107" s="70" t="s">
        <v>1932</v>
      </c>
      <c r="I107" s="148"/>
      <c r="J107" s="71">
        <v>0.75153632301231732</v>
      </c>
      <c r="K107" s="71">
        <v>0.14636508861820963</v>
      </c>
      <c r="L107" s="71">
        <v>1.7979980239588729</v>
      </c>
      <c r="M107" s="71">
        <v>1.7291391327504242</v>
      </c>
      <c r="N107" s="71">
        <v>2.0046951651173863</v>
      </c>
      <c r="O107" s="71">
        <v>1.9578603166226245</v>
      </c>
      <c r="P107" s="71">
        <v>1.8067965936560624</v>
      </c>
      <c r="Q107" s="71">
        <v>0.12891661509532501</v>
      </c>
      <c r="R107" s="71">
        <v>4.9731130603869591</v>
      </c>
      <c r="S107" s="71">
        <v>0.21408629846999996</v>
      </c>
      <c r="T107" s="72"/>
      <c r="U107" s="71">
        <v>16503</v>
      </c>
      <c r="V107" s="71">
        <v>41</v>
      </c>
      <c r="W107" s="71">
        <v>47</v>
      </c>
      <c r="X107" s="71">
        <v>504</v>
      </c>
      <c r="Y107" s="71">
        <v>895</v>
      </c>
      <c r="Z107" s="71">
        <v>1193</v>
      </c>
      <c r="AA107" s="71">
        <v>378</v>
      </c>
      <c r="AB107" s="71">
        <v>2034</v>
      </c>
      <c r="AC107" s="71">
        <v>862816.99999999988</v>
      </c>
      <c r="AD107" s="71">
        <v>0.21408629846999999</v>
      </c>
      <c r="AE107" s="72"/>
      <c r="AF107" s="71">
        <v>234340.85038511889</v>
      </c>
      <c r="AG107" s="71">
        <v>159133.25572313511</v>
      </c>
      <c r="AH107" s="71">
        <v>366762.48131549521</v>
      </c>
      <c r="AI107" s="71">
        <v>2993031.209668864</v>
      </c>
      <c r="AJ107" s="71">
        <v>4715695.9968537372</v>
      </c>
      <c r="AK107" s="71">
        <v>0</v>
      </c>
      <c r="AL107" s="71">
        <v>0</v>
      </c>
      <c r="AM107" s="71">
        <v>279982.3591874938</v>
      </c>
      <c r="AN107" s="71">
        <v>0</v>
      </c>
      <c r="AO107" s="71">
        <v>0</v>
      </c>
      <c r="AP107" s="71">
        <v>8748946.1531338431</v>
      </c>
      <c r="AQ107" s="72"/>
      <c r="AR107" s="71">
        <v>40</v>
      </c>
      <c r="AS107" s="71">
        <v>13</v>
      </c>
      <c r="AT107" s="71">
        <v>0</v>
      </c>
      <c r="AU107" s="71">
        <v>0</v>
      </c>
      <c r="AV107" s="71">
        <v>0</v>
      </c>
      <c r="AW107" s="71">
        <v>0</v>
      </c>
      <c r="AX107" s="71"/>
      <c r="AY107" s="72"/>
      <c r="AZ107" s="71">
        <v>193.43</v>
      </c>
      <c r="BA107" s="71">
        <v>322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1947</v>
      </c>
      <c r="B108" s="70">
        <v>84</v>
      </c>
      <c r="C108" s="70">
        <v>16</v>
      </c>
      <c r="D108" s="70">
        <v>5</v>
      </c>
      <c r="E108" s="70">
        <v>2019</v>
      </c>
      <c r="F108" s="70" t="s">
        <v>158</v>
      </c>
      <c r="G108" s="70" t="s">
        <v>1931</v>
      </c>
      <c r="H108" s="70" t="s">
        <v>1932</v>
      </c>
      <c r="I108" s="148"/>
      <c r="J108" s="71">
        <v>0.87428748846432358</v>
      </c>
      <c r="K108" s="71">
        <v>0.14849691128917109</v>
      </c>
      <c r="L108" s="71">
        <v>1.8305169576559255</v>
      </c>
      <c r="M108" s="71">
        <v>1.9722632805855915</v>
      </c>
      <c r="N108" s="71">
        <v>2.234059291416933</v>
      </c>
      <c r="O108" s="71">
        <v>1.8656149790556553</v>
      </c>
      <c r="P108" s="71">
        <v>1.7529995256038093</v>
      </c>
      <c r="Q108" s="71">
        <v>0.122865047112053</v>
      </c>
      <c r="R108" s="71">
        <v>4.9085216986532787</v>
      </c>
      <c r="S108" s="71">
        <v>0.49177808064</v>
      </c>
      <c r="T108" s="72"/>
      <c r="U108" s="71">
        <v>18340</v>
      </c>
      <c r="V108" s="71">
        <v>41</v>
      </c>
      <c r="W108" s="71">
        <v>47</v>
      </c>
      <c r="X108" s="71">
        <v>504</v>
      </c>
      <c r="Y108" s="71">
        <v>892</v>
      </c>
      <c r="Z108" s="71">
        <v>1168</v>
      </c>
      <c r="AA108" s="71">
        <v>364</v>
      </c>
      <c r="AB108" s="71">
        <v>1991</v>
      </c>
      <c r="AC108" s="71">
        <v>865559</v>
      </c>
      <c r="AD108" s="71">
        <v>0.49177808064</v>
      </c>
      <c r="AE108" s="72"/>
      <c r="AF108" s="71">
        <v>255795.06379596741</v>
      </c>
      <c r="AG108" s="71">
        <v>157778.96283649959</v>
      </c>
      <c r="AH108" s="71">
        <v>408192.89182453911</v>
      </c>
      <c r="AI108" s="71">
        <v>3078619.5797509528</v>
      </c>
      <c r="AJ108" s="71">
        <v>4627449.7245180793</v>
      </c>
      <c r="AK108" s="71">
        <v>0</v>
      </c>
      <c r="AL108" s="71">
        <v>0</v>
      </c>
      <c r="AM108" s="71">
        <v>271159.21176002466</v>
      </c>
      <c r="AN108" s="71">
        <v>0</v>
      </c>
      <c r="AO108" s="71">
        <v>0</v>
      </c>
      <c r="AP108" s="71">
        <v>8798995.4344860632</v>
      </c>
      <c r="AQ108" s="72"/>
      <c r="AR108" s="71">
        <v>40</v>
      </c>
      <c r="AS108" s="71">
        <v>13</v>
      </c>
      <c r="AT108" s="71">
        <v>0</v>
      </c>
      <c r="AU108" s="71">
        <v>0</v>
      </c>
      <c r="AV108" s="71">
        <v>0</v>
      </c>
      <c r="AW108" s="71">
        <v>0</v>
      </c>
      <c r="AX108" s="71"/>
      <c r="AY108" s="72"/>
      <c r="AZ108" s="71">
        <v>193.33</v>
      </c>
      <c r="BA108" s="71">
        <v>322.39999999999998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1948</v>
      </c>
      <c r="B109" s="70">
        <v>85</v>
      </c>
      <c r="C109" s="70">
        <v>17</v>
      </c>
      <c r="D109" s="70">
        <v>5</v>
      </c>
      <c r="E109" s="70">
        <v>2020</v>
      </c>
      <c r="F109" s="70" t="s">
        <v>159</v>
      </c>
      <c r="G109" s="70" t="s">
        <v>1931</v>
      </c>
      <c r="H109" s="70" t="s">
        <v>1932</v>
      </c>
      <c r="I109" s="148"/>
      <c r="J109" s="71">
        <v>0.68219465573965177</v>
      </c>
      <c r="K109" s="71">
        <v>0.13346710535398043</v>
      </c>
      <c r="L109" s="71">
        <v>2.0308089717057549</v>
      </c>
      <c r="M109" s="71">
        <v>1.8284762277181856</v>
      </c>
      <c r="N109" s="71">
        <v>2.0593947403346569</v>
      </c>
      <c r="O109" s="71">
        <v>1.6093526207621045</v>
      </c>
      <c r="P109" s="71">
        <v>1.5994287248328598</v>
      </c>
      <c r="Q109" s="71">
        <v>0.113971078330112</v>
      </c>
      <c r="R109" s="71">
        <v>4.8509456319341844</v>
      </c>
      <c r="S109" s="71">
        <v>0.1159156152</v>
      </c>
      <c r="T109" s="72"/>
      <c r="U109" s="71">
        <v>13725</v>
      </c>
      <c r="V109" s="71">
        <v>36</v>
      </c>
      <c r="W109" s="71">
        <v>49</v>
      </c>
      <c r="X109" s="71">
        <v>499</v>
      </c>
      <c r="Y109" s="71">
        <v>885</v>
      </c>
      <c r="Z109" s="71">
        <v>1150</v>
      </c>
      <c r="AA109" s="71">
        <v>353</v>
      </c>
      <c r="AB109" s="71">
        <v>1933</v>
      </c>
      <c r="AC109" s="71">
        <v>859926</v>
      </c>
      <c r="AD109" s="71">
        <v>0.1159156152</v>
      </c>
      <c r="AE109" s="72"/>
      <c r="AF109" s="71">
        <v>216680.04607995099</v>
      </c>
      <c r="AG109" s="71">
        <v>135627.88918584798</v>
      </c>
      <c r="AH109" s="71">
        <v>501419.61285652168</v>
      </c>
      <c r="AI109" s="71">
        <v>2727409.811058912</v>
      </c>
      <c r="AJ109" s="71">
        <v>4411162.0700307516</v>
      </c>
      <c r="AK109" s="71"/>
      <c r="AL109" s="71"/>
      <c r="AM109" s="71">
        <v>252277.97607792757</v>
      </c>
      <c r="AN109" s="71"/>
      <c r="AO109" s="71"/>
      <c r="AP109" s="71">
        <v>8244577.4052899117</v>
      </c>
      <c r="AQ109" s="72"/>
      <c r="AR109" s="71">
        <v>41</v>
      </c>
      <c r="AS109" s="71">
        <v>13</v>
      </c>
      <c r="AT109" s="71">
        <v>0</v>
      </c>
      <c r="AU109" s="71">
        <v>0</v>
      </c>
      <c r="AV109" s="71">
        <v>0</v>
      </c>
      <c r="AW109" s="71">
        <v>0</v>
      </c>
      <c r="AX109" s="71"/>
      <c r="AY109" s="72"/>
      <c r="AZ109" s="71">
        <v>197.33</v>
      </c>
      <c r="BA109" s="71">
        <v>322.39999999999998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1949</v>
      </c>
      <c r="B110" s="70">
        <v>85</v>
      </c>
      <c r="C110" s="70">
        <v>18</v>
      </c>
      <c r="D110" s="70">
        <v>5</v>
      </c>
      <c r="E110" s="70">
        <v>2021</v>
      </c>
      <c r="F110" s="70" t="s">
        <v>160</v>
      </c>
      <c r="G110" s="70" t="s">
        <v>1931</v>
      </c>
      <c r="H110" s="70" t="s">
        <v>1932</v>
      </c>
      <c r="I110" s="148"/>
      <c r="J110" s="71">
        <v>0.65985420522975313</v>
      </c>
      <c r="K110" s="71">
        <v>0.13785349289369936</v>
      </c>
      <c r="L110" s="71">
        <v>1.8116990449696151</v>
      </c>
      <c r="M110" s="71">
        <v>1.7627455983235134</v>
      </c>
      <c r="N110" s="71">
        <v>1.8314019375485011</v>
      </c>
      <c r="O110" s="71">
        <v>1.5371824396570899</v>
      </c>
      <c r="P110" s="71">
        <v>1.6170202457665253</v>
      </c>
      <c r="Q110" s="71">
        <v>0.109650987692384</v>
      </c>
      <c r="R110" s="71">
        <v>4.9835885102404207</v>
      </c>
      <c r="S110" s="71">
        <v>0.20394115606999999</v>
      </c>
      <c r="T110" s="72"/>
      <c r="U110" s="71">
        <v>15204</v>
      </c>
      <c r="V110" s="71">
        <v>36</v>
      </c>
      <c r="W110" s="71">
        <v>49</v>
      </c>
      <c r="X110" s="71">
        <v>499</v>
      </c>
      <c r="Y110" s="71">
        <v>890</v>
      </c>
      <c r="Z110" s="71">
        <v>1131</v>
      </c>
      <c r="AA110" s="71">
        <v>348</v>
      </c>
      <c r="AB110" s="71">
        <v>1878</v>
      </c>
      <c r="AC110" s="71">
        <v>857039.99999999977</v>
      </c>
      <c r="AD110" s="71">
        <v>0.20394115606999999</v>
      </c>
      <c r="AE110" s="72"/>
      <c r="AF110" s="71">
        <v>195164.62299430164</v>
      </c>
      <c r="AG110" s="71">
        <v>160695.16950474761</v>
      </c>
      <c r="AH110" s="71">
        <v>466072.32106971048</v>
      </c>
      <c r="AI110" s="71">
        <v>3180676.0591787426</v>
      </c>
      <c r="AJ110" s="71">
        <v>4489202.7079380723</v>
      </c>
      <c r="AK110" s="71">
        <v>0</v>
      </c>
      <c r="AL110" s="71">
        <v>0</v>
      </c>
      <c r="AM110" s="71">
        <v>246513.58130305388</v>
      </c>
      <c r="AN110" s="71">
        <v>0</v>
      </c>
      <c r="AO110" s="71">
        <v>0</v>
      </c>
      <c r="AP110" s="71">
        <v>8738324.4619886298</v>
      </c>
      <c r="AQ110" s="72"/>
      <c r="AR110" s="71">
        <v>41</v>
      </c>
      <c r="AS110" s="71">
        <v>13</v>
      </c>
      <c r="AT110" s="71">
        <v>0</v>
      </c>
      <c r="AU110" s="71">
        <v>0</v>
      </c>
      <c r="AV110" s="71">
        <v>0</v>
      </c>
      <c r="AW110" s="71">
        <v>0</v>
      </c>
      <c r="AX110" s="71"/>
      <c r="AY110" s="72"/>
      <c r="AZ110" s="71">
        <v>197.33</v>
      </c>
      <c r="BA110" s="71">
        <v>322.39999999999998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1950</v>
      </c>
      <c r="B111" s="70">
        <v>85</v>
      </c>
      <c r="C111" s="70">
        <v>19</v>
      </c>
      <c r="D111" s="70">
        <v>5</v>
      </c>
      <c r="E111" s="70">
        <v>2022</v>
      </c>
      <c r="F111" s="70" t="s">
        <v>161</v>
      </c>
      <c r="G111" s="70" t="s">
        <v>1931</v>
      </c>
      <c r="H111" s="70" t="s">
        <v>1932</v>
      </c>
      <c r="I111" s="148"/>
      <c r="J111" s="71">
        <v>0.58980359857769404</v>
      </c>
      <c r="K111" s="71">
        <v>0.14694530620586682</v>
      </c>
      <c r="L111" s="71">
        <v>1.305599057964214</v>
      </c>
      <c r="M111" s="71">
        <v>1.77349494511989</v>
      </c>
      <c r="N111" s="71">
        <v>2.5016150225956264</v>
      </c>
      <c r="O111" s="71">
        <v>1.5878624433646407</v>
      </c>
      <c r="P111" s="71">
        <v>1.6110472031762104</v>
      </c>
      <c r="Q111" s="71">
        <v>0.10667215462283669</v>
      </c>
      <c r="R111" s="71">
        <v>4.9994847729281977</v>
      </c>
      <c r="S111" s="71">
        <v>0.20394115606999999</v>
      </c>
      <c r="T111" s="72"/>
      <c r="U111" s="71">
        <v>16060</v>
      </c>
      <c r="V111" s="71">
        <v>36</v>
      </c>
      <c r="W111" s="71">
        <v>49</v>
      </c>
      <c r="X111" s="71">
        <v>499</v>
      </c>
      <c r="Y111" s="71">
        <v>874</v>
      </c>
      <c r="Z111" s="71">
        <v>1110</v>
      </c>
      <c r="AA111" s="71">
        <v>352</v>
      </c>
      <c r="AB111" s="71">
        <v>1812</v>
      </c>
      <c r="AC111" s="71">
        <v>870571.99999999988</v>
      </c>
      <c r="AD111" s="71">
        <v>0.20394115606999999</v>
      </c>
      <c r="AE111" s="72"/>
      <c r="AF111" s="71">
        <v>177581.6218084498</v>
      </c>
      <c r="AG111" s="71">
        <v>148165.19325179051</v>
      </c>
      <c r="AH111" s="71">
        <v>356467.05008019257</v>
      </c>
      <c r="AI111" s="71">
        <v>2826457.7162604141</v>
      </c>
      <c r="AJ111" s="71">
        <v>4980490.8147603367</v>
      </c>
      <c r="AK111" s="71">
        <v>0</v>
      </c>
      <c r="AL111" s="71">
        <v>0</v>
      </c>
      <c r="AM111" s="71">
        <v>233978.6574656934</v>
      </c>
      <c r="AN111" s="71">
        <v>0</v>
      </c>
      <c r="AO111" s="71">
        <v>0</v>
      </c>
      <c r="AP111" s="71">
        <v>8723141.0536268763</v>
      </c>
      <c r="AQ111" s="72"/>
      <c r="AR111" s="71">
        <v>42</v>
      </c>
      <c r="AS111" s="71">
        <v>13</v>
      </c>
      <c r="AT111" s="71">
        <v>0</v>
      </c>
      <c r="AU111" s="71">
        <v>0</v>
      </c>
      <c r="AV111" s="71">
        <v>0</v>
      </c>
      <c r="AW111" s="71">
        <v>0</v>
      </c>
      <c r="AX111" s="71"/>
      <c r="AY111" s="72"/>
      <c r="AZ111" s="71">
        <v>201.92999999999998</v>
      </c>
      <c r="BA111" s="71">
        <v>322.39999999999998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1951</v>
      </c>
      <c r="B112" s="70">
        <v>85</v>
      </c>
      <c r="C112" s="70">
        <v>20</v>
      </c>
      <c r="D112" s="70">
        <v>5</v>
      </c>
      <c r="E112" s="70">
        <v>2023</v>
      </c>
      <c r="F112" s="70" t="s">
        <v>1539</v>
      </c>
      <c r="G112" s="70" t="s">
        <v>1931</v>
      </c>
      <c r="H112" s="70" t="s">
        <v>1932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v>
      </c>
      <c r="AS112" s="71">
        <v>13</v>
      </c>
      <c r="AT112" s="71">
        <v>0</v>
      </c>
      <c r="AU112" s="71">
        <v>0</v>
      </c>
      <c r="AV112" s="71">
        <v>0</v>
      </c>
      <c r="AW112" s="71">
        <v>0</v>
      </c>
      <c r="AX112" s="71"/>
      <c r="AY112" s="72"/>
      <c r="AZ112" s="71">
        <v>202.92999999999998</v>
      </c>
      <c r="BA112" s="71">
        <v>322.39999999999998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1952</v>
      </c>
      <c r="B113" s="70">
        <v>85</v>
      </c>
      <c r="C113" s="70">
        <v>21</v>
      </c>
      <c r="D113" s="70">
        <v>5</v>
      </c>
      <c r="E113" s="70">
        <v>2024</v>
      </c>
      <c r="F113" s="70" t="s">
        <v>1554</v>
      </c>
      <c r="G113" s="70" t="s">
        <v>1931</v>
      </c>
      <c r="H113" s="70" t="s">
        <v>1932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1953</v>
      </c>
      <c r="B114" s="70">
        <v>205</v>
      </c>
      <c r="C114" s="70">
        <v>1</v>
      </c>
      <c r="D114" s="70">
        <v>13</v>
      </c>
      <c r="E114" s="70">
        <v>1990</v>
      </c>
      <c r="F114" s="70" t="s">
        <v>787</v>
      </c>
      <c r="G114" s="70" t="s">
        <v>1954</v>
      </c>
      <c r="H114" s="70" t="s">
        <v>1955</v>
      </c>
      <c r="I114" s="148"/>
      <c r="J114" s="71">
        <v>0</v>
      </c>
      <c r="K114" s="71">
        <v>0.35117255893318428</v>
      </c>
      <c r="L114" s="71">
        <v>3.3240216452519502</v>
      </c>
      <c r="M114" s="71">
        <v>1.309892003969312</v>
      </c>
      <c r="N114" s="71">
        <v>2.662132359548298</v>
      </c>
      <c r="O114" s="71">
        <v>2.2586277369076981</v>
      </c>
      <c r="P114" s="71">
        <v>3.2288475331590618</v>
      </c>
      <c r="Q114" s="71">
        <v>0.116465212299593</v>
      </c>
      <c r="R114" s="71">
        <v>0</v>
      </c>
      <c r="S114" s="71">
        <v>0.1191106093105519</v>
      </c>
      <c r="T114" s="72"/>
      <c r="U114" s="71">
        <v>0</v>
      </c>
      <c r="V114" s="71">
        <v>82</v>
      </c>
      <c r="W114" s="71">
        <v>35</v>
      </c>
      <c r="X114" s="71">
        <v>284</v>
      </c>
      <c r="Y114" s="71">
        <v>612</v>
      </c>
      <c r="Z114" s="71">
        <v>929</v>
      </c>
      <c r="AA114" s="71">
        <v>784</v>
      </c>
      <c r="AB114" s="71">
        <v>1891</v>
      </c>
      <c r="AC114" s="71">
        <v>0</v>
      </c>
      <c r="AD114" s="71">
        <v>0.1191106093105519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1956</v>
      </c>
      <c r="B115" s="70">
        <v>206</v>
      </c>
      <c r="C115" s="70">
        <v>2</v>
      </c>
      <c r="D115" s="70">
        <v>13</v>
      </c>
      <c r="E115" s="70">
        <v>2005</v>
      </c>
      <c r="F115" s="70" t="s">
        <v>789</v>
      </c>
      <c r="G115" s="70" t="s">
        <v>1954</v>
      </c>
      <c r="H115" s="70" t="s">
        <v>1955</v>
      </c>
      <c r="I115" s="148"/>
      <c r="J115" s="71">
        <v>1.924323782356089</v>
      </c>
      <c r="K115" s="71">
        <v>0.24886879596622591</v>
      </c>
      <c r="L115" s="71">
        <v>2.392063110226974</v>
      </c>
      <c r="M115" s="71">
        <v>1.6306916340952879</v>
      </c>
      <c r="N115" s="71">
        <v>4.1895313976314874</v>
      </c>
      <c r="O115" s="71">
        <v>2.5947228551519661</v>
      </c>
      <c r="P115" s="71">
        <v>4.5408831477549016</v>
      </c>
      <c r="Q115" s="71">
        <v>0.118712348635061</v>
      </c>
      <c r="R115" s="71">
        <v>0</v>
      </c>
      <c r="S115" s="71">
        <v>0</v>
      </c>
      <c r="T115" s="72"/>
      <c r="U115" s="71">
        <v>78502</v>
      </c>
      <c r="V115" s="71">
        <v>66</v>
      </c>
      <c r="W115" s="71">
        <v>26</v>
      </c>
      <c r="X115" s="71">
        <v>152</v>
      </c>
      <c r="Y115" s="71">
        <v>845</v>
      </c>
      <c r="Z115" s="71">
        <v>1235</v>
      </c>
      <c r="AA115" s="71">
        <v>903</v>
      </c>
      <c r="AB115" s="71">
        <v>2015</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1957</v>
      </c>
      <c r="B116" s="70">
        <v>207</v>
      </c>
      <c r="C116" s="70">
        <v>3</v>
      </c>
      <c r="D116" s="70">
        <v>13</v>
      </c>
      <c r="E116" s="70">
        <v>2006</v>
      </c>
      <c r="F116" s="70" t="s">
        <v>790</v>
      </c>
      <c r="G116" s="70" t="s">
        <v>1954</v>
      </c>
      <c r="H116" s="70" t="s">
        <v>1955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1958</v>
      </c>
      <c r="B117" s="70">
        <v>208</v>
      </c>
      <c r="C117" s="70">
        <v>4</v>
      </c>
      <c r="D117" s="70">
        <v>13</v>
      </c>
      <c r="E117" s="70">
        <v>2007</v>
      </c>
      <c r="F117" s="70" t="s">
        <v>791</v>
      </c>
      <c r="G117" s="70" t="s">
        <v>1954</v>
      </c>
      <c r="H117" s="70" t="s">
        <v>1955</v>
      </c>
      <c r="I117" s="148"/>
      <c r="J117" s="71">
        <v>0</v>
      </c>
      <c r="K117" s="71">
        <v>0.24552001558891051</v>
      </c>
      <c r="L117" s="71">
        <v>1.1298097480810769</v>
      </c>
      <c r="M117" s="71">
        <v>3.0747502456105038</v>
      </c>
      <c r="N117" s="71">
        <v>3.7377529554340589</v>
      </c>
      <c r="O117" s="71">
        <v>2.269643879277762</v>
      </c>
      <c r="P117" s="71">
        <v>4.4784017369100866</v>
      </c>
      <c r="Q117" s="71">
        <v>0.120488422858032</v>
      </c>
      <c r="R117" s="71">
        <v>0</v>
      </c>
      <c r="S117" s="71">
        <v>0</v>
      </c>
      <c r="T117" s="72"/>
      <c r="U117" s="71">
        <v>0</v>
      </c>
      <c r="V117" s="71">
        <v>66</v>
      </c>
      <c r="W117" s="71">
        <v>15</v>
      </c>
      <c r="X117" s="71">
        <v>398</v>
      </c>
      <c r="Y117" s="71">
        <v>849</v>
      </c>
      <c r="Z117" s="71">
        <v>1123</v>
      </c>
      <c r="AA117" s="71">
        <v>877</v>
      </c>
      <c r="AB117" s="71">
        <v>1937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1959</v>
      </c>
      <c r="B118" s="70">
        <v>209</v>
      </c>
      <c r="C118" s="70">
        <v>5</v>
      </c>
      <c r="D118" s="70">
        <v>13</v>
      </c>
      <c r="E118" s="70">
        <v>2008</v>
      </c>
      <c r="F118" s="70" t="s">
        <v>792</v>
      </c>
      <c r="G118" s="70" t="s">
        <v>1954</v>
      </c>
      <c r="H118" s="70" t="s">
        <v>1955</v>
      </c>
      <c r="I118" s="148"/>
      <c r="J118" s="71">
        <v>0</v>
      </c>
      <c r="K118" s="71">
        <v>0.19007077739613301</v>
      </c>
      <c r="L118" s="71">
        <v>1.026409496208097</v>
      </c>
      <c r="M118" s="71">
        <v>3.4368624262924898</v>
      </c>
      <c r="N118" s="71">
        <v>4.0480328978448927</v>
      </c>
      <c r="O118" s="71">
        <v>2.231734976891171</v>
      </c>
      <c r="P118" s="71">
        <v>4.1723577092601847</v>
      </c>
      <c r="Q118" s="71">
        <v>0.117926743161192</v>
      </c>
      <c r="R118" s="71">
        <v>0</v>
      </c>
      <c r="S118" s="71">
        <v>0</v>
      </c>
      <c r="T118" s="72"/>
      <c r="U118" s="71">
        <v>0</v>
      </c>
      <c r="V118" s="71">
        <v>66</v>
      </c>
      <c r="W118" s="71">
        <v>15</v>
      </c>
      <c r="X118" s="71">
        <v>398</v>
      </c>
      <c r="Y118" s="71">
        <v>870</v>
      </c>
      <c r="Z118" s="71">
        <v>1143</v>
      </c>
      <c r="AA118" s="71">
        <v>818</v>
      </c>
      <c r="AB118" s="71">
        <v>1927</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1960</v>
      </c>
      <c r="B119" s="70">
        <v>210</v>
      </c>
      <c r="C119" s="70">
        <v>6</v>
      </c>
      <c r="D119" s="70">
        <v>13</v>
      </c>
      <c r="E119" s="70">
        <v>2009</v>
      </c>
      <c r="F119" s="70" t="s">
        <v>176</v>
      </c>
      <c r="G119" s="70" t="s">
        <v>1954</v>
      </c>
      <c r="H119" s="70" t="s">
        <v>1955</v>
      </c>
      <c r="I119" s="148"/>
      <c r="J119" s="71">
        <v>1.865445398391486</v>
      </c>
      <c r="K119" s="71">
        <v>0.13273366776727311</v>
      </c>
      <c r="L119" s="71">
        <v>5.4093801869497513</v>
      </c>
      <c r="M119" s="71">
        <v>3.079814223081212</v>
      </c>
      <c r="N119" s="71">
        <v>3.6919199904843478</v>
      </c>
      <c r="O119" s="71">
        <v>2.2728872142489638</v>
      </c>
      <c r="P119" s="71">
        <v>4.1635668640815791</v>
      </c>
      <c r="Q119" s="71">
        <v>0.112105820119731</v>
      </c>
      <c r="R119" s="71">
        <v>0</v>
      </c>
      <c r="S119" s="71">
        <v>0</v>
      </c>
      <c r="T119" s="72"/>
      <c r="U119" s="71">
        <v>86702</v>
      </c>
      <c r="V119" s="71">
        <v>46</v>
      </c>
      <c r="W119" s="71">
        <v>120</v>
      </c>
      <c r="X119" s="71">
        <v>398</v>
      </c>
      <c r="Y119" s="71">
        <v>890</v>
      </c>
      <c r="Z119" s="71">
        <v>1149</v>
      </c>
      <c r="AA119" s="71">
        <v>838</v>
      </c>
      <c r="AB119" s="71">
        <v>1923</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1961</v>
      </c>
      <c r="B120" s="70">
        <v>211</v>
      </c>
      <c r="C120" s="70">
        <v>7</v>
      </c>
      <c r="D120" s="70">
        <v>13</v>
      </c>
      <c r="E120" s="70">
        <v>2010</v>
      </c>
      <c r="F120" s="70" t="s">
        <v>177</v>
      </c>
      <c r="G120" s="70" t="s">
        <v>1954</v>
      </c>
      <c r="H120" s="70" t="s">
        <v>1955</v>
      </c>
      <c r="I120" s="148"/>
      <c r="J120" s="71">
        <v>1.36220127539795</v>
      </c>
      <c r="K120" s="71">
        <v>0.14072204176514991</v>
      </c>
      <c r="L120" s="71">
        <v>5.2739584443674117</v>
      </c>
      <c r="M120" s="71">
        <v>3.192903863622822</v>
      </c>
      <c r="N120" s="71">
        <v>3.9799085824201539</v>
      </c>
      <c r="O120" s="71">
        <v>2.282064356558724</v>
      </c>
      <c r="P120" s="71">
        <v>4.168295442667616</v>
      </c>
      <c r="Q120" s="71">
        <v>0.11839262822722101</v>
      </c>
      <c r="R120" s="71">
        <v>0</v>
      </c>
      <c r="S120" s="71">
        <v>0</v>
      </c>
      <c r="T120" s="72"/>
      <c r="U120" s="71">
        <v>71790</v>
      </c>
      <c r="V120" s="71">
        <v>46</v>
      </c>
      <c r="W120" s="71">
        <v>120</v>
      </c>
      <c r="X120" s="71">
        <v>398</v>
      </c>
      <c r="Y120" s="71">
        <v>909</v>
      </c>
      <c r="Z120" s="71">
        <v>1159</v>
      </c>
      <c r="AA120" s="71">
        <v>818</v>
      </c>
      <c r="AB120" s="71">
        <v>1946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1962</v>
      </c>
      <c r="B121" s="70">
        <v>212</v>
      </c>
      <c r="C121" s="70">
        <v>8</v>
      </c>
      <c r="D121" s="70">
        <v>13</v>
      </c>
      <c r="E121" s="70">
        <v>2011</v>
      </c>
      <c r="F121" s="70" t="s">
        <v>178</v>
      </c>
      <c r="G121" s="1064" t="s">
        <v>1954</v>
      </c>
      <c r="H121" s="70" t="s">
        <v>1955</v>
      </c>
      <c r="I121" s="148"/>
      <c r="J121" s="71">
        <v>0.93143061363791624</v>
      </c>
      <c r="K121" s="71">
        <v>0.15898988745644399</v>
      </c>
      <c r="L121" s="71">
        <v>5.9208453864899298</v>
      </c>
      <c r="M121" s="71">
        <v>3.1080345170854611</v>
      </c>
      <c r="N121" s="71">
        <v>4.0723739679510276</v>
      </c>
      <c r="O121" s="71">
        <v>2.2894273839330848</v>
      </c>
      <c r="P121" s="71">
        <v>3.9241269863871979</v>
      </c>
      <c r="Q121" s="71">
        <v>0.136003107015464</v>
      </c>
      <c r="R121" s="71">
        <v>0</v>
      </c>
      <c r="S121" s="71">
        <v>0</v>
      </c>
      <c r="T121" s="72"/>
      <c r="U121" s="71">
        <v>52087</v>
      </c>
      <c r="V121" s="71">
        <v>46</v>
      </c>
      <c r="W121" s="71">
        <v>120</v>
      </c>
      <c r="X121" s="71">
        <v>398</v>
      </c>
      <c r="Y121" s="71">
        <v>902</v>
      </c>
      <c r="Z121" s="71">
        <v>1188</v>
      </c>
      <c r="AA121" s="71">
        <v>793</v>
      </c>
      <c r="AB121" s="71">
        <v>1938</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1963</v>
      </c>
      <c r="B122" s="70">
        <v>213</v>
      </c>
      <c r="C122" s="70">
        <v>9</v>
      </c>
      <c r="D122" s="70">
        <v>13</v>
      </c>
      <c r="E122" s="70">
        <v>2012</v>
      </c>
      <c r="F122" s="70" t="s">
        <v>179</v>
      </c>
      <c r="G122" s="1064" t="s">
        <v>1954</v>
      </c>
      <c r="H122" s="70" t="s">
        <v>1955</v>
      </c>
      <c r="I122" s="148"/>
      <c r="J122" s="71">
        <v>1.066469504504552</v>
      </c>
      <c r="K122" s="71">
        <v>0.14071068603570699</v>
      </c>
      <c r="L122" s="71">
        <v>5.7125859938801069</v>
      </c>
      <c r="M122" s="71">
        <v>3.22156884110627</v>
      </c>
      <c r="N122" s="71">
        <v>3.5642927416533579</v>
      </c>
      <c r="O122" s="71">
        <v>2.246556015757192</v>
      </c>
      <c r="P122" s="71">
        <v>3.9414767117174656</v>
      </c>
      <c r="Q122" s="71">
        <v>0.14578224082295399</v>
      </c>
      <c r="R122" s="71">
        <v>0</v>
      </c>
      <c r="S122" s="71">
        <v>0</v>
      </c>
      <c r="T122" s="72"/>
      <c r="U122" s="71">
        <v>67155</v>
      </c>
      <c r="V122" s="71">
        <v>46</v>
      </c>
      <c r="W122" s="71">
        <v>120</v>
      </c>
      <c r="X122" s="71">
        <v>398</v>
      </c>
      <c r="Y122" s="71">
        <v>907</v>
      </c>
      <c r="Z122" s="71">
        <v>1175</v>
      </c>
      <c r="AA122" s="71">
        <v>792</v>
      </c>
      <c r="AB122" s="71">
        <v>1912</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1964</v>
      </c>
      <c r="B123" s="70">
        <v>214</v>
      </c>
      <c r="C123" s="70">
        <v>10</v>
      </c>
      <c r="D123" s="70">
        <v>13</v>
      </c>
      <c r="E123" s="70">
        <v>2013</v>
      </c>
      <c r="F123" s="70" t="s">
        <v>180</v>
      </c>
      <c r="G123" s="70" t="s">
        <v>1954</v>
      </c>
      <c r="H123" s="70" t="s">
        <v>1955</v>
      </c>
      <c r="I123" s="148"/>
      <c r="J123" s="71">
        <v>1.4914687237891211</v>
      </c>
      <c r="K123" s="71">
        <v>0.13072841369144411</v>
      </c>
      <c r="L123" s="71">
        <v>5.120227393060734</v>
      </c>
      <c r="M123" s="71">
        <v>3.3253325088381618</v>
      </c>
      <c r="N123" s="71">
        <v>3.5815667323644211</v>
      </c>
      <c r="O123" s="71">
        <v>2.1688408927924971</v>
      </c>
      <c r="P123" s="71">
        <v>4.0062818637496385</v>
      </c>
      <c r="Q123" s="71">
        <v>0.14728371779139399</v>
      </c>
      <c r="R123" s="71">
        <v>0</v>
      </c>
      <c r="S123" s="71">
        <v>0</v>
      </c>
      <c r="T123" s="72"/>
      <c r="U123" s="71">
        <v>90669</v>
      </c>
      <c r="V123" s="71">
        <v>46</v>
      </c>
      <c r="W123" s="71">
        <v>120</v>
      </c>
      <c r="X123" s="71">
        <v>398</v>
      </c>
      <c r="Y123" s="71">
        <v>911</v>
      </c>
      <c r="Z123" s="71">
        <v>1185</v>
      </c>
      <c r="AA123" s="71">
        <v>802</v>
      </c>
      <c r="AB123" s="71">
        <v>1904</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1965</v>
      </c>
      <c r="B124" s="70">
        <v>215</v>
      </c>
      <c r="C124" s="70">
        <v>11</v>
      </c>
      <c r="D124" s="70">
        <v>13</v>
      </c>
      <c r="E124" s="70">
        <v>2014</v>
      </c>
      <c r="F124" s="70" t="s">
        <v>181</v>
      </c>
      <c r="G124" s="70" t="s">
        <v>1954</v>
      </c>
      <c r="H124" s="70" t="s">
        <v>1955</v>
      </c>
      <c r="I124" s="148"/>
      <c r="J124" s="71">
        <v>1.6388592516834619</v>
      </c>
      <c r="K124" s="71">
        <v>9.9164657434498649E-2</v>
      </c>
      <c r="L124" s="71">
        <v>4.9894182386586836</v>
      </c>
      <c r="M124" s="71">
        <v>3.1078648851892581</v>
      </c>
      <c r="N124" s="71">
        <v>3.614702105103353</v>
      </c>
      <c r="O124" s="71">
        <v>2.0974734146994534</v>
      </c>
      <c r="P124" s="71">
        <v>4.0672765374706268</v>
      </c>
      <c r="Q124" s="71">
        <v>0.139677171428018</v>
      </c>
      <c r="R124" s="71">
        <v>0</v>
      </c>
      <c r="S124" s="71">
        <v>0</v>
      </c>
      <c r="T124" s="72"/>
      <c r="U124" s="71">
        <v>98264</v>
      </c>
      <c r="V124" s="71">
        <v>32</v>
      </c>
      <c r="W124" s="71">
        <v>104</v>
      </c>
      <c r="X124" s="71">
        <v>421</v>
      </c>
      <c r="Y124" s="71">
        <v>917</v>
      </c>
      <c r="Z124" s="71">
        <v>1207</v>
      </c>
      <c r="AA124" s="71">
        <v>810</v>
      </c>
      <c r="AB124" s="71">
        <v>1882</v>
      </c>
      <c r="AC124" s="71">
        <v>0</v>
      </c>
      <c r="AD124" s="71">
        <v>0</v>
      </c>
      <c r="AE124" s="72"/>
      <c r="AF124" s="71"/>
      <c r="AG124" s="71"/>
      <c r="AH124" s="71"/>
      <c r="AI124" s="71"/>
      <c r="AJ124" s="71"/>
      <c r="AK124" s="71"/>
      <c r="AL124" s="71"/>
      <c r="AM124" s="71"/>
      <c r="AN124" s="71"/>
      <c r="AO124" s="71"/>
      <c r="AP124" s="71"/>
      <c r="AQ124" s="72"/>
      <c r="AR124" s="71">
        <v>7</v>
      </c>
      <c r="AS124" s="71">
        <v>36</v>
      </c>
      <c r="AT124" s="71">
        <v>0</v>
      </c>
      <c r="AU124" s="71">
        <v>0</v>
      </c>
      <c r="AV124" s="71">
        <v>0</v>
      </c>
      <c r="AW124" s="71">
        <v>0</v>
      </c>
      <c r="AX124" s="71"/>
      <c r="AY124" s="72"/>
      <c r="AZ124" s="71">
        <v>38.4</v>
      </c>
      <c r="BA124" s="71">
        <v>787.7</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1966</v>
      </c>
      <c r="B125" s="70">
        <v>216</v>
      </c>
      <c r="C125" s="70">
        <v>12</v>
      </c>
      <c r="D125" s="70">
        <v>13</v>
      </c>
      <c r="E125" s="70">
        <v>2015</v>
      </c>
      <c r="F125" s="70" t="s">
        <v>182</v>
      </c>
      <c r="G125" s="70" t="s">
        <v>1954</v>
      </c>
      <c r="H125" s="70" t="s">
        <v>1955</v>
      </c>
      <c r="I125" s="148"/>
      <c r="J125" s="71">
        <v>2.195109654906175</v>
      </c>
      <c r="K125" s="71">
        <v>9.8623024987864044E-2</v>
      </c>
      <c r="L125" s="71">
        <v>5.7305726660288583</v>
      </c>
      <c r="M125" s="71">
        <v>2.8136475112657191</v>
      </c>
      <c r="N125" s="71">
        <v>3.4641294393279312</v>
      </c>
      <c r="O125" s="71">
        <v>2.1170673599443113</v>
      </c>
      <c r="P125" s="71">
        <v>4.1307934780351987</v>
      </c>
      <c r="Q125" s="71">
        <v>0.13629902441328401</v>
      </c>
      <c r="R125" s="71">
        <v>0</v>
      </c>
      <c r="S125" s="71">
        <v>0</v>
      </c>
      <c r="T125" s="72"/>
      <c r="U125" s="71">
        <v>127727</v>
      </c>
      <c r="V125" s="71">
        <v>32</v>
      </c>
      <c r="W125" s="71">
        <v>104</v>
      </c>
      <c r="X125" s="71">
        <v>421</v>
      </c>
      <c r="Y125" s="71">
        <v>928</v>
      </c>
      <c r="Z125" s="71">
        <v>1230</v>
      </c>
      <c r="AA125" s="71">
        <v>822</v>
      </c>
      <c r="AB125" s="71">
        <v>1876</v>
      </c>
      <c r="AC125" s="71">
        <v>0</v>
      </c>
      <c r="AD125" s="71">
        <v>0</v>
      </c>
      <c r="AE125" s="72"/>
      <c r="AF125" s="71">
        <v>1657566.873170756</v>
      </c>
      <c r="AG125" s="71">
        <v>63161.938577653033</v>
      </c>
      <c r="AH125" s="71">
        <v>1152300.896842035</v>
      </c>
      <c r="AI125" s="71">
        <v>2835792.2694378709</v>
      </c>
      <c r="AJ125" s="71">
        <v>3785616.8566743392</v>
      </c>
      <c r="AK125" s="71">
        <v>0</v>
      </c>
      <c r="AL125" s="71">
        <v>0</v>
      </c>
      <c r="AM125" s="71">
        <v>257097.93047597841</v>
      </c>
      <c r="AN125" s="71">
        <v>0</v>
      </c>
      <c r="AO125" s="71">
        <v>0</v>
      </c>
      <c r="AP125" s="71">
        <v>9751536.765178632</v>
      </c>
      <c r="AQ125" s="72"/>
      <c r="AR125" s="71">
        <v>7</v>
      </c>
      <c r="AS125" s="71">
        <v>52</v>
      </c>
      <c r="AT125" s="71">
        <v>0</v>
      </c>
      <c r="AU125" s="71">
        <v>0</v>
      </c>
      <c r="AV125" s="71">
        <v>0</v>
      </c>
      <c r="AW125" s="71">
        <v>0</v>
      </c>
      <c r="AX125" s="71"/>
      <c r="AY125" s="72"/>
      <c r="AZ125" s="71">
        <v>38.4</v>
      </c>
      <c r="BA125" s="71">
        <v>1443.8</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1967</v>
      </c>
      <c r="B126" s="70">
        <v>217</v>
      </c>
      <c r="C126" s="70">
        <v>13</v>
      </c>
      <c r="D126" s="70">
        <v>13</v>
      </c>
      <c r="E126" s="70">
        <v>2016</v>
      </c>
      <c r="F126" s="70" t="s">
        <v>155</v>
      </c>
      <c r="G126" s="70" t="s">
        <v>1954</v>
      </c>
      <c r="H126" s="70" t="s">
        <v>1955</v>
      </c>
      <c r="I126" s="148"/>
      <c r="J126" s="71">
        <v>2.6323683980395916</v>
      </c>
      <c r="K126" s="71">
        <v>9.4044586224700397E-2</v>
      </c>
      <c r="L126" s="71">
        <v>5.4690730807336987</v>
      </c>
      <c r="M126" s="71">
        <v>2.9161545393742117</v>
      </c>
      <c r="N126" s="71">
        <v>3.4817744532896957</v>
      </c>
      <c r="O126" s="71">
        <v>2.1440678351099076</v>
      </c>
      <c r="P126" s="71">
        <v>3.9890107078638493</v>
      </c>
      <c r="Q126" s="71">
        <v>0.12960977110714667</v>
      </c>
      <c r="R126" s="71">
        <v>0</v>
      </c>
      <c r="S126" s="71">
        <v>0.20245003562646807</v>
      </c>
      <c r="T126" s="72"/>
      <c r="U126" s="71">
        <v>126556</v>
      </c>
      <c r="V126" s="71">
        <v>32</v>
      </c>
      <c r="W126" s="71">
        <v>104</v>
      </c>
      <c r="X126" s="71">
        <v>421</v>
      </c>
      <c r="Y126" s="71">
        <v>937</v>
      </c>
      <c r="Z126" s="71">
        <v>1261</v>
      </c>
      <c r="AA126" s="71">
        <v>821</v>
      </c>
      <c r="AB126" s="71">
        <v>1835</v>
      </c>
      <c r="AC126" s="71">
        <v>0</v>
      </c>
      <c r="AD126" s="71">
        <v>0.2024500356264681</v>
      </c>
      <c r="AE126" s="72"/>
      <c r="AF126" s="71">
        <v>2185368.675404781</v>
      </c>
      <c r="AG126" s="71">
        <v>55064.089556369188</v>
      </c>
      <c r="AH126" s="71">
        <v>866071.10585900233</v>
      </c>
      <c r="AI126" s="71">
        <v>3044176.6641939939</v>
      </c>
      <c r="AJ126" s="71">
        <v>3867785.9823451228</v>
      </c>
      <c r="AK126" s="71">
        <v>0</v>
      </c>
      <c r="AL126" s="71">
        <v>0</v>
      </c>
      <c r="AM126" s="71">
        <v>251674.4270133714</v>
      </c>
      <c r="AN126" s="71">
        <v>0</v>
      </c>
      <c r="AO126" s="71">
        <v>0</v>
      </c>
      <c r="AP126" s="71">
        <v>10270140.944372641</v>
      </c>
      <c r="AQ126" s="72"/>
      <c r="AR126" s="71">
        <v>8</v>
      </c>
      <c r="AS126" s="71">
        <v>60</v>
      </c>
      <c r="AT126" s="71">
        <v>0</v>
      </c>
      <c r="AU126" s="71">
        <v>2</v>
      </c>
      <c r="AV126" s="71">
        <v>0</v>
      </c>
      <c r="AW126" s="71">
        <v>0</v>
      </c>
      <c r="AX126" s="71"/>
      <c r="AY126" s="72"/>
      <c r="AZ126" s="71">
        <v>48.3</v>
      </c>
      <c r="BA126" s="71">
        <v>1812.3</v>
      </c>
      <c r="BB126" s="71">
        <v>0</v>
      </c>
      <c r="BC126" s="71">
        <v>1014.9</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1968</v>
      </c>
      <c r="B127" s="70">
        <v>218</v>
      </c>
      <c r="C127" s="70">
        <v>14</v>
      </c>
      <c r="D127" s="70">
        <v>13</v>
      </c>
      <c r="E127" s="70">
        <v>2017</v>
      </c>
      <c r="F127" s="70" t="s">
        <v>156</v>
      </c>
      <c r="G127" s="70" t="s">
        <v>1954</v>
      </c>
      <c r="H127" s="70" t="s">
        <v>1955</v>
      </c>
      <c r="I127" s="148"/>
      <c r="J127" s="71">
        <v>2.4773197411922872</v>
      </c>
      <c r="K127" s="71">
        <v>0.10124173217079502</v>
      </c>
      <c r="L127" s="71">
        <v>4.2461390814485327</v>
      </c>
      <c r="M127" s="71">
        <v>2.9281857646254803</v>
      </c>
      <c r="N127" s="71">
        <v>3.5235303399046636</v>
      </c>
      <c r="O127" s="71">
        <v>2.1525679785951035</v>
      </c>
      <c r="P127" s="71">
        <v>3.9589138057881845</v>
      </c>
      <c r="Q127" s="71">
        <v>0.123218148606923</v>
      </c>
      <c r="R127" s="71">
        <v>0</v>
      </c>
      <c r="S127" s="71">
        <v>0.28593764087463441</v>
      </c>
      <c r="T127" s="72"/>
      <c r="U127" s="71">
        <v>131091</v>
      </c>
      <c r="V127" s="71">
        <v>32</v>
      </c>
      <c r="W127" s="71">
        <v>104</v>
      </c>
      <c r="X127" s="71">
        <v>421</v>
      </c>
      <c r="Y127" s="71">
        <v>922</v>
      </c>
      <c r="Z127" s="71">
        <v>1287</v>
      </c>
      <c r="AA127" s="71">
        <v>820</v>
      </c>
      <c r="AB127" s="71">
        <v>1804</v>
      </c>
      <c r="AC127" s="71">
        <v>0</v>
      </c>
      <c r="AD127" s="71">
        <v>0.28593764087463441</v>
      </c>
      <c r="AE127" s="72"/>
      <c r="AF127" s="71">
        <v>1951168.9795544399</v>
      </c>
      <c r="AG127" s="71">
        <v>59567.099365500639</v>
      </c>
      <c r="AH127" s="71">
        <v>905451.0132573616</v>
      </c>
      <c r="AI127" s="71">
        <v>3121545.3222871148</v>
      </c>
      <c r="AJ127" s="71">
        <v>4016491.8223122898</v>
      </c>
      <c r="AK127" s="71">
        <v>0</v>
      </c>
      <c r="AL127" s="71">
        <v>0</v>
      </c>
      <c r="AM127" s="71">
        <v>247809.855444474</v>
      </c>
      <c r="AN127" s="71">
        <v>0</v>
      </c>
      <c r="AO127" s="71">
        <v>0</v>
      </c>
      <c r="AP127" s="71">
        <v>10302034.09222118</v>
      </c>
      <c r="AQ127" s="72"/>
      <c r="AR127" s="71">
        <v>8</v>
      </c>
      <c r="AS127" s="71">
        <v>69</v>
      </c>
      <c r="AT127" s="71">
        <v>0</v>
      </c>
      <c r="AU127" s="71">
        <v>2</v>
      </c>
      <c r="AV127" s="71">
        <v>0</v>
      </c>
      <c r="AW127" s="71">
        <v>0</v>
      </c>
      <c r="AX127" s="71"/>
      <c r="AY127" s="72"/>
      <c r="AZ127" s="71">
        <v>48.3</v>
      </c>
      <c r="BA127" s="71">
        <v>2256</v>
      </c>
      <c r="BB127" s="71">
        <v>0</v>
      </c>
      <c r="BC127" s="71">
        <v>1014.9</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1969</v>
      </c>
      <c r="B128" s="70">
        <v>219</v>
      </c>
      <c r="C128" s="70">
        <v>15</v>
      </c>
      <c r="D128" s="70">
        <v>13</v>
      </c>
      <c r="E128" s="70">
        <v>2018</v>
      </c>
      <c r="F128" s="70" t="s">
        <v>183</v>
      </c>
      <c r="G128" s="70" t="s">
        <v>1954</v>
      </c>
      <c r="H128" s="70" t="s">
        <v>1955</v>
      </c>
      <c r="I128" s="148"/>
      <c r="J128" s="71">
        <v>4.2625075244440707</v>
      </c>
      <c r="K128" s="71">
        <v>9.6592211756683435E-2</v>
      </c>
      <c r="L128" s="71">
        <v>3.9972126519297633</v>
      </c>
      <c r="M128" s="71">
        <v>3.3879631205108489</v>
      </c>
      <c r="N128" s="71">
        <v>3.1908221151323852</v>
      </c>
      <c r="O128" s="71">
        <v>2.1055614301985139</v>
      </c>
      <c r="P128" s="71">
        <v>3.8382477902270318</v>
      </c>
      <c r="Q128" s="71">
        <v>0.114402404251259</v>
      </c>
      <c r="R128" s="71">
        <v>0</v>
      </c>
      <c r="S128" s="71">
        <v>0.31525270802806876</v>
      </c>
      <c r="T128" s="72"/>
      <c r="U128" s="71">
        <v>232493</v>
      </c>
      <c r="V128" s="71">
        <v>32</v>
      </c>
      <c r="W128" s="71">
        <v>104</v>
      </c>
      <c r="X128" s="71">
        <v>421</v>
      </c>
      <c r="Y128" s="71">
        <v>930</v>
      </c>
      <c r="Z128" s="71">
        <v>1283</v>
      </c>
      <c r="AA128" s="71">
        <v>803</v>
      </c>
      <c r="AB128" s="71">
        <v>1805</v>
      </c>
      <c r="AC128" s="71">
        <v>0</v>
      </c>
      <c r="AD128" s="71">
        <v>0.31525270802806882</v>
      </c>
      <c r="AE128" s="72"/>
      <c r="AF128" s="71">
        <v>2729340.2973824241</v>
      </c>
      <c r="AG128" s="71">
        <v>53339.74068974406</v>
      </c>
      <c r="AH128" s="71">
        <v>836407.02792196651</v>
      </c>
      <c r="AI128" s="71">
        <v>3660556.8417445612</v>
      </c>
      <c r="AJ128" s="71">
        <v>3434715.5435441532</v>
      </c>
      <c r="AK128" s="71">
        <v>0</v>
      </c>
      <c r="AL128" s="71">
        <v>0</v>
      </c>
      <c r="AM128" s="71">
        <v>248460.25483452619</v>
      </c>
      <c r="AN128" s="71">
        <v>0</v>
      </c>
      <c r="AO128" s="71">
        <v>0</v>
      </c>
      <c r="AP128" s="71">
        <v>10962819.706117375</v>
      </c>
      <c r="AQ128" s="72"/>
      <c r="AR128" s="71">
        <v>8</v>
      </c>
      <c r="AS128" s="71">
        <v>75</v>
      </c>
      <c r="AT128" s="71">
        <v>0</v>
      </c>
      <c r="AU128" s="71">
        <v>2</v>
      </c>
      <c r="AV128" s="71">
        <v>0</v>
      </c>
      <c r="AW128" s="71">
        <v>0</v>
      </c>
      <c r="AX128" s="71"/>
      <c r="AY128" s="72"/>
      <c r="AZ128" s="71">
        <v>48</v>
      </c>
      <c r="BA128" s="71">
        <v>2784</v>
      </c>
      <c r="BB128" s="71">
        <v>0</v>
      </c>
      <c r="BC128" s="71">
        <v>1015</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1970</v>
      </c>
      <c r="B129" s="70">
        <v>220</v>
      </c>
      <c r="C129" s="70">
        <v>16</v>
      </c>
      <c r="D129" s="70">
        <v>13</v>
      </c>
      <c r="E129" s="70">
        <v>2019</v>
      </c>
      <c r="F129" s="70" t="s">
        <v>158</v>
      </c>
      <c r="G129" s="70" t="s">
        <v>1954</v>
      </c>
      <c r="H129" s="70" t="s">
        <v>1955</v>
      </c>
      <c r="I129" s="148"/>
      <c r="J129" s="71">
        <v>2.002743861706628</v>
      </c>
      <c r="K129" s="71">
        <v>9.037917341620004E-2</v>
      </c>
      <c r="L129" s="71">
        <v>4.0649393458360308</v>
      </c>
      <c r="M129" s="71">
        <v>2.7883365249232193</v>
      </c>
      <c r="N129" s="71">
        <v>3.1228145506693714</v>
      </c>
      <c r="O129" s="71">
        <v>2.0413150198913765</v>
      </c>
      <c r="P129" s="71">
        <v>3.7708753531532482</v>
      </c>
      <c r="Q129" s="71">
        <v>0.10885682727557</v>
      </c>
      <c r="R129" s="71">
        <v>0</v>
      </c>
      <c r="S129" s="71">
        <v>0.32174429796665832</v>
      </c>
      <c r="T129" s="72"/>
      <c r="U129" s="71">
        <v>109789</v>
      </c>
      <c r="V129" s="71">
        <v>32</v>
      </c>
      <c r="W129" s="71">
        <v>104</v>
      </c>
      <c r="X129" s="71">
        <v>421</v>
      </c>
      <c r="Y129" s="71">
        <v>927</v>
      </c>
      <c r="Z129" s="71">
        <v>1278</v>
      </c>
      <c r="AA129" s="71">
        <v>783</v>
      </c>
      <c r="AB129" s="71">
        <v>1764</v>
      </c>
      <c r="AC129" s="71">
        <v>0</v>
      </c>
      <c r="AD129" s="71">
        <v>0.32174429796665832</v>
      </c>
      <c r="AE129" s="72"/>
      <c r="AF129" s="71">
        <v>1632518.641624169</v>
      </c>
      <c r="AG129" s="71">
        <v>51853.087938274301</v>
      </c>
      <c r="AH129" s="71">
        <v>924034.22231101035</v>
      </c>
      <c r="AI129" s="71">
        <v>2890365.565496597</v>
      </c>
      <c r="AJ129" s="71">
        <v>3415782.8496964369</v>
      </c>
      <c r="AK129" s="71">
        <v>0</v>
      </c>
      <c r="AL129" s="71">
        <v>0</v>
      </c>
      <c r="AM129" s="71">
        <v>240243.52061510974</v>
      </c>
      <c r="AN129" s="71">
        <v>0</v>
      </c>
      <c r="AO129" s="71">
        <v>0</v>
      </c>
      <c r="AP129" s="71">
        <v>9154797.8876815978</v>
      </c>
      <c r="AQ129" s="72"/>
      <c r="AR129" s="71">
        <v>11</v>
      </c>
      <c r="AS129" s="71">
        <v>84</v>
      </c>
      <c r="AT129" s="71">
        <v>0</v>
      </c>
      <c r="AU129" s="71">
        <v>2</v>
      </c>
      <c r="AV129" s="71">
        <v>0</v>
      </c>
      <c r="AW129" s="71">
        <v>0</v>
      </c>
      <c r="AX129" s="71"/>
      <c r="AY129" s="72"/>
      <c r="AZ129" s="71">
        <v>75.900000000000006</v>
      </c>
      <c r="BA129" s="71">
        <v>4178.3999999999987</v>
      </c>
      <c r="BB129" s="71">
        <v>0</v>
      </c>
      <c r="BC129" s="71">
        <v>1014.9</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1971</v>
      </c>
      <c r="B130" s="70">
        <v>221</v>
      </c>
      <c r="C130" s="70">
        <v>17</v>
      </c>
      <c r="D130" s="70">
        <v>13</v>
      </c>
      <c r="E130" s="70">
        <v>2020</v>
      </c>
      <c r="F130" s="70" t="s">
        <v>159</v>
      </c>
      <c r="G130" s="70" t="s">
        <v>1954</v>
      </c>
      <c r="H130" s="70" t="s">
        <v>1955</v>
      </c>
      <c r="I130" s="148"/>
      <c r="J130" s="71">
        <v>0</v>
      </c>
      <c r="K130" s="71">
        <v>5.7427841479645719E-2</v>
      </c>
      <c r="L130" s="71">
        <v>3.0562298010910625</v>
      </c>
      <c r="M130" s="71">
        <v>2.1138414489074306</v>
      </c>
      <c r="N130" s="71">
        <v>2.8519363824711195</v>
      </c>
      <c r="O130" s="71">
        <v>1.7590923863460566</v>
      </c>
      <c r="P130" s="71">
        <v>3.6338295674672909</v>
      </c>
      <c r="Q130" s="71">
        <v>0.10206101220353</v>
      </c>
      <c r="R130" s="71">
        <v>0</v>
      </c>
      <c r="S130" s="71">
        <v>0.35104955474084998</v>
      </c>
      <c r="T130" s="72"/>
      <c r="U130" s="71">
        <v>0</v>
      </c>
      <c r="V130" s="71">
        <v>24</v>
      </c>
      <c r="W130" s="71">
        <v>77</v>
      </c>
      <c r="X130" s="71">
        <v>413</v>
      </c>
      <c r="Y130" s="71">
        <v>908</v>
      </c>
      <c r="Z130" s="71">
        <v>1257</v>
      </c>
      <c r="AA130" s="71">
        <v>802</v>
      </c>
      <c r="AB130" s="71">
        <v>1731</v>
      </c>
      <c r="AC130" s="71">
        <v>0</v>
      </c>
      <c r="AD130" s="71">
        <v>0.35104955474084998</v>
      </c>
      <c r="AE130" s="72"/>
      <c r="AF130" s="71">
        <v>0</v>
      </c>
      <c r="AG130" s="71">
        <v>32863.376426915769</v>
      </c>
      <c r="AH130" s="71">
        <v>766204.31108050444</v>
      </c>
      <c r="AI130" s="71">
        <v>2374171.5629442818</v>
      </c>
      <c r="AJ130" s="71">
        <v>3503202.6424991991</v>
      </c>
      <c r="AK130" s="71"/>
      <c r="AL130" s="71"/>
      <c r="AM130" s="71">
        <v>225914.73181111875</v>
      </c>
      <c r="AN130" s="71"/>
      <c r="AO130" s="71"/>
      <c r="AP130" s="71">
        <v>6902356.6247620201</v>
      </c>
      <c r="AQ130" s="72"/>
      <c r="AR130" s="71">
        <v>13</v>
      </c>
      <c r="AS130" s="71">
        <v>87</v>
      </c>
      <c r="AT130" s="71">
        <v>0</v>
      </c>
      <c r="AU130" s="71">
        <v>2</v>
      </c>
      <c r="AV130" s="71">
        <v>0</v>
      </c>
      <c r="AW130" s="71">
        <v>0</v>
      </c>
      <c r="AX130" s="71"/>
      <c r="AY130" s="72"/>
      <c r="AZ130" s="71">
        <v>84.4</v>
      </c>
      <c r="BA130" s="71">
        <v>4826.9999999999982</v>
      </c>
      <c r="BB130" s="71">
        <v>0</v>
      </c>
      <c r="BC130" s="71">
        <v>1014.9</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1972</v>
      </c>
      <c r="B131" s="70">
        <v>221</v>
      </c>
      <c r="C131" s="70">
        <v>18</v>
      </c>
      <c r="D131" s="70">
        <v>13</v>
      </c>
      <c r="E131" s="70">
        <v>2021</v>
      </c>
      <c r="F131" s="70" t="s">
        <v>160</v>
      </c>
      <c r="G131" s="70" t="s">
        <v>1954</v>
      </c>
      <c r="H131" s="70" t="s">
        <v>1955</v>
      </c>
      <c r="I131" s="148"/>
      <c r="J131" s="71">
        <v>0</v>
      </c>
      <c r="K131" s="71">
        <v>6.0814433063565349E-2</v>
      </c>
      <c r="L131" s="71">
        <v>3.2945313321602838</v>
      </c>
      <c r="M131" s="71">
        <v>2.2881329585031547</v>
      </c>
      <c r="N131" s="71">
        <v>3.0580494016881237</v>
      </c>
      <c r="O131" s="71">
        <v>1.6839690917198356</v>
      </c>
      <c r="P131" s="71">
        <v>3.7405209708104969</v>
      </c>
      <c r="Q131" s="71">
        <v>0.10048421183098701</v>
      </c>
      <c r="R131" s="71">
        <v>0</v>
      </c>
      <c r="S131" s="71">
        <v>0.43061493717695443</v>
      </c>
      <c r="T131" s="72"/>
      <c r="U131" s="71">
        <v>0</v>
      </c>
      <c r="V131" s="71">
        <v>24</v>
      </c>
      <c r="W131" s="71">
        <v>77</v>
      </c>
      <c r="X131" s="71">
        <v>413</v>
      </c>
      <c r="Y131" s="71">
        <v>923</v>
      </c>
      <c r="Z131" s="71">
        <v>1239</v>
      </c>
      <c r="AA131" s="71">
        <v>805</v>
      </c>
      <c r="AB131" s="71">
        <v>1721</v>
      </c>
      <c r="AC131" s="71">
        <v>0</v>
      </c>
      <c r="AD131" s="71">
        <v>0.43061493717695443</v>
      </c>
      <c r="AE131" s="72"/>
      <c r="AF131" s="71">
        <v>0</v>
      </c>
      <c r="AG131" s="71">
        <v>35218.298994862089</v>
      </c>
      <c r="AH131" s="71">
        <v>810150.25181602</v>
      </c>
      <c r="AI131" s="71">
        <v>2615794.047542213</v>
      </c>
      <c r="AJ131" s="71">
        <v>3683068.0186248058</v>
      </c>
      <c r="AK131" s="71">
        <v>0</v>
      </c>
      <c r="AL131" s="71">
        <v>0</v>
      </c>
      <c r="AM131" s="71">
        <v>225905.15091722881</v>
      </c>
      <c r="AN131" s="71">
        <v>0</v>
      </c>
      <c r="AO131" s="71">
        <v>0</v>
      </c>
      <c r="AP131" s="71">
        <v>7370135.7678951304</v>
      </c>
      <c r="AQ131" s="72"/>
      <c r="AR131" s="71">
        <v>14</v>
      </c>
      <c r="AS131" s="71">
        <v>88</v>
      </c>
      <c r="AT131" s="71">
        <v>0</v>
      </c>
      <c r="AU131" s="71">
        <v>2</v>
      </c>
      <c r="AV131" s="71">
        <v>0</v>
      </c>
      <c r="AW131" s="71">
        <v>0</v>
      </c>
      <c r="AX131" s="71"/>
      <c r="AY131" s="72"/>
      <c r="AZ131" s="71">
        <v>94</v>
      </c>
      <c r="BA131" s="71">
        <v>4876.4999999999982</v>
      </c>
      <c r="BB131" s="71">
        <v>0</v>
      </c>
      <c r="BC131" s="71">
        <v>1014.9</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1973</v>
      </c>
      <c r="B132" s="70">
        <v>221</v>
      </c>
      <c r="C132" s="70">
        <v>19</v>
      </c>
      <c r="D132" s="70">
        <v>13</v>
      </c>
      <c r="E132" s="70">
        <v>2022</v>
      </c>
      <c r="F132" s="70" t="s">
        <v>161</v>
      </c>
      <c r="G132" s="70" t="s">
        <v>1954</v>
      </c>
      <c r="H132" s="70" t="s">
        <v>1955</v>
      </c>
      <c r="I132" s="148"/>
      <c r="J132" s="71">
        <v>0</v>
      </c>
      <c r="K132" s="71">
        <v>6.621760838636806E-2</v>
      </c>
      <c r="L132" s="71">
        <v>2.6851615507468418</v>
      </c>
      <c r="M132" s="71">
        <v>2.6178788454638351</v>
      </c>
      <c r="N132" s="71">
        <v>3.113735736544974</v>
      </c>
      <c r="O132" s="71">
        <v>1.7623842614641776</v>
      </c>
      <c r="P132" s="71">
        <v>3.7255466573449869</v>
      </c>
      <c r="Q132" s="71">
        <v>0.10313996407241163</v>
      </c>
      <c r="R132" s="71">
        <v>0</v>
      </c>
      <c r="S132" s="71">
        <v>0.37161811325751898</v>
      </c>
      <c r="T132" s="72"/>
      <c r="U132" s="71">
        <v>0</v>
      </c>
      <c r="V132" s="71">
        <v>24</v>
      </c>
      <c r="W132" s="71">
        <v>77</v>
      </c>
      <c r="X132" s="71">
        <v>413</v>
      </c>
      <c r="Y132" s="71">
        <v>946</v>
      </c>
      <c r="Z132" s="71">
        <v>1232</v>
      </c>
      <c r="AA132" s="71">
        <v>814</v>
      </c>
      <c r="AB132" s="71">
        <v>1752</v>
      </c>
      <c r="AC132" s="71">
        <v>0</v>
      </c>
      <c r="AD132" s="71">
        <v>0.37161811325751898</v>
      </c>
      <c r="AE132" s="72"/>
      <c r="AF132" s="71">
        <v>0</v>
      </c>
      <c r="AG132" s="71">
        <v>39933.393208930051</v>
      </c>
      <c r="AH132" s="71">
        <v>759780.28886775847</v>
      </c>
      <c r="AI132" s="71">
        <v>2925376.0994051904</v>
      </c>
      <c r="AJ132" s="71">
        <v>3846340.436184153</v>
      </c>
      <c r="AK132" s="71">
        <v>0</v>
      </c>
      <c r="AL132" s="71">
        <v>0</v>
      </c>
      <c r="AM132" s="71">
        <v>226231.01980126646</v>
      </c>
      <c r="AN132" s="71">
        <v>0</v>
      </c>
      <c r="AO132" s="71">
        <v>0</v>
      </c>
      <c r="AP132" s="71">
        <v>7797661.2374672983</v>
      </c>
      <c r="AQ132" s="72"/>
      <c r="AR132" s="71">
        <v>16</v>
      </c>
      <c r="AS132" s="71">
        <v>89</v>
      </c>
      <c r="AT132" s="71">
        <v>0</v>
      </c>
      <c r="AU132" s="71">
        <v>2</v>
      </c>
      <c r="AV132" s="71">
        <v>0</v>
      </c>
      <c r="AW132" s="71">
        <v>0</v>
      </c>
      <c r="AX132" s="71"/>
      <c r="AY132" s="72"/>
      <c r="AZ132" s="71">
        <v>107.5</v>
      </c>
      <c r="BA132" s="71">
        <v>4925.9999999999982</v>
      </c>
      <c r="BB132" s="71">
        <v>0</v>
      </c>
      <c r="BC132" s="71">
        <v>1014.9</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1974</v>
      </c>
      <c r="B133" s="70">
        <v>221</v>
      </c>
      <c r="C133" s="70">
        <v>20</v>
      </c>
      <c r="D133" s="70">
        <v>13</v>
      </c>
      <c r="E133" s="70">
        <v>2023</v>
      </c>
      <c r="F133" s="70" t="s">
        <v>1539</v>
      </c>
      <c r="G133" s="70" t="s">
        <v>1954</v>
      </c>
      <c r="H133" s="70" t="s">
        <v>1955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89</v>
      </c>
      <c r="AT133" s="71">
        <v>0</v>
      </c>
      <c r="AU133" s="71">
        <v>2</v>
      </c>
      <c r="AV133" s="71">
        <v>0</v>
      </c>
      <c r="AW133" s="71">
        <v>0</v>
      </c>
      <c r="AX133" s="71"/>
      <c r="AY133" s="72"/>
      <c r="AZ133" s="71">
        <v>128</v>
      </c>
      <c r="BA133" s="71">
        <v>4925.9999999999982</v>
      </c>
      <c r="BB133" s="71">
        <v>0</v>
      </c>
      <c r="BC133" s="71">
        <v>1014.9</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1975</v>
      </c>
      <c r="B134" s="70">
        <v>221</v>
      </c>
      <c r="C134" s="70">
        <v>21</v>
      </c>
      <c r="D134" s="70">
        <v>13</v>
      </c>
      <c r="E134" s="70">
        <v>2024</v>
      </c>
      <c r="F134" s="70" t="s">
        <v>1554</v>
      </c>
      <c r="G134" s="70" t="s">
        <v>1954</v>
      </c>
      <c r="H134" s="70" t="s">
        <v>1955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1976</v>
      </c>
      <c r="B135" s="70">
        <v>35</v>
      </c>
      <c r="C135" s="70">
        <v>1</v>
      </c>
      <c r="D135" s="70">
        <v>3</v>
      </c>
      <c r="E135" s="70">
        <v>1990</v>
      </c>
      <c r="F135" s="70" t="s">
        <v>787</v>
      </c>
      <c r="G135" s="70" t="s">
        <v>1977</v>
      </c>
      <c r="H135" s="70" t="s">
        <v>1978</v>
      </c>
      <c r="I135" s="148"/>
      <c r="J135" s="71">
        <v>4.6771126993400776</v>
      </c>
      <c r="K135" s="71">
        <v>1.168070846834371</v>
      </c>
      <c r="L135" s="71">
        <v>5.0881870676694367</v>
      </c>
      <c r="M135" s="71">
        <v>1.5444144074924859</v>
      </c>
      <c r="N135" s="71">
        <v>4.9681071901474843</v>
      </c>
      <c r="O135" s="71">
        <v>1.684853629361716</v>
      </c>
      <c r="P135" s="71">
        <v>2.3433855183259</v>
      </c>
      <c r="Q135" s="71">
        <v>0.20620070374354199</v>
      </c>
      <c r="R135" s="71">
        <v>0</v>
      </c>
      <c r="S135" s="71">
        <v>0.23702246369041721</v>
      </c>
      <c r="T135" s="72"/>
      <c r="U135" s="71">
        <v>99245</v>
      </c>
      <c r="V135" s="71">
        <v>360</v>
      </c>
      <c r="W135" s="71">
        <v>67</v>
      </c>
      <c r="X135" s="71">
        <v>642</v>
      </c>
      <c r="Y135" s="71">
        <v>1091</v>
      </c>
      <c r="Z135" s="71">
        <v>693</v>
      </c>
      <c r="AA135" s="71">
        <v>569</v>
      </c>
      <c r="AB135" s="71">
        <v>3348</v>
      </c>
      <c r="AC135" s="71">
        <v>0</v>
      </c>
      <c r="AD135" s="71">
        <v>0.23702246369041721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1979</v>
      </c>
      <c r="B136" s="70">
        <v>36</v>
      </c>
      <c r="C136" s="70">
        <v>2</v>
      </c>
      <c r="D136" s="70">
        <v>3</v>
      </c>
      <c r="E136" s="70">
        <v>2005</v>
      </c>
      <c r="F136" s="70" t="s">
        <v>789</v>
      </c>
      <c r="G136" s="70" t="s">
        <v>1977</v>
      </c>
      <c r="H136" s="70" t="s">
        <v>1978</v>
      </c>
      <c r="I136" s="148"/>
      <c r="J136" s="71">
        <v>2.0527898017003552</v>
      </c>
      <c r="K136" s="71">
        <v>0.63201596109883929</v>
      </c>
      <c r="L136" s="71">
        <v>1.4652522364259111</v>
      </c>
      <c r="M136" s="71">
        <v>2.2437485913717059</v>
      </c>
      <c r="N136" s="71">
        <v>7.0851284322698813</v>
      </c>
      <c r="O136" s="71">
        <v>2.2795743302347229</v>
      </c>
      <c r="P136" s="71">
        <v>2.8965101806277112</v>
      </c>
      <c r="Q136" s="71">
        <v>0.16619728808908499</v>
      </c>
      <c r="R136" s="71">
        <v>0</v>
      </c>
      <c r="S136" s="71">
        <v>0.53304528213199442</v>
      </c>
      <c r="T136" s="72"/>
      <c r="U136" s="71">
        <v>51264</v>
      </c>
      <c r="V136" s="71">
        <v>213</v>
      </c>
      <c r="W136" s="71">
        <v>15</v>
      </c>
      <c r="X136" s="71">
        <v>373</v>
      </c>
      <c r="Y136" s="71">
        <v>1081</v>
      </c>
      <c r="Z136" s="71">
        <v>1085</v>
      </c>
      <c r="AA136" s="71">
        <v>576</v>
      </c>
      <c r="AB136" s="71">
        <v>2821</v>
      </c>
      <c r="AC136" s="71">
        <v>0</v>
      </c>
      <c r="AD136" s="71">
        <v>0.53304528213199442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1980</v>
      </c>
      <c r="B137" s="70">
        <v>37</v>
      </c>
      <c r="C137" s="70">
        <v>3</v>
      </c>
      <c r="D137" s="70">
        <v>3</v>
      </c>
      <c r="E137" s="70">
        <v>2006</v>
      </c>
      <c r="F137" s="70" t="s">
        <v>790</v>
      </c>
      <c r="G137" s="70" t="s">
        <v>1977</v>
      </c>
      <c r="H137" s="70" t="s">
        <v>1978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1981</v>
      </c>
      <c r="B138" s="70">
        <v>38</v>
      </c>
      <c r="C138" s="70">
        <v>4</v>
      </c>
      <c r="D138" s="70">
        <v>3</v>
      </c>
      <c r="E138" s="70">
        <v>2007</v>
      </c>
      <c r="F138" s="70" t="s">
        <v>791</v>
      </c>
      <c r="G138" s="70" t="s">
        <v>1977</v>
      </c>
      <c r="H138" s="70" t="s">
        <v>1978</v>
      </c>
      <c r="I138" s="148"/>
      <c r="J138" s="71">
        <v>1.339060904272275</v>
      </c>
      <c r="K138" s="71">
        <v>0.82677453825428593</v>
      </c>
      <c r="L138" s="71">
        <v>1.7697398395828861</v>
      </c>
      <c r="M138" s="71">
        <v>2.4072482753464128</v>
      </c>
      <c r="N138" s="71">
        <v>5.8909758732900013</v>
      </c>
      <c r="O138" s="71">
        <v>2.1221069218536499</v>
      </c>
      <c r="P138" s="71">
        <v>2.8392147841756081</v>
      </c>
      <c r="Q138" s="71">
        <v>0.16309790641908101</v>
      </c>
      <c r="R138" s="71">
        <v>0</v>
      </c>
      <c r="S138" s="71">
        <v>0.55342690947293693</v>
      </c>
      <c r="T138" s="72"/>
      <c r="U138" s="71">
        <v>51965</v>
      </c>
      <c r="V138" s="71">
        <v>260</v>
      </c>
      <c r="W138" s="71">
        <v>21</v>
      </c>
      <c r="X138" s="71">
        <v>521</v>
      </c>
      <c r="Y138" s="71">
        <v>1044</v>
      </c>
      <c r="Z138" s="71">
        <v>1050</v>
      </c>
      <c r="AA138" s="71">
        <v>556</v>
      </c>
      <c r="AB138" s="71">
        <v>2622</v>
      </c>
      <c r="AC138" s="71">
        <v>0</v>
      </c>
      <c r="AD138" s="71">
        <v>0.55342690947293693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1982</v>
      </c>
      <c r="B139" s="70">
        <v>39</v>
      </c>
      <c r="C139" s="70">
        <v>5</v>
      </c>
      <c r="D139" s="70">
        <v>3</v>
      </c>
      <c r="E139" s="70">
        <v>2008</v>
      </c>
      <c r="F139" s="70" t="s">
        <v>792</v>
      </c>
      <c r="G139" s="70" t="s">
        <v>1977</v>
      </c>
      <c r="H139" s="70" t="s">
        <v>1978</v>
      </c>
      <c r="I139" s="148"/>
      <c r="J139" s="71">
        <v>1.148225462399626</v>
      </c>
      <c r="K139" s="71">
        <v>0.5960197576729146</v>
      </c>
      <c r="L139" s="71">
        <v>1.5739375314566191</v>
      </c>
      <c r="M139" s="71">
        <v>2.5372435403454419</v>
      </c>
      <c r="N139" s="71">
        <v>5.6079808902162123</v>
      </c>
      <c r="O139" s="71">
        <v>2.0521027652778829</v>
      </c>
      <c r="P139" s="71">
        <v>2.7951736242965541</v>
      </c>
      <c r="Q139" s="71">
        <v>0.15709286439791301</v>
      </c>
      <c r="R139" s="71">
        <v>0</v>
      </c>
      <c r="S139" s="71">
        <v>0.43983772634214929</v>
      </c>
      <c r="T139" s="72"/>
      <c r="U139" s="71">
        <v>48862</v>
      </c>
      <c r="V139" s="71">
        <v>260</v>
      </c>
      <c r="W139" s="71">
        <v>21</v>
      </c>
      <c r="X139" s="71">
        <v>521</v>
      </c>
      <c r="Y139" s="71">
        <v>1045</v>
      </c>
      <c r="Z139" s="71">
        <v>1051</v>
      </c>
      <c r="AA139" s="71">
        <v>548</v>
      </c>
      <c r="AB139" s="71">
        <v>2567</v>
      </c>
      <c r="AC139" s="71">
        <v>0</v>
      </c>
      <c r="AD139" s="71">
        <v>0.43983772634214929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1983</v>
      </c>
      <c r="B140" s="70">
        <v>40</v>
      </c>
      <c r="C140" s="70">
        <v>6</v>
      </c>
      <c r="D140" s="70">
        <v>3</v>
      </c>
      <c r="E140" s="70">
        <v>2009</v>
      </c>
      <c r="F140" s="70" t="s">
        <v>176</v>
      </c>
      <c r="G140" s="1064" t="s">
        <v>1977</v>
      </c>
      <c r="H140" s="70" t="s">
        <v>1978</v>
      </c>
      <c r="I140" s="148"/>
      <c r="J140" s="71">
        <v>0</v>
      </c>
      <c r="K140" s="71">
        <v>0.48300507903818363</v>
      </c>
      <c r="L140" s="71">
        <v>0.89581785939917502</v>
      </c>
      <c r="M140" s="71">
        <v>2.7235862463763101</v>
      </c>
      <c r="N140" s="71">
        <v>5.6939255345087849</v>
      </c>
      <c r="O140" s="71">
        <v>2.0434225346555088</v>
      </c>
      <c r="P140" s="71">
        <v>2.6978720849597821</v>
      </c>
      <c r="Q140" s="71">
        <v>0.14539361174134599</v>
      </c>
      <c r="R140" s="71">
        <v>0</v>
      </c>
      <c r="S140" s="71">
        <v>0.53013886270033861</v>
      </c>
      <c r="T140" s="72"/>
      <c r="U140" s="71">
        <v>0</v>
      </c>
      <c r="V140" s="71">
        <v>219</v>
      </c>
      <c r="W140" s="71">
        <v>15</v>
      </c>
      <c r="X140" s="71">
        <v>572</v>
      </c>
      <c r="Y140" s="71">
        <v>1039</v>
      </c>
      <c r="Z140" s="71">
        <v>1033</v>
      </c>
      <c r="AA140" s="71">
        <v>543</v>
      </c>
      <c r="AB140" s="71">
        <v>2494</v>
      </c>
      <c r="AC140" s="71">
        <v>0</v>
      </c>
      <c r="AD140" s="71">
        <v>0.53013886270033861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1984</v>
      </c>
      <c r="B141" s="70">
        <v>41</v>
      </c>
      <c r="C141" s="70">
        <v>7</v>
      </c>
      <c r="D141" s="70">
        <v>3</v>
      </c>
      <c r="E141" s="70">
        <v>2010</v>
      </c>
      <c r="F141" s="70" t="s">
        <v>177</v>
      </c>
      <c r="G141" s="1064" t="s">
        <v>1977</v>
      </c>
      <c r="H141" s="70" t="s">
        <v>1978</v>
      </c>
      <c r="I141" s="148"/>
      <c r="J141" s="71">
        <v>0</v>
      </c>
      <c r="K141" s="71">
        <v>0.56113697446889177</v>
      </c>
      <c r="L141" s="71">
        <v>0.82694399731890822</v>
      </c>
      <c r="M141" s="71">
        <v>2.5880934700842051</v>
      </c>
      <c r="N141" s="71">
        <v>5.8319937818010947</v>
      </c>
      <c r="O141" s="71">
        <v>1.9985291819733431</v>
      </c>
      <c r="P141" s="71">
        <v>2.7669736251448849</v>
      </c>
      <c r="Q141" s="71">
        <v>0.15039392444896801</v>
      </c>
      <c r="R141" s="71">
        <v>0</v>
      </c>
      <c r="S141" s="71">
        <v>0.52375828365758881</v>
      </c>
      <c r="T141" s="72"/>
      <c r="U141" s="71">
        <v>0</v>
      </c>
      <c r="V141" s="71">
        <v>219</v>
      </c>
      <c r="W141" s="71">
        <v>15</v>
      </c>
      <c r="X141" s="71">
        <v>572</v>
      </c>
      <c r="Y141" s="71">
        <v>1043</v>
      </c>
      <c r="Z141" s="71">
        <v>1015</v>
      </c>
      <c r="AA141" s="71">
        <v>543</v>
      </c>
      <c r="AB141" s="71">
        <v>2472</v>
      </c>
      <c r="AC141" s="71">
        <v>0</v>
      </c>
      <c r="AD141" s="71">
        <v>0.52375828365758881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1985</v>
      </c>
      <c r="B142" s="70">
        <v>42</v>
      </c>
      <c r="C142" s="70">
        <v>8</v>
      </c>
      <c r="D142" s="70">
        <v>3</v>
      </c>
      <c r="E142" s="70">
        <v>2011</v>
      </c>
      <c r="F142" s="70" t="s">
        <v>178</v>
      </c>
      <c r="G142" s="70" t="s">
        <v>1977</v>
      </c>
      <c r="H142" s="70" t="s">
        <v>1978</v>
      </c>
      <c r="I142" s="148"/>
      <c r="J142" s="71">
        <v>0</v>
      </c>
      <c r="K142" s="71">
        <v>0.65249956874343029</v>
      </c>
      <c r="L142" s="71">
        <v>0.74874143653446434</v>
      </c>
      <c r="M142" s="71">
        <v>3.0487057383083851</v>
      </c>
      <c r="N142" s="71">
        <v>6.6287836354268821</v>
      </c>
      <c r="O142" s="71">
        <v>1.9810869955245882</v>
      </c>
      <c r="P142" s="71">
        <v>2.6474248899333559</v>
      </c>
      <c r="Q142" s="71">
        <v>0.17067056566646499</v>
      </c>
      <c r="R142" s="71">
        <v>0</v>
      </c>
      <c r="S142" s="71">
        <v>0.43747224147615599</v>
      </c>
      <c r="T142" s="72"/>
      <c r="U142" s="71">
        <v>0</v>
      </c>
      <c r="V142" s="71">
        <v>219</v>
      </c>
      <c r="W142" s="71">
        <v>15</v>
      </c>
      <c r="X142" s="71">
        <v>572</v>
      </c>
      <c r="Y142" s="71">
        <v>1041</v>
      </c>
      <c r="Z142" s="71">
        <v>1028</v>
      </c>
      <c r="AA142" s="71">
        <v>535</v>
      </c>
      <c r="AB142" s="71">
        <v>2432</v>
      </c>
      <c r="AC142" s="71">
        <v>0</v>
      </c>
      <c r="AD142" s="71">
        <v>0.43747224147615599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1986</v>
      </c>
      <c r="B143" s="70">
        <v>43</v>
      </c>
      <c r="C143" s="70">
        <v>9</v>
      </c>
      <c r="D143" s="70">
        <v>3</v>
      </c>
      <c r="E143" s="70">
        <v>2012</v>
      </c>
      <c r="F143" s="70" t="s">
        <v>179</v>
      </c>
      <c r="G143" s="70" t="s">
        <v>1977</v>
      </c>
      <c r="H143" s="70" t="s">
        <v>1978</v>
      </c>
      <c r="I143" s="148"/>
      <c r="J143" s="71">
        <v>0</v>
      </c>
      <c r="K143" s="71">
        <v>0.71760452570983202</v>
      </c>
      <c r="L143" s="71">
        <v>0.72961481797064331</v>
      </c>
      <c r="M143" s="71">
        <v>3.3058988213060139</v>
      </c>
      <c r="N143" s="71">
        <v>6.5319473103881931</v>
      </c>
      <c r="O143" s="71">
        <v>1.9903530318325418</v>
      </c>
      <c r="P143" s="71">
        <v>2.6127213051157443</v>
      </c>
      <c r="Q143" s="71">
        <v>0.181999063203133</v>
      </c>
      <c r="R143" s="71">
        <v>0</v>
      </c>
      <c r="S143" s="71">
        <v>0.61536347309852912</v>
      </c>
      <c r="T143" s="72"/>
      <c r="U143" s="71">
        <v>0</v>
      </c>
      <c r="V143" s="71">
        <v>219</v>
      </c>
      <c r="W143" s="71">
        <v>15</v>
      </c>
      <c r="X143" s="71">
        <v>572</v>
      </c>
      <c r="Y143" s="71">
        <v>1024</v>
      </c>
      <c r="Z143" s="71">
        <v>1041</v>
      </c>
      <c r="AA143" s="71">
        <v>525</v>
      </c>
      <c r="AB143" s="71">
        <v>2387</v>
      </c>
      <c r="AC143" s="71">
        <v>0</v>
      </c>
      <c r="AD143" s="71">
        <v>0.61536347309852912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1987</v>
      </c>
      <c r="B144" s="70">
        <v>44</v>
      </c>
      <c r="C144" s="70">
        <v>10</v>
      </c>
      <c r="D144" s="70">
        <v>3</v>
      </c>
      <c r="E144" s="70">
        <v>2013</v>
      </c>
      <c r="F144" s="70" t="s">
        <v>180</v>
      </c>
      <c r="G144" s="70" t="s">
        <v>1977</v>
      </c>
      <c r="H144" s="70" t="s">
        <v>1978</v>
      </c>
      <c r="I144" s="148"/>
      <c r="J144" s="71">
        <v>0</v>
      </c>
      <c r="K144" s="71">
        <v>0.66317350178318668</v>
      </c>
      <c r="L144" s="71">
        <v>0.62973157680658043</v>
      </c>
      <c r="M144" s="71">
        <v>3.0813474774352789</v>
      </c>
      <c r="N144" s="71">
        <v>6.4334824778150344</v>
      </c>
      <c r="O144" s="71">
        <v>1.897964561878329</v>
      </c>
      <c r="P144" s="71">
        <v>2.5226587795431019</v>
      </c>
      <c r="Q144" s="71">
        <v>0.18263490425708101</v>
      </c>
      <c r="R144" s="71">
        <v>0</v>
      </c>
      <c r="S144" s="71">
        <v>0.63259376756857488</v>
      </c>
      <c r="T144" s="72"/>
      <c r="U144" s="71">
        <v>0</v>
      </c>
      <c r="V144" s="71">
        <v>219</v>
      </c>
      <c r="W144" s="71">
        <v>15</v>
      </c>
      <c r="X144" s="71">
        <v>572</v>
      </c>
      <c r="Y144" s="71">
        <v>1027</v>
      </c>
      <c r="Z144" s="71">
        <v>1037</v>
      </c>
      <c r="AA144" s="71">
        <v>505</v>
      </c>
      <c r="AB144" s="71">
        <v>2361</v>
      </c>
      <c r="AC144" s="71">
        <v>0</v>
      </c>
      <c r="AD144" s="71">
        <v>0.63259376756857488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1988</v>
      </c>
      <c r="B145" s="70">
        <v>45</v>
      </c>
      <c r="C145" s="70">
        <v>11</v>
      </c>
      <c r="D145" s="70">
        <v>3</v>
      </c>
      <c r="E145" s="70">
        <v>2014</v>
      </c>
      <c r="F145" s="70" t="s">
        <v>181</v>
      </c>
      <c r="G145" s="70" t="s">
        <v>1977</v>
      </c>
      <c r="H145" s="70" t="s">
        <v>1978</v>
      </c>
      <c r="I145" s="148"/>
      <c r="J145" s="71">
        <v>0</v>
      </c>
      <c r="K145" s="71">
        <v>0.42661327696847451</v>
      </c>
      <c r="L145" s="71">
        <v>0.81352666506176818</v>
      </c>
      <c r="M145" s="71">
        <v>2.721711948808216</v>
      </c>
      <c r="N145" s="71">
        <v>6.0722165213429786</v>
      </c>
      <c r="O145" s="71">
        <v>1.7568729264798242</v>
      </c>
      <c r="P145" s="71">
        <v>2.4704938968340096</v>
      </c>
      <c r="Q145" s="71">
        <v>0.17010631079331401</v>
      </c>
      <c r="R145" s="71">
        <v>0</v>
      </c>
      <c r="S145" s="71">
        <v>0.45214947906120723</v>
      </c>
      <c r="T145" s="72"/>
      <c r="U145" s="71">
        <v>0</v>
      </c>
      <c r="V145" s="71">
        <v>128</v>
      </c>
      <c r="W145" s="71">
        <v>16</v>
      </c>
      <c r="X145" s="71">
        <v>494</v>
      </c>
      <c r="Y145" s="71">
        <v>1010</v>
      </c>
      <c r="Z145" s="71">
        <v>1011</v>
      </c>
      <c r="AA145" s="71">
        <v>492</v>
      </c>
      <c r="AB145" s="71">
        <v>2292</v>
      </c>
      <c r="AC145" s="71">
        <v>0</v>
      </c>
      <c r="AD145" s="71">
        <v>0.45214947906120723</v>
      </c>
      <c r="AE145" s="72"/>
      <c r="AF145" s="71"/>
      <c r="AG145" s="71"/>
      <c r="AH145" s="71"/>
      <c r="AI145" s="71"/>
      <c r="AJ145" s="71"/>
      <c r="AK145" s="71"/>
      <c r="AL145" s="71"/>
      <c r="AM145" s="71"/>
      <c r="AN145" s="71"/>
      <c r="AO145" s="71"/>
      <c r="AP145" s="71"/>
      <c r="AQ145" s="72"/>
      <c r="AR145" s="71">
        <v>7</v>
      </c>
      <c r="AS145" s="71">
        <v>0</v>
      </c>
      <c r="AT145" s="71">
        <v>1</v>
      </c>
      <c r="AU145" s="71">
        <v>0</v>
      </c>
      <c r="AV145" s="71">
        <v>0</v>
      </c>
      <c r="AW145" s="71">
        <v>0</v>
      </c>
      <c r="AX145" s="71"/>
      <c r="AY145" s="72"/>
      <c r="AZ145" s="71">
        <v>25.9</v>
      </c>
      <c r="BA145" s="71">
        <v>0</v>
      </c>
      <c r="BB145" s="71">
        <v>1990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1989</v>
      </c>
      <c r="B146" s="70">
        <v>46</v>
      </c>
      <c r="C146" s="70">
        <v>12</v>
      </c>
      <c r="D146" s="70">
        <v>3</v>
      </c>
      <c r="E146" s="70">
        <v>2015</v>
      </c>
      <c r="F146" s="70" t="s">
        <v>182</v>
      </c>
      <c r="G146" s="70" t="s">
        <v>1977</v>
      </c>
      <c r="H146" s="70" t="s">
        <v>1978</v>
      </c>
      <c r="I146" s="148"/>
      <c r="J146" s="71">
        <v>0</v>
      </c>
      <c r="K146" s="71">
        <v>0.41103517603603751</v>
      </c>
      <c r="L146" s="71">
        <v>0.71906308369155092</v>
      </c>
      <c r="M146" s="71">
        <v>2.356032696229784</v>
      </c>
      <c r="N146" s="71">
        <v>5.546993027425529</v>
      </c>
      <c r="O146" s="71">
        <v>1.7211929755644808</v>
      </c>
      <c r="P146" s="71">
        <v>2.4171674731568502</v>
      </c>
      <c r="Q146" s="71">
        <v>0.16252714158449799</v>
      </c>
      <c r="R146" s="71">
        <v>0</v>
      </c>
      <c r="S146" s="71">
        <v>0.4527307665238684</v>
      </c>
      <c r="T146" s="72"/>
      <c r="U146" s="71">
        <v>0</v>
      </c>
      <c r="V146" s="71">
        <v>128</v>
      </c>
      <c r="W146" s="71">
        <v>16</v>
      </c>
      <c r="X146" s="71">
        <v>494</v>
      </c>
      <c r="Y146" s="71">
        <v>996</v>
      </c>
      <c r="Z146" s="71">
        <v>1000</v>
      </c>
      <c r="AA146" s="71">
        <v>481</v>
      </c>
      <c r="AB146" s="71">
        <v>2237</v>
      </c>
      <c r="AC146" s="71">
        <v>0</v>
      </c>
      <c r="AD146" s="71">
        <v>0.4527307665238684</v>
      </c>
      <c r="AE146" s="72"/>
      <c r="AF146" s="71">
        <v>0</v>
      </c>
      <c r="AG146" s="71">
        <v>320542.12145377003</v>
      </c>
      <c r="AH146" s="71">
        <v>108199.4360616042</v>
      </c>
      <c r="AI146" s="71">
        <v>3016520.819852178</v>
      </c>
      <c r="AJ146" s="71">
        <v>5298049.1346822819</v>
      </c>
      <c r="AK146" s="71">
        <v>0</v>
      </c>
      <c r="AL146" s="71">
        <v>0</v>
      </c>
      <c r="AM146" s="71">
        <v>306571.46613793378</v>
      </c>
      <c r="AN146" s="71">
        <v>0</v>
      </c>
      <c r="AO146" s="71">
        <v>0</v>
      </c>
      <c r="AP146" s="71">
        <v>9049882.9781877697</v>
      </c>
      <c r="AQ146" s="72"/>
      <c r="AR146" s="71">
        <v>10</v>
      </c>
      <c r="AS146" s="71">
        <v>0</v>
      </c>
      <c r="AT146" s="71">
        <v>1</v>
      </c>
      <c r="AU146" s="71">
        <v>0</v>
      </c>
      <c r="AV146" s="71">
        <v>0</v>
      </c>
      <c r="AW146" s="71">
        <v>0</v>
      </c>
      <c r="AX146" s="71"/>
      <c r="AY146" s="72"/>
      <c r="AZ146" s="71">
        <v>37.799999999999997</v>
      </c>
      <c r="BA146" s="71">
        <v>0</v>
      </c>
      <c r="BB146" s="71">
        <v>1990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1990</v>
      </c>
      <c r="B147" s="70">
        <v>47</v>
      </c>
      <c r="C147" s="70">
        <v>13</v>
      </c>
      <c r="D147" s="70">
        <v>3</v>
      </c>
      <c r="E147" s="70">
        <v>2016</v>
      </c>
      <c r="F147" s="70" t="s">
        <v>155</v>
      </c>
      <c r="G147" s="70" t="s">
        <v>1977</v>
      </c>
      <c r="H147" s="70" t="s">
        <v>1978</v>
      </c>
      <c r="I147" s="148"/>
      <c r="J147" s="71">
        <v>0</v>
      </c>
      <c r="K147" s="71">
        <v>0.37833846740144716</v>
      </c>
      <c r="L147" s="71">
        <v>0.89348175216109549</v>
      </c>
      <c r="M147" s="71">
        <v>2.2169263982370282</v>
      </c>
      <c r="N147" s="71">
        <v>5.9141192507045712</v>
      </c>
      <c r="O147" s="71">
        <v>1.7155943264281499</v>
      </c>
      <c r="P147" s="71">
        <v>2.4099260792941166</v>
      </c>
      <c r="Q147" s="71">
        <v>0.15214138799171331</v>
      </c>
      <c r="R147" s="71">
        <v>0</v>
      </c>
      <c r="S147" s="71">
        <v>0.57024574113440807</v>
      </c>
      <c r="T147" s="72"/>
      <c r="U147" s="71">
        <v>0</v>
      </c>
      <c r="V147" s="71">
        <v>128</v>
      </c>
      <c r="W147" s="71">
        <v>16</v>
      </c>
      <c r="X147" s="71">
        <v>494</v>
      </c>
      <c r="Y147" s="71">
        <v>979</v>
      </c>
      <c r="Z147" s="71">
        <v>1009</v>
      </c>
      <c r="AA147" s="71">
        <v>496</v>
      </c>
      <c r="AB147" s="71">
        <v>2154</v>
      </c>
      <c r="AC147" s="71">
        <v>0</v>
      </c>
      <c r="AD147" s="71">
        <v>0.57024574113440807</v>
      </c>
      <c r="AE147" s="72"/>
      <c r="AF147" s="71">
        <v>0</v>
      </c>
      <c r="AG147" s="71">
        <v>300438.39031055098</v>
      </c>
      <c r="AH147" s="71">
        <v>99127.255933770459</v>
      </c>
      <c r="AI147" s="71">
        <v>3079890.8935542312</v>
      </c>
      <c r="AJ147" s="71">
        <v>5269737.4809013419</v>
      </c>
      <c r="AK147" s="71">
        <v>0</v>
      </c>
      <c r="AL147" s="71">
        <v>0</v>
      </c>
      <c r="AM147" s="71">
        <v>295426.00315357052</v>
      </c>
      <c r="AN147" s="71">
        <v>0</v>
      </c>
      <c r="AO147" s="71">
        <v>0</v>
      </c>
      <c r="AP147" s="71">
        <v>9044620.0238534641</v>
      </c>
      <c r="AQ147" s="72"/>
      <c r="AR147" s="71">
        <v>11</v>
      </c>
      <c r="AS147" s="71">
        <v>0</v>
      </c>
      <c r="AT147" s="71">
        <v>1</v>
      </c>
      <c r="AU147" s="71">
        <v>0</v>
      </c>
      <c r="AV147" s="71">
        <v>0</v>
      </c>
      <c r="AW147" s="71">
        <v>0</v>
      </c>
      <c r="AX147" s="71"/>
      <c r="AY147" s="72"/>
      <c r="AZ147" s="71">
        <v>46.900000000000013</v>
      </c>
      <c r="BA147" s="71">
        <v>0</v>
      </c>
      <c r="BB147" s="71">
        <v>1990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1991</v>
      </c>
      <c r="B148" s="70">
        <v>48</v>
      </c>
      <c r="C148" s="70">
        <v>14</v>
      </c>
      <c r="D148" s="70">
        <v>3</v>
      </c>
      <c r="E148" s="70">
        <v>2017</v>
      </c>
      <c r="F148" s="70" t="s">
        <v>156</v>
      </c>
      <c r="G148" s="70" t="s">
        <v>1977</v>
      </c>
      <c r="H148" s="70" t="s">
        <v>1978</v>
      </c>
      <c r="I148" s="148"/>
      <c r="J148" s="71">
        <v>0</v>
      </c>
      <c r="K148" s="71">
        <v>0.41402220613285751</v>
      </c>
      <c r="L148" s="71">
        <v>0.87204910892326437</v>
      </c>
      <c r="M148" s="71">
        <v>1.9768461062978462</v>
      </c>
      <c r="N148" s="71">
        <v>5.2981658485501324</v>
      </c>
      <c r="O148" s="71">
        <v>1.6608391629719796</v>
      </c>
      <c r="P148" s="71">
        <v>2.3125850158201708</v>
      </c>
      <c r="Q148" s="71">
        <v>0.14357236605973001</v>
      </c>
      <c r="R148" s="71">
        <v>0</v>
      </c>
      <c r="S148" s="71">
        <v>0.3834615864590577</v>
      </c>
      <c r="T148" s="72"/>
      <c r="U148" s="71">
        <v>0</v>
      </c>
      <c r="V148" s="71">
        <v>128</v>
      </c>
      <c r="W148" s="71">
        <v>16</v>
      </c>
      <c r="X148" s="71">
        <v>494</v>
      </c>
      <c r="Y148" s="71">
        <v>969</v>
      </c>
      <c r="Z148" s="71">
        <v>993</v>
      </c>
      <c r="AA148" s="71">
        <v>479</v>
      </c>
      <c r="AB148" s="71">
        <v>2102</v>
      </c>
      <c r="AC148" s="71">
        <v>0</v>
      </c>
      <c r="AD148" s="71">
        <v>0.3834615864590577</v>
      </c>
      <c r="AE148" s="72"/>
      <c r="AF148" s="71">
        <v>0</v>
      </c>
      <c r="AG148" s="71">
        <v>321987.00496762688</v>
      </c>
      <c r="AH148" s="71">
        <v>134029.9063359538</v>
      </c>
      <c r="AI148" s="71">
        <v>2865805.5270930231</v>
      </c>
      <c r="AJ148" s="71">
        <v>5266165.5920956098</v>
      </c>
      <c r="AK148" s="71">
        <v>0</v>
      </c>
      <c r="AL148" s="71">
        <v>0</v>
      </c>
      <c r="AM148" s="71">
        <v>288745.18633275188</v>
      </c>
      <c r="AN148" s="71">
        <v>0</v>
      </c>
      <c r="AO148" s="71">
        <v>0</v>
      </c>
      <c r="AP148" s="71">
        <v>8876733.2168249637</v>
      </c>
      <c r="AQ148" s="72"/>
      <c r="AR148" s="71">
        <v>11</v>
      </c>
      <c r="AS148" s="71">
        <v>0</v>
      </c>
      <c r="AT148" s="71">
        <v>5</v>
      </c>
      <c r="AU148" s="71">
        <v>0</v>
      </c>
      <c r="AV148" s="71">
        <v>0</v>
      </c>
      <c r="AW148" s="71">
        <v>0</v>
      </c>
      <c r="AX148" s="71"/>
      <c r="AY148" s="72"/>
      <c r="AZ148" s="71">
        <v>46.900000000000013</v>
      </c>
      <c r="BA148" s="71">
        <v>0</v>
      </c>
      <c r="BB148" s="71">
        <v>2068</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1992</v>
      </c>
      <c r="B149" s="70">
        <v>49</v>
      </c>
      <c r="C149" s="70">
        <v>15</v>
      </c>
      <c r="D149" s="70">
        <v>3</v>
      </c>
      <c r="E149" s="70">
        <v>2018</v>
      </c>
      <c r="F149" s="70" t="s">
        <v>183</v>
      </c>
      <c r="G149" s="70" t="s">
        <v>1977</v>
      </c>
      <c r="H149" s="70" t="s">
        <v>1978</v>
      </c>
      <c r="I149" s="148"/>
      <c r="J149" s="71">
        <v>0</v>
      </c>
      <c r="K149" s="71">
        <v>0.38635288636674769</v>
      </c>
      <c r="L149" s="71">
        <v>0.80476244978642386</v>
      </c>
      <c r="M149" s="71">
        <v>2.1430770742606633</v>
      </c>
      <c r="N149" s="71">
        <v>5.1020483821537468</v>
      </c>
      <c r="O149" s="71">
        <v>1.6362001137240205</v>
      </c>
      <c r="P149" s="71">
        <v>2.2943448808330951</v>
      </c>
      <c r="Q149" s="71">
        <v>0.129423661762366</v>
      </c>
      <c r="R149" s="71">
        <v>0</v>
      </c>
      <c r="S149" s="71">
        <v>0.46558944891143678</v>
      </c>
      <c r="T149" s="72"/>
      <c r="U149" s="71">
        <v>0</v>
      </c>
      <c r="V149" s="71">
        <v>128</v>
      </c>
      <c r="W149" s="71">
        <v>16</v>
      </c>
      <c r="X149" s="71">
        <v>494</v>
      </c>
      <c r="Y149" s="71">
        <v>964</v>
      </c>
      <c r="Z149" s="71">
        <v>997</v>
      </c>
      <c r="AA149" s="71">
        <v>480</v>
      </c>
      <c r="AB149" s="71">
        <v>2042</v>
      </c>
      <c r="AC149" s="71">
        <v>0</v>
      </c>
      <c r="AD149" s="71">
        <v>0.46558944891143678</v>
      </c>
      <c r="AE149" s="72"/>
      <c r="AF149" s="71">
        <v>0</v>
      </c>
      <c r="AG149" s="71">
        <v>295188.97603036242</v>
      </c>
      <c r="AH149" s="71">
        <v>127554.9719747098</v>
      </c>
      <c r="AI149" s="71">
        <v>3032318.4206416691</v>
      </c>
      <c r="AJ149" s="71">
        <v>4759391.2448108206</v>
      </c>
      <c r="AK149" s="71">
        <v>0</v>
      </c>
      <c r="AL149" s="71">
        <v>0</v>
      </c>
      <c r="AM149" s="71">
        <v>281083.56807318702</v>
      </c>
      <c r="AN149" s="71">
        <v>0</v>
      </c>
      <c r="AO149" s="71">
        <v>0</v>
      </c>
      <c r="AP149" s="71">
        <v>8495537.1815307494</v>
      </c>
      <c r="AQ149" s="72"/>
      <c r="AR149" s="71">
        <v>11</v>
      </c>
      <c r="AS149" s="71">
        <v>0</v>
      </c>
      <c r="AT149" s="71">
        <v>5</v>
      </c>
      <c r="AU149" s="71">
        <v>0</v>
      </c>
      <c r="AV149" s="71">
        <v>0</v>
      </c>
      <c r="AW149" s="71">
        <v>0</v>
      </c>
      <c r="AX149" s="71"/>
      <c r="AY149" s="72"/>
      <c r="AZ149" s="71">
        <v>47.2</v>
      </c>
      <c r="BA149" s="71">
        <v>0</v>
      </c>
      <c r="BB149" s="71">
        <v>2068</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1993</v>
      </c>
      <c r="B150" s="70">
        <v>50</v>
      </c>
      <c r="C150" s="70">
        <v>16</v>
      </c>
      <c r="D150" s="70">
        <v>3</v>
      </c>
      <c r="E150" s="70">
        <v>2019</v>
      </c>
      <c r="F150" s="70" t="s">
        <v>158</v>
      </c>
      <c r="G150" s="70" t="s">
        <v>1977</v>
      </c>
      <c r="H150" s="70" t="s">
        <v>1978</v>
      </c>
      <c r="I150" s="148"/>
      <c r="J150" s="71">
        <v>0</v>
      </c>
      <c r="K150" s="71">
        <v>0.34284342417838881</v>
      </c>
      <c r="L150" s="71">
        <v>0.81316819768390458</v>
      </c>
      <c r="M150" s="71">
        <v>1.9845660366149414</v>
      </c>
      <c r="N150" s="71">
        <v>4.9080905642009522</v>
      </c>
      <c r="O150" s="71">
        <v>1.5781058213244759</v>
      </c>
      <c r="P150" s="71">
        <v>2.2105131380553531</v>
      </c>
      <c r="Q150" s="71">
        <v>0.12095203030618901</v>
      </c>
      <c r="R150" s="71">
        <v>0</v>
      </c>
      <c r="S150" s="71">
        <v>0.42833362555239951</v>
      </c>
      <c r="T150" s="72"/>
      <c r="U150" s="71">
        <v>0</v>
      </c>
      <c r="V150" s="71">
        <v>128</v>
      </c>
      <c r="W150" s="71">
        <v>16</v>
      </c>
      <c r="X150" s="71">
        <v>494</v>
      </c>
      <c r="Y150" s="71">
        <v>944</v>
      </c>
      <c r="Z150" s="71">
        <v>988</v>
      </c>
      <c r="AA150" s="71">
        <v>459</v>
      </c>
      <c r="AB150" s="71">
        <v>1960</v>
      </c>
      <c r="AC150" s="71">
        <v>0</v>
      </c>
      <c r="AD150" s="71">
        <v>0.42833362555239951</v>
      </c>
      <c r="AE150" s="72"/>
      <c r="AF150" s="71">
        <v>0</v>
      </c>
      <c r="AG150" s="71">
        <v>258566.47903538961</v>
      </c>
      <c r="AH150" s="71">
        <v>135424.61342556551</v>
      </c>
      <c r="AI150" s="71">
        <v>2896980.6011383128</v>
      </c>
      <c r="AJ150" s="71">
        <v>4744955.6372524425</v>
      </c>
      <c r="AK150" s="71">
        <v>0</v>
      </c>
      <c r="AL150" s="71">
        <v>0</v>
      </c>
      <c r="AM150" s="71">
        <v>266937.24512789975</v>
      </c>
      <c r="AN150" s="71">
        <v>0</v>
      </c>
      <c r="AO150" s="71">
        <v>0</v>
      </c>
      <c r="AP150" s="71">
        <v>8302864.57597961</v>
      </c>
      <c r="AQ150" s="72"/>
      <c r="AR150" s="71">
        <v>11</v>
      </c>
      <c r="AS150" s="71">
        <v>2</v>
      </c>
      <c r="AT150" s="71">
        <v>9</v>
      </c>
      <c r="AU150" s="71">
        <v>0</v>
      </c>
      <c r="AV150" s="71">
        <v>0</v>
      </c>
      <c r="AW150" s="71">
        <v>0</v>
      </c>
      <c r="AX150" s="71"/>
      <c r="AY150" s="72"/>
      <c r="AZ150" s="71">
        <v>46.9</v>
      </c>
      <c r="BA150" s="71">
        <v>99</v>
      </c>
      <c r="BB150" s="71">
        <v>2147.1999999999998</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1994</v>
      </c>
      <c r="B151" s="70">
        <v>51</v>
      </c>
      <c r="C151" s="70">
        <v>17</v>
      </c>
      <c r="D151" s="70">
        <v>3</v>
      </c>
      <c r="E151" s="70">
        <v>2020</v>
      </c>
      <c r="F151" s="70" t="s">
        <v>159</v>
      </c>
      <c r="G151" s="70" t="s">
        <v>1977</v>
      </c>
      <c r="H151" s="70" t="s">
        <v>1978</v>
      </c>
      <c r="I151" s="148"/>
      <c r="J151" s="71">
        <v>0</v>
      </c>
      <c r="K151" s="71">
        <v>0.40493363610545408</v>
      </c>
      <c r="L151" s="71">
        <v>1.1760342853393879</v>
      </c>
      <c r="M151" s="71">
        <v>1.6063615803808649</v>
      </c>
      <c r="N151" s="71">
        <v>4.2765129311996564</v>
      </c>
      <c r="O151" s="71">
        <v>1.3756466314862164</v>
      </c>
      <c r="P151" s="71">
        <v>2.075179478678328</v>
      </c>
      <c r="Q151" s="71">
        <v>0.11273290313873401</v>
      </c>
      <c r="R151" s="71">
        <v>0</v>
      </c>
      <c r="S151" s="71">
        <v>0.40112146509949509</v>
      </c>
      <c r="T151" s="72"/>
      <c r="U151" s="71">
        <v>0</v>
      </c>
      <c r="V151" s="71">
        <v>135</v>
      </c>
      <c r="W151" s="71">
        <v>25</v>
      </c>
      <c r="X151" s="71">
        <v>434</v>
      </c>
      <c r="Y151" s="71">
        <v>940</v>
      </c>
      <c r="Z151" s="71">
        <v>983</v>
      </c>
      <c r="AA151" s="71">
        <v>458</v>
      </c>
      <c r="AB151" s="71">
        <v>1912</v>
      </c>
      <c r="AC151" s="71">
        <v>0</v>
      </c>
      <c r="AD151" s="71">
        <v>0.40112146509949509</v>
      </c>
      <c r="AE151" s="72"/>
      <c r="AF151" s="71">
        <v>0</v>
      </c>
      <c r="AG151" s="71">
        <v>311965.31022859452</v>
      </c>
      <c r="AH151" s="71">
        <v>205065.4019843463</v>
      </c>
      <c r="AI151" s="71">
        <v>2452640.8136872812</v>
      </c>
      <c r="AJ151" s="71">
        <v>4518470.9309806563</v>
      </c>
      <c r="AK151" s="71"/>
      <c r="AL151" s="71"/>
      <c r="AM151" s="71">
        <v>249537.24276306131</v>
      </c>
      <c r="AN151" s="71"/>
      <c r="AO151" s="71"/>
      <c r="AP151" s="71">
        <v>7737679.6996439397</v>
      </c>
      <c r="AQ151" s="72"/>
      <c r="AR151" s="71">
        <v>12</v>
      </c>
      <c r="AS151" s="71">
        <v>2</v>
      </c>
      <c r="AT151" s="71">
        <v>10</v>
      </c>
      <c r="AU151" s="71">
        <v>0</v>
      </c>
      <c r="AV151" s="71">
        <v>0</v>
      </c>
      <c r="AW151" s="71">
        <v>0</v>
      </c>
      <c r="AX151" s="71"/>
      <c r="AY151" s="72"/>
      <c r="AZ151" s="71">
        <v>48.6</v>
      </c>
      <c r="BA151" s="71">
        <v>99</v>
      </c>
      <c r="BB151" s="71">
        <v>2167</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1995</v>
      </c>
      <c r="B152" s="70">
        <v>51</v>
      </c>
      <c r="C152" s="70">
        <v>18</v>
      </c>
      <c r="D152" s="70">
        <v>3</v>
      </c>
      <c r="E152" s="70">
        <v>2021</v>
      </c>
      <c r="F152" s="70" t="s">
        <v>160</v>
      </c>
      <c r="G152" s="70" t="s">
        <v>1977</v>
      </c>
      <c r="H152" s="70" t="s">
        <v>1978</v>
      </c>
      <c r="I152" s="148"/>
      <c r="J152" s="71">
        <v>0.49917264178021603</v>
      </c>
      <c r="K152" s="71">
        <v>0.47996074697065622</v>
      </c>
      <c r="L152" s="71">
        <v>0.93806587073077108</v>
      </c>
      <c r="M152" s="71">
        <v>1.8284292563393869</v>
      </c>
      <c r="N152" s="71">
        <v>4.1376582405689142</v>
      </c>
      <c r="O152" s="71">
        <v>1.3237981398992091</v>
      </c>
      <c r="P152" s="71">
        <v>2.0956210656342034</v>
      </c>
      <c r="Q152" s="71">
        <v>0.10655647100031999</v>
      </c>
      <c r="R152" s="71">
        <v>0</v>
      </c>
      <c r="S152" s="71">
        <v>0.50719411881126675</v>
      </c>
      <c r="T152" s="72"/>
      <c r="U152" s="71">
        <v>23201</v>
      </c>
      <c r="V152" s="71">
        <v>135</v>
      </c>
      <c r="W152" s="71">
        <v>25</v>
      </c>
      <c r="X152" s="71">
        <v>434</v>
      </c>
      <c r="Y152" s="71">
        <v>899</v>
      </c>
      <c r="Z152" s="71">
        <v>974</v>
      </c>
      <c r="AA152" s="71">
        <v>451</v>
      </c>
      <c r="AB152" s="71">
        <v>1825</v>
      </c>
      <c r="AC152" s="71">
        <v>0</v>
      </c>
      <c r="AD152" s="71">
        <v>0.50719411881126675</v>
      </c>
      <c r="AE152" s="72"/>
      <c r="AF152" s="71">
        <v>294356.92602822161</v>
      </c>
      <c r="AG152" s="71">
        <v>345414.05382940127</v>
      </c>
      <c r="AH152" s="71">
        <v>157376.55409651922</v>
      </c>
      <c r="AI152" s="71">
        <v>2753493.7477013944</v>
      </c>
      <c r="AJ152" s="71">
        <v>4476167.5828779703</v>
      </c>
      <c r="AK152" s="71">
        <v>0</v>
      </c>
      <c r="AL152" s="71">
        <v>0</v>
      </c>
      <c r="AM152" s="71">
        <v>239556.59524924034</v>
      </c>
      <c r="AN152" s="71">
        <v>0</v>
      </c>
      <c r="AO152" s="71">
        <v>0</v>
      </c>
      <c r="AP152" s="71">
        <v>8266365.4597827466</v>
      </c>
      <c r="AQ152" s="72"/>
      <c r="AR152" s="71">
        <v>13</v>
      </c>
      <c r="AS152" s="71">
        <v>3</v>
      </c>
      <c r="AT152" s="71">
        <v>10</v>
      </c>
      <c r="AU152" s="71">
        <v>0</v>
      </c>
      <c r="AV152" s="71">
        <v>0</v>
      </c>
      <c r="AW152" s="71">
        <v>0</v>
      </c>
      <c r="AX152" s="71"/>
      <c r="AY152" s="72"/>
      <c r="AZ152" s="71">
        <v>58.5</v>
      </c>
      <c r="BA152" s="71">
        <v>148.5</v>
      </c>
      <c r="BB152" s="71">
        <v>2167</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1996</v>
      </c>
      <c r="B153" s="70">
        <v>51</v>
      </c>
      <c r="C153" s="70">
        <v>19</v>
      </c>
      <c r="D153" s="70">
        <v>3</v>
      </c>
      <c r="E153" s="70">
        <v>2022</v>
      </c>
      <c r="F153" s="70" t="s">
        <v>161</v>
      </c>
      <c r="G153" s="70" t="s">
        <v>1977</v>
      </c>
      <c r="H153" s="70" t="s">
        <v>1978</v>
      </c>
      <c r="I153" s="148"/>
      <c r="J153" s="71">
        <v>0.41194527986432566</v>
      </c>
      <c r="K153" s="71">
        <v>0.43903362980593968</v>
      </c>
      <c r="L153" s="71">
        <v>0.94751431943314202</v>
      </c>
      <c r="M153" s="71">
        <v>1.7441372425673574</v>
      </c>
      <c r="N153" s="71">
        <v>4.2778771243344496</v>
      </c>
      <c r="O153" s="71">
        <v>1.357550863741481</v>
      </c>
      <c r="P153" s="71">
        <v>2.0961920995872285</v>
      </c>
      <c r="Q153" s="71">
        <v>0.10208030690728412</v>
      </c>
      <c r="R153" s="71">
        <v>0</v>
      </c>
      <c r="S153" s="71">
        <v>0.54120584040435038</v>
      </c>
      <c r="T153" s="72"/>
      <c r="U153" s="71">
        <v>24347</v>
      </c>
      <c r="V153" s="71">
        <v>135</v>
      </c>
      <c r="W153" s="71">
        <v>25</v>
      </c>
      <c r="X153" s="71">
        <v>434</v>
      </c>
      <c r="Y153" s="71">
        <v>878</v>
      </c>
      <c r="Z153" s="71">
        <v>949</v>
      </c>
      <c r="AA153" s="71">
        <v>458</v>
      </c>
      <c r="AB153" s="71">
        <v>1734</v>
      </c>
      <c r="AC153" s="71">
        <v>0</v>
      </c>
      <c r="AD153" s="71">
        <v>0.54120584040435038</v>
      </c>
      <c r="AE153" s="72"/>
      <c r="AF153" s="71">
        <v>241613.47448187566</v>
      </c>
      <c r="AG153" s="71">
        <v>362036.19121814729</v>
      </c>
      <c r="AH153" s="71">
        <v>192771.2207069881</v>
      </c>
      <c r="AI153" s="71">
        <v>2578497.8075625636</v>
      </c>
      <c r="AJ153" s="71">
        <v>5030188.1631623572</v>
      </c>
      <c r="AK153" s="71">
        <v>0</v>
      </c>
      <c r="AL153" s="71">
        <v>0</v>
      </c>
      <c r="AM153" s="71">
        <v>223906.72850193837</v>
      </c>
      <c r="AN153" s="71">
        <v>0</v>
      </c>
      <c r="AO153" s="71">
        <v>0</v>
      </c>
      <c r="AP153" s="71">
        <v>8629013.5856338702</v>
      </c>
      <c r="AQ153" s="72"/>
      <c r="AR153" s="71">
        <v>14</v>
      </c>
      <c r="AS153" s="71">
        <v>3</v>
      </c>
      <c r="AT153" s="71">
        <v>17</v>
      </c>
      <c r="AU153" s="71">
        <v>0</v>
      </c>
      <c r="AV153" s="71">
        <v>0</v>
      </c>
      <c r="AW153" s="71">
        <v>0</v>
      </c>
      <c r="AX153" s="71"/>
      <c r="AY153" s="72"/>
      <c r="AZ153" s="71">
        <v>60.7</v>
      </c>
      <c r="BA153" s="71">
        <v>148.5</v>
      </c>
      <c r="BB153" s="71">
        <v>2304.4</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1997</v>
      </c>
      <c r="B154" s="70">
        <v>51</v>
      </c>
      <c r="C154" s="70">
        <v>20</v>
      </c>
      <c r="D154" s="70">
        <v>3</v>
      </c>
      <c r="E154" s="70">
        <v>2023</v>
      </c>
      <c r="F154" s="70" t="s">
        <v>1539</v>
      </c>
      <c r="G154" s="70" t="s">
        <v>1977</v>
      </c>
      <c r="H154" s="70" t="s">
        <v>1978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v>
      </c>
      <c r="AS154" s="71">
        <v>3</v>
      </c>
      <c r="AT154" s="71">
        <v>18</v>
      </c>
      <c r="AU154" s="71">
        <v>0</v>
      </c>
      <c r="AV154" s="71">
        <v>0</v>
      </c>
      <c r="AW154" s="71">
        <v>0</v>
      </c>
      <c r="AX154" s="71"/>
      <c r="AY154" s="72"/>
      <c r="AZ154" s="71">
        <v>60.7</v>
      </c>
      <c r="BA154" s="71">
        <v>148.5</v>
      </c>
      <c r="BB154" s="71">
        <v>2324.1999999999998</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1998</v>
      </c>
      <c r="B155" s="70">
        <v>51</v>
      </c>
      <c r="C155" s="70">
        <v>21</v>
      </c>
      <c r="D155" s="70">
        <v>3</v>
      </c>
      <c r="E155" s="70">
        <v>2024</v>
      </c>
      <c r="F155" s="70" t="s">
        <v>1554</v>
      </c>
      <c r="G155" s="70" t="s">
        <v>1977</v>
      </c>
      <c r="H155" s="70" t="s">
        <v>1978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1999</v>
      </c>
      <c r="B156" s="70">
        <v>290</v>
      </c>
      <c r="C156" s="70">
        <v>1</v>
      </c>
      <c r="D156" s="70">
        <v>18</v>
      </c>
      <c r="E156" s="70">
        <v>1990</v>
      </c>
      <c r="F156" s="70" t="s">
        <v>787</v>
      </c>
      <c r="G156" s="70" t="s">
        <v>2000</v>
      </c>
      <c r="H156" s="70" t="s">
        <v>2001</v>
      </c>
      <c r="I156" s="148"/>
      <c r="J156" s="71">
        <v>2.6956099997530738</v>
      </c>
      <c r="K156" s="71">
        <v>0.47108514003232033</v>
      </c>
      <c r="L156" s="71">
        <v>0.75977637605758841</v>
      </c>
      <c r="M156" s="71">
        <v>0</v>
      </c>
      <c r="N156" s="71">
        <v>2.9013762807495338</v>
      </c>
      <c r="O156" s="71">
        <v>0.59079283107488756</v>
      </c>
      <c r="P156" s="71">
        <v>2.4092803659413922</v>
      </c>
      <c r="Q156" s="71">
        <v>0.112893037623032</v>
      </c>
      <c r="R156" s="71">
        <v>0</v>
      </c>
      <c r="S156" s="71">
        <v>0.1154572960688745</v>
      </c>
      <c r="T156" s="72"/>
      <c r="U156" s="71">
        <v>127357</v>
      </c>
      <c r="V156" s="71">
        <v>110</v>
      </c>
      <c r="W156" s="71">
        <v>8</v>
      </c>
      <c r="X156" s="71">
        <v>0</v>
      </c>
      <c r="Y156" s="71">
        <v>667</v>
      </c>
      <c r="Z156" s="71">
        <v>243</v>
      </c>
      <c r="AA156" s="71">
        <v>585</v>
      </c>
      <c r="AB156" s="71">
        <v>1833</v>
      </c>
      <c r="AC156" s="71">
        <v>0</v>
      </c>
      <c r="AD156" s="71">
        <v>0.1154572960688745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2002</v>
      </c>
      <c r="B157" s="70">
        <v>291</v>
      </c>
      <c r="C157" s="70">
        <v>2</v>
      </c>
      <c r="D157" s="70">
        <v>18</v>
      </c>
      <c r="E157" s="70">
        <v>2005</v>
      </c>
      <c r="F157" s="70" t="s">
        <v>789</v>
      </c>
      <c r="G157" s="70" t="s">
        <v>2000</v>
      </c>
      <c r="H157" s="70" t="s">
        <v>2001</v>
      </c>
      <c r="I157" s="148"/>
      <c r="J157" s="71">
        <v>2.384654427548123</v>
      </c>
      <c r="K157" s="71">
        <v>0.52036202792938147</v>
      </c>
      <c r="L157" s="71">
        <v>2.0240534009612858</v>
      </c>
      <c r="M157" s="71">
        <v>4.6131408069800894</v>
      </c>
      <c r="N157" s="71">
        <v>3.8523856756919121</v>
      </c>
      <c r="O157" s="71">
        <v>1.210170335682212</v>
      </c>
      <c r="P157" s="71">
        <v>3.851956247154213</v>
      </c>
      <c r="Q157" s="71">
        <v>9.8799309509179797E-2</v>
      </c>
      <c r="R157" s="71">
        <v>1.1632687956487919E-2</v>
      </c>
      <c r="S157" s="71">
        <v>0</v>
      </c>
      <c r="T157" s="72"/>
      <c r="U157" s="71">
        <v>97281</v>
      </c>
      <c r="V157" s="71">
        <v>138</v>
      </c>
      <c r="W157" s="71">
        <v>22</v>
      </c>
      <c r="X157" s="71">
        <v>430</v>
      </c>
      <c r="Y157" s="71">
        <v>777</v>
      </c>
      <c r="Z157" s="71">
        <v>576</v>
      </c>
      <c r="AA157" s="71">
        <v>766</v>
      </c>
      <c r="AB157" s="71">
        <v>1677</v>
      </c>
      <c r="AC157" s="71">
        <v>2057</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2003</v>
      </c>
      <c r="B158" s="70">
        <v>292</v>
      </c>
      <c r="C158" s="70">
        <v>3</v>
      </c>
      <c r="D158" s="70">
        <v>18</v>
      </c>
      <c r="E158" s="70">
        <v>2006</v>
      </c>
      <c r="F158" s="70" t="s">
        <v>790</v>
      </c>
      <c r="G158" s="1064" t="s">
        <v>2000</v>
      </c>
      <c r="H158" s="70" t="s">
        <v>2001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2004</v>
      </c>
      <c r="B159" s="70">
        <v>293</v>
      </c>
      <c r="C159" s="70">
        <v>4</v>
      </c>
      <c r="D159" s="70">
        <v>18</v>
      </c>
      <c r="E159" s="70">
        <v>2007</v>
      </c>
      <c r="F159" s="70" t="s">
        <v>791</v>
      </c>
      <c r="G159" s="1064" t="s">
        <v>2000</v>
      </c>
      <c r="H159" s="70" t="s">
        <v>2001</v>
      </c>
      <c r="I159" s="148"/>
      <c r="J159" s="71">
        <v>2.0446329784003852</v>
      </c>
      <c r="K159" s="71">
        <v>0.40548002574532183</v>
      </c>
      <c r="L159" s="71">
        <v>1.581733647313508</v>
      </c>
      <c r="M159" s="71">
        <v>4.8052629466576233</v>
      </c>
      <c r="N159" s="71">
        <v>3.4163678367689401</v>
      </c>
      <c r="O159" s="71">
        <v>1.158064063068706</v>
      </c>
      <c r="P159" s="71">
        <v>3.8860475733051039</v>
      </c>
      <c r="Q159" s="71">
        <v>0.100645466279967</v>
      </c>
      <c r="R159" s="71">
        <v>2.3979815863437361E-2</v>
      </c>
      <c r="S159" s="71">
        <v>0</v>
      </c>
      <c r="T159" s="72"/>
      <c r="U159" s="71">
        <v>91689</v>
      </c>
      <c r="V159" s="71">
        <v>109</v>
      </c>
      <c r="W159" s="71">
        <v>21</v>
      </c>
      <c r="X159" s="71">
        <v>622</v>
      </c>
      <c r="Y159" s="71">
        <v>776</v>
      </c>
      <c r="Z159" s="71">
        <v>573</v>
      </c>
      <c r="AA159" s="71">
        <v>761</v>
      </c>
      <c r="AB159" s="71">
        <v>1618</v>
      </c>
      <c r="AC159" s="71">
        <v>4362</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2005</v>
      </c>
      <c r="B160" s="70">
        <v>294</v>
      </c>
      <c r="C160" s="70">
        <v>5</v>
      </c>
      <c r="D160" s="70">
        <v>18</v>
      </c>
      <c r="E160" s="70">
        <v>2008</v>
      </c>
      <c r="F160" s="70" t="s">
        <v>792</v>
      </c>
      <c r="G160" s="70" t="s">
        <v>2000</v>
      </c>
      <c r="H160" s="70" t="s">
        <v>2001</v>
      </c>
      <c r="I160" s="148"/>
      <c r="J160" s="71">
        <v>1.7523835278492921</v>
      </c>
      <c r="K160" s="71">
        <v>0.31390476872997719</v>
      </c>
      <c r="L160" s="71">
        <v>1.4369732946913369</v>
      </c>
      <c r="M160" s="71">
        <v>5.371176957673188</v>
      </c>
      <c r="N160" s="71">
        <v>3.5827417601615719</v>
      </c>
      <c r="O160" s="71">
        <v>1.146131611054346</v>
      </c>
      <c r="P160" s="71">
        <v>3.6979943022171562</v>
      </c>
      <c r="Q160" s="71">
        <v>9.5895799965536099E-2</v>
      </c>
      <c r="R160" s="71">
        <v>4.1209989468234627E-2</v>
      </c>
      <c r="S160" s="71">
        <v>0</v>
      </c>
      <c r="T160" s="72"/>
      <c r="U160" s="71">
        <v>90988</v>
      </c>
      <c r="V160" s="71">
        <v>109</v>
      </c>
      <c r="W160" s="71">
        <v>21</v>
      </c>
      <c r="X160" s="71">
        <v>622</v>
      </c>
      <c r="Y160" s="71">
        <v>770</v>
      </c>
      <c r="Z160" s="71">
        <v>587</v>
      </c>
      <c r="AA160" s="71">
        <v>725</v>
      </c>
      <c r="AB160" s="71">
        <v>1567</v>
      </c>
      <c r="AC160" s="71">
        <v>7784</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2006</v>
      </c>
      <c r="B161" s="70">
        <v>295</v>
      </c>
      <c r="C161" s="70">
        <v>6</v>
      </c>
      <c r="D161" s="70">
        <v>18</v>
      </c>
      <c r="E161" s="70">
        <v>2009</v>
      </c>
      <c r="F161" s="70" t="s">
        <v>176</v>
      </c>
      <c r="G161" s="70" t="s">
        <v>2000</v>
      </c>
      <c r="H161" s="70" t="s">
        <v>2001</v>
      </c>
      <c r="I161" s="148"/>
      <c r="J161" s="71">
        <v>1.6315708455493889</v>
      </c>
      <c r="K161" s="71">
        <v>0.30586453876806408</v>
      </c>
      <c r="L161" s="71">
        <v>1.3072668785128569</v>
      </c>
      <c r="M161" s="71">
        <v>4.5500772944013894</v>
      </c>
      <c r="N161" s="71">
        <v>3.1775401266415848</v>
      </c>
      <c r="O161" s="71">
        <v>1.1809518423904539</v>
      </c>
      <c r="P161" s="71">
        <v>3.5971627799463759</v>
      </c>
      <c r="Q161" s="71">
        <v>9.0710689602860994E-2</v>
      </c>
      <c r="R161" s="71">
        <v>3.1681140647223882E-2</v>
      </c>
      <c r="S161" s="71">
        <v>0</v>
      </c>
      <c r="T161" s="72"/>
      <c r="U161" s="71">
        <v>75832</v>
      </c>
      <c r="V161" s="71">
        <v>106</v>
      </c>
      <c r="W161" s="71">
        <v>29</v>
      </c>
      <c r="X161" s="71">
        <v>588</v>
      </c>
      <c r="Y161" s="71">
        <v>766</v>
      </c>
      <c r="Z161" s="71">
        <v>597</v>
      </c>
      <c r="AA161" s="71">
        <v>724</v>
      </c>
      <c r="AB161" s="71">
        <v>1556</v>
      </c>
      <c r="AC161" s="71">
        <v>5838</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0.20399999999999999</v>
      </c>
      <c r="BL161" s="71">
        <v>0</v>
      </c>
      <c r="BM161" s="71">
        <v>0</v>
      </c>
      <c r="BN161" s="72"/>
      <c r="BO161" s="71">
        <v>0</v>
      </c>
      <c r="BP161" s="71">
        <v>0</v>
      </c>
      <c r="BQ161" s="71">
        <v>0</v>
      </c>
      <c r="BR161" s="71">
        <v>1</v>
      </c>
      <c r="BS161" s="71">
        <v>0</v>
      </c>
      <c r="BT161" s="71">
        <v>0</v>
      </c>
      <c r="BU161"/>
      <c r="BV161" s="70">
        <v>0.20399999999999999</v>
      </c>
      <c r="BW161" s="70">
        <v>0</v>
      </c>
      <c r="BX161" s="70">
        <v>0</v>
      </c>
      <c r="BY161" s="70">
        <v>0</v>
      </c>
      <c r="BZ161" s="70">
        <v>0</v>
      </c>
      <c r="CA161" s="70">
        <v>0</v>
      </c>
      <c r="CB161" s="70">
        <v>0</v>
      </c>
      <c r="CC161" s="70">
        <v>0</v>
      </c>
      <c r="CD161" s="70">
        <v>0</v>
      </c>
    </row>
    <row r="162" spans="1:82">
      <c r="A162" s="70" t="s">
        <v>2007</v>
      </c>
      <c r="B162" s="70">
        <v>296</v>
      </c>
      <c r="C162" s="70">
        <v>7</v>
      </c>
      <c r="D162" s="70">
        <v>18</v>
      </c>
      <c r="E162" s="70">
        <v>2010</v>
      </c>
      <c r="F162" s="70" t="s">
        <v>177</v>
      </c>
      <c r="G162" s="70" t="s">
        <v>2000</v>
      </c>
      <c r="H162" s="70" t="s">
        <v>2001</v>
      </c>
      <c r="I162" s="148"/>
      <c r="J162" s="71">
        <v>1.768812379040555</v>
      </c>
      <c r="K162" s="71">
        <v>0.32427253102404108</v>
      </c>
      <c r="L162" s="71">
        <v>1.274539957388791</v>
      </c>
      <c r="M162" s="71">
        <v>4.7171544517844692</v>
      </c>
      <c r="N162" s="71">
        <v>3.4369947603958422</v>
      </c>
      <c r="O162" s="71">
        <v>1.1065747785901661</v>
      </c>
      <c r="P162" s="71">
        <v>3.516043833057036</v>
      </c>
      <c r="Q162" s="71">
        <v>9.6186405563842406E-2</v>
      </c>
      <c r="R162" s="71">
        <v>3.241165024220774E-2</v>
      </c>
      <c r="S162" s="71">
        <v>0</v>
      </c>
      <c r="T162" s="72"/>
      <c r="U162" s="71">
        <v>93219</v>
      </c>
      <c r="V162" s="71">
        <v>106</v>
      </c>
      <c r="W162" s="71">
        <v>29</v>
      </c>
      <c r="X162" s="71">
        <v>588</v>
      </c>
      <c r="Y162" s="71">
        <v>785</v>
      </c>
      <c r="Z162" s="71">
        <v>562</v>
      </c>
      <c r="AA162" s="71">
        <v>690</v>
      </c>
      <c r="AB162" s="71">
        <v>1581</v>
      </c>
      <c r="AC162" s="71">
        <v>5660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0.219</v>
      </c>
      <c r="BL162" s="71">
        <v>0</v>
      </c>
      <c r="BM162" s="71">
        <v>0</v>
      </c>
      <c r="BN162" s="72"/>
      <c r="BO162" s="71">
        <v>0</v>
      </c>
      <c r="BP162" s="71">
        <v>0</v>
      </c>
      <c r="BQ162" s="71">
        <v>0</v>
      </c>
      <c r="BR162" s="71">
        <v>1</v>
      </c>
      <c r="BS162" s="71">
        <v>0</v>
      </c>
      <c r="BT162" s="71">
        <v>0</v>
      </c>
      <c r="BU162"/>
      <c r="BV162" s="70">
        <v>0.219</v>
      </c>
      <c r="BW162" s="70">
        <v>0</v>
      </c>
      <c r="BX162" s="70">
        <v>0</v>
      </c>
      <c r="BY162" s="70">
        <v>0</v>
      </c>
      <c r="BZ162" s="70">
        <v>0</v>
      </c>
      <c r="CA162" s="70">
        <v>0</v>
      </c>
      <c r="CB162" s="70">
        <v>0</v>
      </c>
      <c r="CC162" s="70">
        <v>0</v>
      </c>
      <c r="CD162" s="70">
        <v>0</v>
      </c>
    </row>
    <row r="163" spans="1:82">
      <c r="A163" s="70" t="s">
        <v>2008</v>
      </c>
      <c r="B163" s="70">
        <v>297</v>
      </c>
      <c r="C163" s="70">
        <v>8</v>
      </c>
      <c r="D163" s="70">
        <v>18</v>
      </c>
      <c r="E163" s="70">
        <v>2011</v>
      </c>
      <c r="F163" s="70" t="s">
        <v>178</v>
      </c>
      <c r="G163" s="70" t="s">
        <v>2000</v>
      </c>
      <c r="H163" s="70" t="s">
        <v>2001</v>
      </c>
      <c r="I163" s="148"/>
      <c r="J163" s="71">
        <v>1.0370429392497871</v>
      </c>
      <c r="K163" s="71">
        <v>0.36636800153006649</v>
      </c>
      <c r="L163" s="71">
        <v>1.4308709684017329</v>
      </c>
      <c r="M163" s="71">
        <v>4.5917695880559073</v>
      </c>
      <c r="N163" s="71">
        <v>3.4673871478784801</v>
      </c>
      <c r="O163" s="71">
        <v>1.0695557222919714</v>
      </c>
      <c r="P163" s="71">
        <v>3.2263944453019588</v>
      </c>
      <c r="Q163" s="71">
        <v>0.10919547704647201</v>
      </c>
      <c r="R163" s="71">
        <v>3.1891751240526553E-2</v>
      </c>
      <c r="S163" s="71">
        <v>0</v>
      </c>
      <c r="T163" s="72"/>
      <c r="U163" s="71">
        <v>57993</v>
      </c>
      <c r="V163" s="71">
        <v>106</v>
      </c>
      <c r="W163" s="71">
        <v>29</v>
      </c>
      <c r="X163" s="71">
        <v>588</v>
      </c>
      <c r="Y163" s="71">
        <v>768</v>
      </c>
      <c r="Z163" s="71">
        <v>555</v>
      </c>
      <c r="AA163" s="71">
        <v>652</v>
      </c>
      <c r="AB163" s="71">
        <v>1556</v>
      </c>
      <c r="AC163" s="71">
        <v>5560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0.223</v>
      </c>
      <c r="BL163" s="71">
        <v>0</v>
      </c>
      <c r="BM163" s="71">
        <v>0</v>
      </c>
      <c r="BN163" s="72"/>
      <c r="BO163" s="71">
        <v>0</v>
      </c>
      <c r="BP163" s="71">
        <v>0</v>
      </c>
      <c r="BQ163" s="71">
        <v>0</v>
      </c>
      <c r="BR163" s="71">
        <v>1</v>
      </c>
      <c r="BS163" s="71">
        <v>0</v>
      </c>
      <c r="BT163" s="71">
        <v>0</v>
      </c>
      <c r="BU163"/>
      <c r="BV163" s="70">
        <v>0.223</v>
      </c>
      <c r="BW163" s="70">
        <v>0</v>
      </c>
      <c r="BX163" s="70">
        <v>0</v>
      </c>
      <c r="BY163" s="70">
        <v>0</v>
      </c>
      <c r="BZ163" s="70">
        <v>0</v>
      </c>
      <c r="CA163" s="70">
        <v>0</v>
      </c>
      <c r="CB163" s="70">
        <v>0</v>
      </c>
      <c r="CC163" s="70">
        <v>0</v>
      </c>
      <c r="CD163" s="70">
        <v>0</v>
      </c>
    </row>
    <row r="164" spans="1:82">
      <c r="A164" s="70" t="s">
        <v>2009</v>
      </c>
      <c r="B164" s="70">
        <v>298</v>
      </c>
      <c r="C164" s="70">
        <v>9</v>
      </c>
      <c r="D164" s="70">
        <v>18</v>
      </c>
      <c r="E164" s="70">
        <v>2012</v>
      </c>
      <c r="F164" s="70" t="s">
        <v>179</v>
      </c>
      <c r="G164" s="70" t="s">
        <v>2000</v>
      </c>
      <c r="H164" s="70" t="s">
        <v>2001</v>
      </c>
      <c r="I164" s="148"/>
      <c r="J164" s="71">
        <v>1.069725051350259</v>
      </c>
      <c r="K164" s="71">
        <v>0.32424636347358582</v>
      </c>
      <c r="L164" s="71">
        <v>1.380541615187693</v>
      </c>
      <c r="M164" s="71">
        <v>4.759503715001224</v>
      </c>
      <c r="N164" s="71">
        <v>3.0180560370339342</v>
      </c>
      <c r="O164" s="71">
        <v>1.0840827752632578</v>
      </c>
      <c r="P164" s="71">
        <v>3.1949849102558243</v>
      </c>
      <c r="Q164" s="71">
        <v>0.116961274802516</v>
      </c>
      <c r="R164" s="71">
        <v>3.4965567945645981E-2</v>
      </c>
      <c r="S164" s="71">
        <v>0</v>
      </c>
      <c r="T164" s="72"/>
      <c r="U164" s="71">
        <v>67360</v>
      </c>
      <c r="V164" s="71">
        <v>106</v>
      </c>
      <c r="W164" s="71">
        <v>29</v>
      </c>
      <c r="X164" s="71">
        <v>588</v>
      </c>
      <c r="Y164" s="71">
        <v>768</v>
      </c>
      <c r="Z164" s="71">
        <v>567</v>
      </c>
      <c r="AA164" s="71">
        <v>642</v>
      </c>
      <c r="AB164" s="71">
        <v>1534</v>
      </c>
      <c r="AC164" s="71">
        <v>5938</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0.20200000000000001</v>
      </c>
      <c r="BL164" s="71">
        <v>0</v>
      </c>
      <c r="BM164" s="71">
        <v>0</v>
      </c>
      <c r="BN164" s="72"/>
      <c r="BO164" s="71">
        <v>0</v>
      </c>
      <c r="BP164" s="71">
        <v>0</v>
      </c>
      <c r="BQ164" s="71">
        <v>0</v>
      </c>
      <c r="BR164" s="71">
        <v>1</v>
      </c>
      <c r="BS164" s="71">
        <v>0</v>
      </c>
      <c r="BT164" s="71">
        <v>0</v>
      </c>
      <c r="BU164"/>
      <c r="BV164" s="70">
        <v>0.20200000000000001</v>
      </c>
      <c r="BW164" s="70">
        <v>0</v>
      </c>
      <c r="BX164" s="70">
        <v>0</v>
      </c>
      <c r="BY164" s="70">
        <v>0</v>
      </c>
      <c r="BZ164" s="70">
        <v>0</v>
      </c>
      <c r="CA164" s="70">
        <v>0</v>
      </c>
      <c r="CB164" s="70">
        <v>0</v>
      </c>
      <c r="CC164" s="70">
        <v>0</v>
      </c>
      <c r="CD164" s="70">
        <v>0</v>
      </c>
    </row>
    <row r="165" spans="1:82">
      <c r="A165" s="70" t="s">
        <v>2010</v>
      </c>
      <c r="B165" s="70">
        <v>299</v>
      </c>
      <c r="C165" s="70">
        <v>10</v>
      </c>
      <c r="D165" s="70">
        <v>18</v>
      </c>
      <c r="E165" s="70">
        <v>2013</v>
      </c>
      <c r="F165" s="70" t="s">
        <v>180</v>
      </c>
      <c r="G165" s="70" t="s">
        <v>2000</v>
      </c>
      <c r="H165" s="70" t="s">
        <v>2001</v>
      </c>
      <c r="I165" s="148"/>
      <c r="J165" s="71">
        <v>1.018740137566136</v>
      </c>
      <c r="K165" s="71">
        <v>0.30124373589767561</v>
      </c>
      <c r="L165" s="71">
        <v>1.2373882866563439</v>
      </c>
      <c r="M165" s="71">
        <v>4.9128028020021093</v>
      </c>
      <c r="N165" s="71">
        <v>3.10979065345802</v>
      </c>
      <c r="O165" s="71">
        <v>1.056051641469427</v>
      </c>
      <c r="P165" s="71">
        <v>3.1720560891284553</v>
      </c>
      <c r="Q165" s="71">
        <v>0.1199774402807</v>
      </c>
      <c r="R165" s="71">
        <v>3.0789312177917159E-2</v>
      </c>
      <c r="S165" s="71">
        <v>0</v>
      </c>
      <c r="T165" s="72"/>
      <c r="U165" s="71">
        <v>61931</v>
      </c>
      <c r="V165" s="71">
        <v>106</v>
      </c>
      <c r="W165" s="71">
        <v>29</v>
      </c>
      <c r="X165" s="71">
        <v>588</v>
      </c>
      <c r="Y165" s="71">
        <v>791</v>
      </c>
      <c r="Z165" s="71">
        <v>577</v>
      </c>
      <c r="AA165" s="71">
        <v>635</v>
      </c>
      <c r="AB165" s="71">
        <v>1551</v>
      </c>
      <c r="AC165" s="71">
        <v>5104</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0.23300000000000001</v>
      </c>
      <c r="BL165" s="71">
        <v>0</v>
      </c>
      <c r="BM165" s="71">
        <v>0</v>
      </c>
      <c r="BN165" s="72"/>
      <c r="BO165" s="71">
        <v>0</v>
      </c>
      <c r="BP165" s="71">
        <v>0</v>
      </c>
      <c r="BQ165" s="71">
        <v>0</v>
      </c>
      <c r="BR165" s="71">
        <v>1</v>
      </c>
      <c r="BS165" s="71">
        <v>0</v>
      </c>
      <c r="BT165" s="71">
        <v>0</v>
      </c>
      <c r="BU165"/>
      <c r="BV165" s="70">
        <v>0.23300000000000001</v>
      </c>
      <c r="BW165" s="70">
        <v>0</v>
      </c>
      <c r="BX165" s="70">
        <v>0</v>
      </c>
      <c r="BY165" s="70">
        <v>0</v>
      </c>
      <c r="BZ165" s="70">
        <v>0</v>
      </c>
      <c r="CA165" s="70">
        <v>0</v>
      </c>
      <c r="CB165" s="70">
        <v>0</v>
      </c>
      <c r="CC165" s="70">
        <v>0</v>
      </c>
      <c r="CD165" s="70">
        <v>0</v>
      </c>
    </row>
    <row r="166" spans="1:82">
      <c r="A166" s="70" t="s">
        <v>2011</v>
      </c>
      <c r="B166" s="70">
        <v>300</v>
      </c>
      <c r="C166" s="70">
        <v>11</v>
      </c>
      <c r="D166" s="70">
        <v>18</v>
      </c>
      <c r="E166" s="70">
        <v>2014</v>
      </c>
      <c r="F166" s="70" t="s">
        <v>181</v>
      </c>
      <c r="G166" s="70" t="s">
        <v>2000</v>
      </c>
      <c r="H166" s="70" t="s">
        <v>2001</v>
      </c>
      <c r="I166" s="148"/>
      <c r="J166" s="71">
        <v>1.258748110216416</v>
      </c>
      <c r="K166" s="71">
        <v>0.32228513666212061</v>
      </c>
      <c r="L166" s="71">
        <v>0.71962763057577162</v>
      </c>
      <c r="M166" s="71">
        <v>4.613813665661012</v>
      </c>
      <c r="N166" s="71">
        <v>3.070722944248105</v>
      </c>
      <c r="O166" s="71">
        <v>1.0739341924476073</v>
      </c>
      <c r="P166" s="71">
        <v>3.2638638880937121</v>
      </c>
      <c r="Q166" s="71">
        <v>0.11110346738987401</v>
      </c>
      <c r="R166" s="71">
        <v>0.22187937576004399</v>
      </c>
      <c r="S166" s="71">
        <v>0</v>
      </c>
      <c r="T166" s="72"/>
      <c r="U166" s="71">
        <v>75473</v>
      </c>
      <c r="V166" s="71">
        <v>104</v>
      </c>
      <c r="W166" s="71">
        <v>15</v>
      </c>
      <c r="X166" s="71">
        <v>625</v>
      </c>
      <c r="Y166" s="71">
        <v>779</v>
      </c>
      <c r="Z166" s="71">
        <v>618</v>
      </c>
      <c r="AA166" s="71">
        <v>650</v>
      </c>
      <c r="AB166" s="71">
        <v>1497</v>
      </c>
      <c r="AC166" s="71">
        <v>36897</v>
      </c>
      <c r="AD166" s="71">
        <v>0</v>
      </c>
      <c r="AE166" s="72"/>
      <c r="AF166" s="71"/>
      <c r="AG166" s="71"/>
      <c r="AH166" s="71"/>
      <c r="AI166" s="71"/>
      <c r="AJ166" s="71"/>
      <c r="AK166" s="71"/>
      <c r="AL166" s="71"/>
      <c r="AM166" s="71"/>
      <c r="AN166" s="71"/>
      <c r="AO166" s="71"/>
      <c r="AP166" s="71"/>
      <c r="AQ166" s="72"/>
      <c r="AR166" s="71">
        <v>1</v>
      </c>
      <c r="AS166" s="71">
        <v>4</v>
      </c>
      <c r="AT166" s="71">
        <v>0</v>
      </c>
      <c r="AU166" s="71">
        <v>0</v>
      </c>
      <c r="AV166" s="71">
        <v>0</v>
      </c>
      <c r="AW166" s="71">
        <v>0</v>
      </c>
      <c r="AX166" s="71"/>
      <c r="AY166" s="72"/>
      <c r="AZ166" s="71">
        <v>4.5</v>
      </c>
      <c r="BA166" s="71">
        <v>94</v>
      </c>
      <c r="BB166" s="71">
        <v>0</v>
      </c>
      <c r="BC166" s="71">
        <v>0</v>
      </c>
      <c r="BD166" s="71">
        <v>0</v>
      </c>
      <c r="BE166" s="71">
        <v>0</v>
      </c>
      <c r="BF166" s="71"/>
      <c r="BG166" s="72"/>
      <c r="BH166" s="71">
        <v>0</v>
      </c>
      <c r="BI166" s="71">
        <v>0</v>
      </c>
      <c r="BJ166" s="71">
        <v>0</v>
      </c>
      <c r="BK166" s="71">
        <v>0.248</v>
      </c>
      <c r="BL166" s="71">
        <v>0</v>
      </c>
      <c r="BM166" s="71">
        <v>0</v>
      </c>
      <c r="BN166" s="72"/>
      <c r="BO166" s="71">
        <v>0</v>
      </c>
      <c r="BP166" s="71">
        <v>0</v>
      </c>
      <c r="BQ166" s="71">
        <v>0</v>
      </c>
      <c r="BR166" s="71">
        <v>1</v>
      </c>
      <c r="BS166" s="71">
        <v>0</v>
      </c>
      <c r="BT166" s="71">
        <v>0</v>
      </c>
      <c r="BU166"/>
      <c r="BV166" s="70">
        <v>0.248</v>
      </c>
      <c r="BW166" s="70">
        <v>0</v>
      </c>
      <c r="BX166" s="70">
        <v>0</v>
      </c>
      <c r="BY166" s="70">
        <v>0</v>
      </c>
      <c r="BZ166" s="70">
        <v>0</v>
      </c>
      <c r="CA166" s="70">
        <v>0</v>
      </c>
      <c r="CB166" s="70">
        <v>0</v>
      </c>
      <c r="CC166" s="70">
        <v>0</v>
      </c>
      <c r="CD166" s="70">
        <v>0</v>
      </c>
    </row>
    <row r="167" spans="1:82">
      <c r="A167" s="70" t="s">
        <v>2012</v>
      </c>
      <c r="B167" s="70">
        <v>301</v>
      </c>
      <c r="C167" s="70">
        <v>12</v>
      </c>
      <c r="D167" s="70">
        <v>18</v>
      </c>
      <c r="E167" s="70">
        <v>2015</v>
      </c>
      <c r="F167" s="70" t="s">
        <v>182</v>
      </c>
      <c r="G167" s="70" t="s">
        <v>2000</v>
      </c>
      <c r="H167" s="70" t="s">
        <v>2001</v>
      </c>
      <c r="I167" s="148"/>
      <c r="J167" s="71">
        <v>0.96031643502820263</v>
      </c>
      <c r="K167" s="71">
        <v>0.32052483121055808</v>
      </c>
      <c r="L167" s="71">
        <v>0.82652490375416221</v>
      </c>
      <c r="M167" s="71">
        <v>4.177030153304214</v>
      </c>
      <c r="N167" s="71">
        <v>2.9340579087411141</v>
      </c>
      <c r="O167" s="71">
        <v>1.1721324163594113</v>
      </c>
      <c r="P167" s="71">
        <v>3.6081626730283123</v>
      </c>
      <c r="Q167" s="71">
        <v>0.108254555637417</v>
      </c>
      <c r="R167" s="71">
        <v>0.45462660471598854</v>
      </c>
      <c r="S167" s="71">
        <v>0</v>
      </c>
      <c r="T167" s="72"/>
      <c r="U167" s="71">
        <v>55878</v>
      </c>
      <c r="V167" s="71">
        <v>104</v>
      </c>
      <c r="W167" s="71">
        <v>15</v>
      </c>
      <c r="X167" s="71">
        <v>625</v>
      </c>
      <c r="Y167" s="71">
        <v>786</v>
      </c>
      <c r="Z167" s="71">
        <v>681</v>
      </c>
      <c r="AA167" s="71">
        <v>718</v>
      </c>
      <c r="AB167" s="71">
        <v>1490</v>
      </c>
      <c r="AC167" s="71">
        <v>77711</v>
      </c>
      <c r="AD167" s="71">
        <v>0</v>
      </c>
      <c r="AE167" s="72"/>
      <c r="AF167" s="71">
        <v>725152.25237448222</v>
      </c>
      <c r="AG167" s="71">
        <v>205276.3003773723</v>
      </c>
      <c r="AH167" s="71">
        <v>166197.24473683201</v>
      </c>
      <c r="AI167" s="71">
        <v>4209905.3881203542</v>
      </c>
      <c r="AJ167" s="71">
        <v>3206352.208347016</v>
      </c>
      <c r="AK167" s="71">
        <v>0</v>
      </c>
      <c r="AL167" s="71">
        <v>0</v>
      </c>
      <c r="AM167" s="71">
        <v>204198.2496850788</v>
      </c>
      <c r="AN167" s="71">
        <v>0</v>
      </c>
      <c r="AO167" s="71">
        <v>0</v>
      </c>
      <c r="AP167" s="71">
        <v>8717081.6436411366</v>
      </c>
      <c r="AQ167" s="72"/>
      <c r="AR167" s="71">
        <v>1</v>
      </c>
      <c r="AS167" s="71">
        <v>4</v>
      </c>
      <c r="AT167" s="71">
        <v>0</v>
      </c>
      <c r="AU167" s="71">
        <v>0</v>
      </c>
      <c r="AV167" s="71">
        <v>0</v>
      </c>
      <c r="AW167" s="71">
        <v>0</v>
      </c>
      <c r="AX167" s="71"/>
      <c r="AY167" s="72"/>
      <c r="AZ167" s="71">
        <v>4.5</v>
      </c>
      <c r="BA167" s="71">
        <v>94</v>
      </c>
      <c r="BB167" s="71">
        <v>0</v>
      </c>
      <c r="BC167" s="71">
        <v>0</v>
      </c>
      <c r="BD167" s="71">
        <v>0</v>
      </c>
      <c r="BE167" s="71">
        <v>0</v>
      </c>
      <c r="BF167" s="71"/>
      <c r="BG167" s="72"/>
      <c r="BH167" s="71">
        <v>0</v>
      </c>
      <c r="BI167" s="71">
        <v>0</v>
      </c>
      <c r="BJ167" s="71">
        <v>0</v>
      </c>
      <c r="BK167" s="71">
        <v>0.33900000000000002</v>
      </c>
      <c r="BL167" s="71">
        <v>0</v>
      </c>
      <c r="BM167" s="71">
        <v>0</v>
      </c>
      <c r="BN167" s="72"/>
      <c r="BO167" s="71">
        <v>0</v>
      </c>
      <c r="BP167" s="71">
        <v>0</v>
      </c>
      <c r="BQ167" s="71">
        <v>0</v>
      </c>
      <c r="BR167" s="71">
        <v>1</v>
      </c>
      <c r="BS167" s="71">
        <v>0</v>
      </c>
      <c r="BT167" s="71">
        <v>0</v>
      </c>
      <c r="BU167"/>
      <c r="BV167" s="70">
        <v>0.33900000000000002</v>
      </c>
      <c r="BW167" s="70">
        <v>0</v>
      </c>
      <c r="BX167" s="70">
        <v>0</v>
      </c>
      <c r="BY167" s="70">
        <v>0</v>
      </c>
      <c r="BZ167" s="70">
        <v>0</v>
      </c>
      <c r="CA167" s="70">
        <v>0</v>
      </c>
      <c r="CB167" s="70">
        <v>0</v>
      </c>
      <c r="CC167" s="70">
        <v>0</v>
      </c>
      <c r="CD167" s="70">
        <v>0</v>
      </c>
    </row>
    <row r="168" spans="1:82">
      <c r="A168" s="70" t="s">
        <v>2013</v>
      </c>
      <c r="B168" s="70">
        <v>302</v>
      </c>
      <c r="C168" s="70">
        <v>13</v>
      </c>
      <c r="D168" s="70">
        <v>18</v>
      </c>
      <c r="E168" s="70">
        <v>2016</v>
      </c>
      <c r="F168" s="70" t="s">
        <v>155</v>
      </c>
      <c r="G168" s="70" t="s">
        <v>2000</v>
      </c>
      <c r="H168" s="70" t="s">
        <v>2001</v>
      </c>
      <c r="I168" s="148"/>
      <c r="J168" s="71">
        <v>3.5132912021245239</v>
      </c>
      <c r="K168" s="71">
        <v>0.30564490523027626</v>
      </c>
      <c r="L168" s="71">
        <v>0.78880861741351427</v>
      </c>
      <c r="M168" s="71">
        <v>4.3292080453892687</v>
      </c>
      <c r="N168" s="71">
        <v>3.4186045859407899</v>
      </c>
      <c r="O168" s="71">
        <v>1.1902041907826608</v>
      </c>
      <c r="P168" s="71">
        <v>3.6926286698861461</v>
      </c>
      <c r="Q168" s="71">
        <v>0.12035697545862557</v>
      </c>
      <c r="R168" s="71">
        <v>0.11543382490027551</v>
      </c>
      <c r="S168" s="71">
        <v>0</v>
      </c>
      <c r="T168" s="72"/>
      <c r="U168" s="71">
        <v>168908</v>
      </c>
      <c r="V168" s="71">
        <v>104</v>
      </c>
      <c r="W168" s="71">
        <v>15</v>
      </c>
      <c r="X168" s="71">
        <v>625</v>
      </c>
      <c r="Y168" s="71">
        <v>920</v>
      </c>
      <c r="Z168" s="71">
        <v>700</v>
      </c>
      <c r="AA168" s="71">
        <v>760</v>
      </c>
      <c r="AB168" s="71">
        <v>1704</v>
      </c>
      <c r="AC168" s="71">
        <v>19714.96102241486</v>
      </c>
      <c r="AD168" s="71">
        <v>0</v>
      </c>
      <c r="AE168" s="72"/>
      <c r="AF168" s="71">
        <v>2916702.9001016989</v>
      </c>
      <c r="AG168" s="71">
        <v>178958.29105819989</v>
      </c>
      <c r="AH168" s="71">
        <v>124914.1018065869</v>
      </c>
      <c r="AI168" s="71">
        <v>4519264.6439934578</v>
      </c>
      <c r="AJ168" s="71">
        <v>3797612.7041168758</v>
      </c>
      <c r="AK168" s="71">
        <v>0</v>
      </c>
      <c r="AL168" s="71">
        <v>0</v>
      </c>
      <c r="AM168" s="71">
        <v>233707.47881786639</v>
      </c>
      <c r="AN168" s="71">
        <v>0</v>
      </c>
      <c r="AO168" s="71">
        <v>0</v>
      </c>
      <c r="AP168" s="71">
        <v>11771160.119894687</v>
      </c>
      <c r="AQ168" s="72"/>
      <c r="AR168" s="71">
        <v>1</v>
      </c>
      <c r="AS168" s="71">
        <v>4</v>
      </c>
      <c r="AT168" s="71">
        <v>0</v>
      </c>
      <c r="AU168" s="71">
        <v>0</v>
      </c>
      <c r="AV168" s="71">
        <v>0</v>
      </c>
      <c r="AW168" s="71">
        <v>0</v>
      </c>
      <c r="AX168" s="71"/>
      <c r="AY168" s="72"/>
      <c r="AZ168" s="71">
        <v>4.5</v>
      </c>
      <c r="BA168" s="71">
        <v>94</v>
      </c>
      <c r="BB168" s="71">
        <v>0</v>
      </c>
      <c r="BC168" s="71">
        <v>0</v>
      </c>
      <c r="BD168" s="71">
        <v>0</v>
      </c>
      <c r="BE168" s="71">
        <v>0</v>
      </c>
      <c r="BF168" s="71"/>
      <c r="BG168" s="72"/>
      <c r="BH168" s="71">
        <v>0</v>
      </c>
      <c r="BI168" s="71">
        <v>0</v>
      </c>
      <c r="BJ168" s="71">
        <v>0</v>
      </c>
      <c r="BK168" s="71">
        <v>0.28699999999999998</v>
      </c>
      <c r="BL168" s="71">
        <v>0</v>
      </c>
      <c r="BM168" s="71">
        <v>0</v>
      </c>
      <c r="BN168" s="72"/>
      <c r="BO168" s="71">
        <v>0</v>
      </c>
      <c r="BP168" s="71">
        <v>0</v>
      </c>
      <c r="BQ168" s="71">
        <v>0</v>
      </c>
      <c r="BR168" s="71">
        <v>1</v>
      </c>
      <c r="BS168" s="71">
        <v>0</v>
      </c>
      <c r="BT168" s="71">
        <v>0</v>
      </c>
      <c r="BU168"/>
      <c r="BV168" s="70">
        <v>0.28699999999999998</v>
      </c>
      <c r="BW168" s="70">
        <v>0</v>
      </c>
      <c r="BX168" s="70">
        <v>0</v>
      </c>
      <c r="BY168" s="70">
        <v>0</v>
      </c>
      <c r="BZ168" s="70">
        <v>0</v>
      </c>
      <c r="CA168" s="70">
        <v>0</v>
      </c>
      <c r="CB168" s="70">
        <v>0</v>
      </c>
      <c r="CC168" s="70">
        <v>0</v>
      </c>
      <c r="CD168" s="70">
        <v>0</v>
      </c>
    </row>
    <row r="169" spans="1:82">
      <c r="A169" s="70" t="s">
        <v>2014</v>
      </c>
      <c r="B169" s="70">
        <v>303</v>
      </c>
      <c r="C169" s="70">
        <v>14</v>
      </c>
      <c r="D169" s="70">
        <v>18</v>
      </c>
      <c r="E169" s="70">
        <v>2017</v>
      </c>
      <c r="F169" s="70" t="s">
        <v>156</v>
      </c>
      <c r="G169" s="70" t="s">
        <v>2000</v>
      </c>
      <c r="H169" s="70" t="s">
        <v>2001</v>
      </c>
      <c r="I169" s="148"/>
      <c r="J169" s="71">
        <v>1.8186967417488957</v>
      </c>
      <c r="K169" s="71">
        <v>0.32903562955508386</v>
      </c>
      <c r="L169" s="71">
        <v>0.61242390597815377</v>
      </c>
      <c r="M169" s="71">
        <v>4.3470691280069484</v>
      </c>
      <c r="N169" s="71">
        <v>3.55028165484971</v>
      </c>
      <c r="O169" s="71">
        <v>1.1841632702760945</v>
      </c>
      <c r="P169" s="71">
        <v>3.6595812985212723</v>
      </c>
      <c r="Q169" s="71">
        <v>0.116729388009552</v>
      </c>
      <c r="R169" s="71">
        <v>0.18520603555755871</v>
      </c>
      <c r="S169" s="71">
        <v>0</v>
      </c>
      <c r="T169" s="72"/>
      <c r="U169" s="71">
        <v>96239</v>
      </c>
      <c r="V169" s="71">
        <v>104</v>
      </c>
      <c r="W169" s="71">
        <v>15</v>
      </c>
      <c r="X169" s="71">
        <v>625</v>
      </c>
      <c r="Y169" s="71">
        <v>929</v>
      </c>
      <c r="Z169" s="71">
        <v>708</v>
      </c>
      <c r="AA169" s="71">
        <v>758</v>
      </c>
      <c r="AB169" s="71">
        <v>1709</v>
      </c>
      <c r="AC169" s="71">
        <v>32258.999999999989</v>
      </c>
      <c r="AD169" s="71">
        <v>0</v>
      </c>
      <c r="AE169" s="72"/>
      <c r="AF169" s="71">
        <v>1432429.010560143</v>
      </c>
      <c r="AG169" s="71">
        <v>193593.07293787709</v>
      </c>
      <c r="AH169" s="71">
        <v>130593.8961428887</v>
      </c>
      <c r="AI169" s="71">
        <v>4634123.1031578304</v>
      </c>
      <c r="AJ169" s="71">
        <v>4046985.7949328828</v>
      </c>
      <c r="AK169" s="71">
        <v>0</v>
      </c>
      <c r="AL169" s="71">
        <v>0</v>
      </c>
      <c r="AM169" s="71">
        <v>234760.00163780831</v>
      </c>
      <c r="AN169" s="71">
        <v>0</v>
      </c>
      <c r="AO169" s="71">
        <v>0</v>
      </c>
      <c r="AP169" s="71">
        <v>10672484.87936943</v>
      </c>
      <c r="AQ169" s="72"/>
      <c r="AR169" s="71">
        <v>1</v>
      </c>
      <c r="AS169" s="71">
        <v>4</v>
      </c>
      <c r="AT169" s="71">
        <v>0</v>
      </c>
      <c r="AU169" s="71">
        <v>0</v>
      </c>
      <c r="AV169" s="71">
        <v>0</v>
      </c>
      <c r="AW169" s="71">
        <v>0</v>
      </c>
      <c r="AX169" s="71"/>
      <c r="AY169" s="72"/>
      <c r="AZ169" s="71">
        <v>4.5</v>
      </c>
      <c r="BA169" s="71">
        <v>94</v>
      </c>
      <c r="BB169" s="71">
        <v>0</v>
      </c>
      <c r="BC169" s="71">
        <v>0</v>
      </c>
      <c r="BD169" s="71">
        <v>0</v>
      </c>
      <c r="BE169" s="71">
        <v>0</v>
      </c>
      <c r="BF169" s="71"/>
      <c r="BG169" s="72"/>
      <c r="BH169" s="71">
        <v>0</v>
      </c>
      <c r="BI169" s="71">
        <v>0</v>
      </c>
      <c r="BJ169" s="71">
        <v>0</v>
      </c>
      <c r="BK169" s="71">
        <v>0.32700000000000001</v>
      </c>
      <c r="BL169" s="71">
        <v>0</v>
      </c>
      <c r="BM169" s="71">
        <v>0</v>
      </c>
      <c r="BN169" s="72"/>
      <c r="BO169" s="71">
        <v>0</v>
      </c>
      <c r="BP169" s="71">
        <v>0</v>
      </c>
      <c r="BQ169" s="71">
        <v>0</v>
      </c>
      <c r="BR169" s="71">
        <v>1</v>
      </c>
      <c r="BS169" s="71">
        <v>0</v>
      </c>
      <c r="BT169" s="71">
        <v>0</v>
      </c>
      <c r="BU169"/>
      <c r="BV169" s="70">
        <v>0.32700000000000001</v>
      </c>
      <c r="BW169" s="70">
        <v>0</v>
      </c>
      <c r="BX169" s="70">
        <v>0</v>
      </c>
      <c r="BY169" s="70">
        <v>0</v>
      </c>
      <c r="BZ169" s="70">
        <v>0</v>
      </c>
      <c r="CA169" s="70">
        <v>0</v>
      </c>
      <c r="CB169" s="70">
        <v>0</v>
      </c>
      <c r="CC169" s="70">
        <v>0</v>
      </c>
      <c r="CD169" s="70">
        <v>0</v>
      </c>
    </row>
    <row r="170" spans="1:82">
      <c r="A170" s="70" t="s">
        <v>2015</v>
      </c>
      <c r="B170" s="70">
        <v>304</v>
      </c>
      <c r="C170" s="70">
        <v>15</v>
      </c>
      <c r="D170" s="70">
        <v>18</v>
      </c>
      <c r="E170" s="70">
        <v>2018</v>
      </c>
      <c r="F170" s="70" t="s">
        <v>183</v>
      </c>
      <c r="G170" s="70" t="s">
        <v>2000</v>
      </c>
      <c r="H170" s="70" t="s">
        <v>2001</v>
      </c>
      <c r="I170" s="148"/>
      <c r="J170" s="71">
        <v>3.1507204220805036</v>
      </c>
      <c r="K170" s="71">
        <v>0.31392468820922115</v>
      </c>
      <c r="L170" s="71">
        <v>0.57652105556679278</v>
      </c>
      <c r="M170" s="71">
        <v>5.0296364615659872</v>
      </c>
      <c r="N170" s="71">
        <v>3.2594419455653401</v>
      </c>
      <c r="O170" s="71">
        <v>1.199661266933058</v>
      </c>
      <c r="P170" s="71">
        <v>3.6613920389961474</v>
      </c>
      <c r="Q170" s="71">
        <v>0.10876151008042099</v>
      </c>
      <c r="R170" s="71">
        <v>3.6358112073499878E-2</v>
      </c>
      <c r="S170" s="71">
        <v>0</v>
      </c>
      <c r="T170" s="72"/>
      <c r="U170" s="71">
        <v>171852</v>
      </c>
      <c r="V170" s="71">
        <v>104</v>
      </c>
      <c r="W170" s="71">
        <v>15</v>
      </c>
      <c r="X170" s="71">
        <v>625</v>
      </c>
      <c r="Y170" s="71">
        <v>950</v>
      </c>
      <c r="Z170" s="71">
        <v>731</v>
      </c>
      <c r="AA170" s="71">
        <v>766</v>
      </c>
      <c r="AB170" s="71">
        <v>1716</v>
      </c>
      <c r="AC170" s="71">
        <v>6308</v>
      </c>
      <c r="AD170" s="71">
        <v>0</v>
      </c>
      <c r="AE170" s="72"/>
      <c r="AF170" s="71">
        <v>2017448.219024936</v>
      </c>
      <c r="AG170" s="71">
        <v>173354.1572416682</v>
      </c>
      <c r="AH170" s="71">
        <v>120635.6290272067</v>
      </c>
      <c r="AI170" s="71">
        <v>5434318.3517585527</v>
      </c>
      <c r="AJ170" s="71">
        <v>3508580.3939429512</v>
      </c>
      <c r="AK170" s="71">
        <v>0</v>
      </c>
      <c r="AL170" s="71">
        <v>0</v>
      </c>
      <c r="AM170" s="71">
        <v>236209.30598118939</v>
      </c>
      <c r="AN170" s="71">
        <v>0</v>
      </c>
      <c r="AO170" s="71">
        <v>0</v>
      </c>
      <c r="AP170" s="71">
        <v>11490546.056976505</v>
      </c>
      <c r="AQ170" s="72"/>
      <c r="AR170" s="71">
        <v>1</v>
      </c>
      <c r="AS170" s="71">
        <v>4</v>
      </c>
      <c r="AT170" s="71">
        <v>0</v>
      </c>
      <c r="AU170" s="71">
        <v>0</v>
      </c>
      <c r="AV170" s="71">
        <v>0</v>
      </c>
      <c r="AW170" s="71">
        <v>0</v>
      </c>
      <c r="AX170" s="71"/>
      <c r="AY170" s="72"/>
      <c r="AZ170" s="71">
        <v>5</v>
      </c>
      <c r="BA170" s="71">
        <v>94</v>
      </c>
      <c r="BB170" s="71">
        <v>0</v>
      </c>
      <c r="BC170" s="71">
        <v>0</v>
      </c>
      <c r="BD170" s="71">
        <v>0</v>
      </c>
      <c r="BE170" s="71">
        <v>0</v>
      </c>
      <c r="BF170" s="71"/>
      <c r="BG170" s="72"/>
      <c r="BH170" s="71">
        <v>0</v>
      </c>
      <c r="BI170" s="71">
        <v>0</v>
      </c>
      <c r="BJ170" s="71">
        <v>0</v>
      </c>
      <c r="BK170" s="71">
        <v>0.44</v>
      </c>
      <c r="BL170" s="71">
        <v>0</v>
      </c>
      <c r="BM170" s="71">
        <v>0</v>
      </c>
      <c r="BN170" s="72"/>
      <c r="BO170" s="71">
        <v>0</v>
      </c>
      <c r="BP170" s="71">
        <v>0</v>
      </c>
      <c r="BQ170" s="71">
        <v>0</v>
      </c>
      <c r="BR170" s="71">
        <v>1</v>
      </c>
      <c r="BS170" s="71">
        <v>0</v>
      </c>
      <c r="BT170" s="71">
        <v>0</v>
      </c>
      <c r="BU170"/>
      <c r="BV170" s="70">
        <v>0.44</v>
      </c>
      <c r="BW170" s="70">
        <v>0</v>
      </c>
      <c r="BX170" s="70">
        <v>0</v>
      </c>
      <c r="BY170" s="70">
        <v>0</v>
      </c>
      <c r="BZ170" s="70">
        <v>0</v>
      </c>
      <c r="CA170" s="70">
        <v>0</v>
      </c>
      <c r="CB170" s="70">
        <v>0</v>
      </c>
      <c r="CC170" s="70">
        <v>0</v>
      </c>
      <c r="CD170" s="70">
        <v>0</v>
      </c>
    </row>
    <row r="171" spans="1:82">
      <c r="A171" s="70" t="s">
        <v>2016</v>
      </c>
      <c r="B171" s="70">
        <v>305</v>
      </c>
      <c r="C171" s="70">
        <v>16</v>
      </c>
      <c r="D171" s="70">
        <v>18</v>
      </c>
      <c r="E171" s="70">
        <v>2019</v>
      </c>
      <c r="F171" s="70" t="s">
        <v>158</v>
      </c>
      <c r="G171" s="70" t="s">
        <v>2000</v>
      </c>
      <c r="H171" s="70" t="s">
        <v>2001</v>
      </c>
      <c r="I171" s="148"/>
      <c r="J171" s="71">
        <v>0.90687052747436736</v>
      </c>
      <c r="K171" s="71">
        <v>0.29373231360265012</v>
      </c>
      <c r="L171" s="71">
        <v>0.58628932872635053</v>
      </c>
      <c r="M171" s="71">
        <v>4.1394544609905273</v>
      </c>
      <c r="N171" s="71">
        <v>3.2238765102379596</v>
      </c>
      <c r="O171" s="71">
        <v>1.197954823879916</v>
      </c>
      <c r="P171" s="71">
        <v>3.5975017736979269</v>
      </c>
      <c r="Q171" s="71">
        <v>0.10589473673746</v>
      </c>
      <c r="R171" s="71">
        <v>6.0775322126472235E-2</v>
      </c>
      <c r="S171" s="71">
        <v>0</v>
      </c>
      <c r="T171" s="72"/>
      <c r="U171" s="71">
        <v>49714</v>
      </c>
      <c r="V171" s="71">
        <v>104</v>
      </c>
      <c r="W171" s="71">
        <v>15</v>
      </c>
      <c r="X171" s="71">
        <v>625</v>
      </c>
      <c r="Y171" s="71">
        <v>957</v>
      </c>
      <c r="Z171" s="71">
        <v>750</v>
      </c>
      <c r="AA171" s="71">
        <v>747</v>
      </c>
      <c r="AB171" s="71">
        <v>1716</v>
      </c>
      <c r="AC171" s="71">
        <v>10717</v>
      </c>
      <c r="AD171" s="71">
        <v>0</v>
      </c>
      <c r="AE171" s="72"/>
      <c r="AF171" s="71">
        <v>739227.35200888931</v>
      </c>
      <c r="AG171" s="71">
        <v>168522.53579939151</v>
      </c>
      <c r="AH171" s="71">
        <v>133274.16667947269</v>
      </c>
      <c r="AI171" s="71">
        <v>4290922.7516279649</v>
      </c>
      <c r="AJ171" s="71">
        <v>3526325.9839908201</v>
      </c>
      <c r="AK171" s="71">
        <v>0</v>
      </c>
      <c r="AL171" s="71">
        <v>0</v>
      </c>
      <c r="AM171" s="71">
        <v>233706.28195891625</v>
      </c>
      <c r="AN171" s="71">
        <v>0</v>
      </c>
      <c r="AO171" s="71">
        <v>0</v>
      </c>
      <c r="AP171" s="71">
        <v>9091979.0720654558</v>
      </c>
      <c r="AQ171" s="72"/>
      <c r="AR171" s="71">
        <v>1</v>
      </c>
      <c r="AS171" s="71">
        <v>4</v>
      </c>
      <c r="AT171" s="71">
        <v>0</v>
      </c>
      <c r="AU171" s="71">
        <v>0</v>
      </c>
      <c r="AV171" s="71">
        <v>0</v>
      </c>
      <c r="AW171" s="71">
        <v>0</v>
      </c>
      <c r="AX171" s="71"/>
      <c r="AY171" s="72"/>
      <c r="AZ171" s="71">
        <v>4.5</v>
      </c>
      <c r="BA171" s="71">
        <v>94</v>
      </c>
      <c r="BB171" s="71">
        <v>0</v>
      </c>
      <c r="BC171" s="71">
        <v>0</v>
      </c>
      <c r="BD171" s="71">
        <v>0</v>
      </c>
      <c r="BE171" s="71">
        <v>0</v>
      </c>
      <c r="BF171" s="71"/>
      <c r="BG171" s="72"/>
      <c r="BH171" s="71">
        <v>0</v>
      </c>
      <c r="BI171" s="71">
        <v>0</v>
      </c>
      <c r="BJ171" s="71">
        <v>0</v>
      </c>
      <c r="BK171" s="71">
        <v>0.38400000000000001</v>
      </c>
      <c r="BL171" s="71">
        <v>0</v>
      </c>
      <c r="BM171" s="71">
        <v>0</v>
      </c>
      <c r="BN171" s="72"/>
      <c r="BO171" s="71">
        <v>0</v>
      </c>
      <c r="BP171" s="71">
        <v>0</v>
      </c>
      <c r="BQ171" s="71">
        <v>0</v>
      </c>
      <c r="BR171" s="71">
        <v>1</v>
      </c>
      <c r="BS171" s="71">
        <v>0</v>
      </c>
      <c r="BT171" s="71">
        <v>0</v>
      </c>
      <c r="BU171"/>
      <c r="BV171" s="70">
        <v>0.38400000000000001</v>
      </c>
      <c r="BW171" s="70">
        <v>0</v>
      </c>
      <c r="BX171" s="70">
        <v>0</v>
      </c>
      <c r="BY171" s="70">
        <v>0</v>
      </c>
      <c r="BZ171" s="70">
        <v>0</v>
      </c>
      <c r="CA171" s="70">
        <v>0</v>
      </c>
      <c r="CB171" s="70">
        <v>0</v>
      </c>
      <c r="CC171" s="70">
        <v>0</v>
      </c>
      <c r="CD171" s="70">
        <v>0</v>
      </c>
    </row>
    <row r="172" spans="1:82">
      <c r="A172" s="70" t="s">
        <v>2017</v>
      </c>
      <c r="B172" s="70">
        <v>306</v>
      </c>
      <c r="C172" s="70">
        <v>17</v>
      </c>
      <c r="D172" s="70">
        <v>18</v>
      </c>
      <c r="E172" s="70">
        <v>2020</v>
      </c>
      <c r="F172" s="70" t="s">
        <v>159</v>
      </c>
      <c r="G172" s="70" t="s">
        <v>2000</v>
      </c>
      <c r="H172" s="70" t="s">
        <v>2001</v>
      </c>
      <c r="I172" s="148"/>
      <c r="J172" s="71">
        <v>0.86356565803825325</v>
      </c>
      <c r="K172" s="71">
        <v>0.13639112351415858</v>
      </c>
      <c r="L172" s="71">
        <v>0.91289981071551229</v>
      </c>
      <c r="M172" s="71">
        <v>4.0638985724757868</v>
      </c>
      <c r="N172" s="71">
        <v>2.9932768419548199</v>
      </c>
      <c r="O172" s="71">
        <v>1.052376670272263</v>
      </c>
      <c r="P172" s="71">
        <v>3.3438481555995767</v>
      </c>
      <c r="Q172" s="71">
        <v>0.100056347607967</v>
      </c>
      <c r="R172" s="71">
        <v>4.9275181928381165E-2</v>
      </c>
      <c r="S172" s="71">
        <v>0</v>
      </c>
      <c r="T172" s="72"/>
      <c r="U172" s="71">
        <v>55319</v>
      </c>
      <c r="V172" s="71">
        <v>57</v>
      </c>
      <c r="W172" s="71">
        <v>23</v>
      </c>
      <c r="X172" s="71">
        <v>794</v>
      </c>
      <c r="Y172" s="71">
        <v>953</v>
      </c>
      <c r="Z172" s="71">
        <v>752</v>
      </c>
      <c r="AA172" s="71">
        <v>738</v>
      </c>
      <c r="AB172" s="71">
        <v>1697</v>
      </c>
      <c r="AC172" s="71">
        <v>8735</v>
      </c>
      <c r="AD172" s="71">
        <v>0</v>
      </c>
      <c r="AE172" s="72"/>
      <c r="AF172" s="71">
        <v>736729.81776681251</v>
      </c>
      <c r="AG172" s="71">
        <v>78050.519013924946</v>
      </c>
      <c r="AH172" s="71">
        <v>228866.22279028053</v>
      </c>
      <c r="AI172" s="71">
        <v>4564387.9442560775</v>
      </c>
      <c r="AJ172" s="71">
        <v>3676819.513548167</v>
      </c>
      <c r="AK172" s="71"/>
      <c r="AL172" s="71"/>
      <c r="AM172" s="71">
        <v>221477.35406324005</v>
      </c>
      <c r="AN172" s="71"/>
      <c r="AO172" s="71"/>
      <c r="AP172" s="71">
        <v>9506331.3714385033</v>
      </c>
      <c r="AQ172" s="72"/>
      <c r="AR172" s="71">
        <v>3</v>
      </c>
      <c r="AS172" s="71">
        <v>4</v>
      </c>
      <c r="AT172" s="71">
        <v>0</v>
      </c>
      <c r="AU172" s="71">
        <v>0</v>
      </c>
      <c r="AV172" s="71">
        <v>0</v>
      </c>
      <c r="AW172" s="71">
        <v>0</v>
      </c>
      <c r="AX172" s="71"/>
      <c r="AY172" s="72"/>
      <c r="AZ172" s="71">
        <v>24.3</v>
      </c>
      <c r="BA172" s="71">
        <v>94</v>
      </c>
      <c r="BB172" s="71">
        <v>0</v>
      </c>
      <c r="BC172" s="71">
        <v>0</v>
      </c>
      <c r="BD172" s="71">
        <v>0</v>
      </c>
      <c r="BE172" s="71">
        <v>0</v>
      </c>
      <c r="BF172" s="71"/>
      <c r="BG172" s="72"/>
      <c r="BH172" s="71">
        <v>0</v>
      </c>
      <c r="BI172" s="71">
        <v>0</v>
      </c>
      <c r="BJ172" s="71">
        <v>0</v>
      </c>
      <c r="BK172" s="71">
        <v>0.38200000000000001</v>
      </c>
      <c r="BL172" s="71">
        <v>0</v>
      </c>
      <c r="BM172" s="71">
        <v>0</v>
      </c>
      <c r="BN172" s="72"/>
      <c r="BO172" s="71">
        <v>0</v>
      </c>
      <c r="BP172" s="71">
        <v>0</v>
      </c>
      <c r="BQ172" s="71">
        <v>0</v>
      </c>
      <c r="BR172" s="71">
        <v>1</v>
      </c>
      <c r="BS172" s="71">
        <v>0</v>
      </c>
      <c r="BT172" s="71">
        <v>0</v>
      </c>
      <c r="BU172"/>
      <c r="BV172" s="70">
        <v>0.38200000000000001</v>
      </c>
      <c r="BW172" s="70">
        <v>0</v>
      </c>
      <c r="BX172" s="70">
        <v>0</v>
      </c>
      <c r="BY172" s="70">
        <v>0</v>
      </c>
      <c r="BZ172" s="70">
        <v>0</v>
      </c>
      <c r="CA172" s="70">
        <v>0</v>
      </c>
      <c r="CB172" s="70">
        <v>0</v>
      </c>
      <c r="CC172" s="70">
        <v>0</v>
      </c>
      <c r="CD172" s="70">
        <v>0</v>
      </c>
    </row>
    <row r="173" spans="1:82">
      <c r="A173" s="70" t="s">
        <v>2018</v>
      </c>
      <c r="B173" s="70">
        <v>306</v>
      </c>
      <c r="C173" s="70">
        <v>18</v>
      </c>
      <c r="D173" s="70">
        <v>18</v>
      </c>
      <c r="E173" s="70">
        <v>2021</v>
      </c>
      <c r="F173" s="70" t="s">
        <v>160</v>
      </c>
      <c r="G173" s="70" t="s">
        <v>2000</v>
      </c>
      <c r="H173" s="70" t="s">
        <v>2001</v>
      </c>
      <c r="I173" s="148"/>
      <c r="J173" s="71">
        <v>1.0163996007333282</v>
      </c>
      <c r="K173" s="71">
        <v>0.14443427852596769</v>
      </c>
      <c r="L173" s="71">
        <v>0.98408078752839634</v>
      </c>
      <c r="M173" s="71">
        <v>4.3989771647736191</v>
      </c>
      <c r="N173" s="71">
        <v>3.1309389865604298</v>
      </c>
      <c r="O173" s="71">
        <v>1.0234291574374788</v>
      </c>
      <c r="P173" s="71">
        <v>3.3502057390737492</v>
      </c>
      <c r="Q173" s="71">
        <v>9.8849372823859305E-2</v>
      </c>
      <c r="R173" s="71">
        <v>2.1788371777129261E-2</v>
      </c>
      <c r="S173" s="71">
        <v>0.22021605599999999</v>
      </c>
      <c r="T173" s="72"/>
      <c r="U173" s="71">
        <v>68964</v>
      </c>
      <c r="V173" s="71">
        <v>57</v>
      </c>
      <c r="W173" s="71">
        <v>23</v>
      </c>
      <c r="X173" s="71">
        <v>794</v>
      </c>
      <c r="Y173" s="71">
        <v>945</v>
      </c>
      <c r="Z173" s="71">
        <v>753</v>
      </c>
      <c r="AA173" s="71">
        <v>721</v>
      </c>
      <c r="AB173" s="71">
        <v>1693</v>
      </c>
      <c r="AC173" s="71">
        <v>3746.9999999999995</v>
      </c>
      <c r="AD173" s="71">
        <v>0.22021605599999999</v>
      </c>
      <c r="AE173" s="72"/>
      <c r="AF173" s="71">
        <v>858807.22389905422</v>
      </c>
      <c r="AG173" s="71">
        <v>83643.460112797489</v>
      </c>
      <c r="AH173" s="71">
        <v>241992.93236062932</v>
      </c>
      <c r="AI173" s="71">
        <v>5028911.5587131176</v>
      </c>
      <c r="AJ173" s="71">
        <v>3770855.121993978</v>
      </c>
      <c r="AK173" s="71">
        <v>0</v>
      </c>
      <c r="AL173" s="71">
        <v>0</v>
      </c>
      <c r="AM173" s="71">
        <v>222229.76205861033</v>
      </c>
      <c r="AN173" s="71">
        <v>0</v>
      </c>
      <c r="AO173" s="71">
        <v>0</v>
      </c>
      <c r="AP173" s="71">
        <v>10206440.059138186</v>
      </c>
      <c r="AQ173" s="72"/>
      <c r="AR173" s="71">
        <v>3</v>
      </c>
      <c r="AS173" s="71">
        <v>4</v>
      </c>
      <c r="AT173" s="71">
        <v>0</v>
      </c>
      <c r="AU173" s="71">
        <v>0</v>
      </c>
      <c r="AV173" s="71">
        <v>0</v>
      </c>
      <c r="AW173" s="71">
        <v>0</v>
      </c>
      <c r="AX173" s="71"/>
      <c r="AY173" s="72"/>
      <c r="AZ173" s="71">
        <v>24.3</v>
      </c>
      <c r="BA173" s="71">
        <v>94</v>
      </c>
      <c r="BB173" s="71">
        <v>0</v>
      </c>
      <c r="BC173" s="71">
        <v>0</v>
      </c>
      <c r="BD173" s="71">
        <v>0</v>
      </c>
      <c r="BE173" s="71">
        <v>0</v>
      </c>
      <c r="BF173" s="71"/>
      <c r="BG173" s="72"/>
      <c r="BH173" s="71">
        <v>0</v>
      </c>
      <c r="BI173" s="71">
        <v>0</v>
      </c>
      <c r="BJ173" s="71">
        <v>0</v>
      </c>
      <c r="BK173" s="71">
        <v>0.34799999999999998</v>
      </c>
      <c r="BL173" s="71">
        <v>0</v>
      </c>
      <c r="BM173" s="71">
        <v>0</v>
      </c>
      <c r="BN173" s="72"/>
      <c r="BO173" s="71">
        <v>0</v>
      </c>
      <c r="BP173" s="71">
        <v>0</v>
      </c>
      <c r="BQ173" s="71">
        <v>0</v>
      </c>
      <c r="BR173" s="71">
        <v>1</v>
      </c>
      <c r="BS173" s="71">
        <v>0</v>
      </c>
      <c r="BT173" s="71">
        <v>0</v>
      </c>
      <c r="BU173"/>
      <c r="BV173" s="70">
        <v>0.34799999999999998</v>
      </c>
      <c r="BW173" s="70">
        <v>0</v>
      </c>
      <c r="BX173" s="70">
        <v>0</v>
      </c>
      <c r="BY173" s="70">
        <v>0</v>
      </c>
      <c r="BZ173" s="70">
        <v>0</v>
      </c>
      <c r="CA173" s="70">
        <v>0</v>
      </c>
      <c r="CB173" s="70">
        <v>0</v>
      </c>
      <c r="CC173" s="70">
        <v>0</v>
      </c>
      <c r="CD173" s="70">
        <v>0</v>
      </c>
    </row>
    <row r="174" spans="1:82">
      <c r="A174" s="70" t="s">
        <v>2019</v>
      </c>
      <c r="B174" s="70">
        <v>306</v>
      </c>
      <c r="C174" s="70">
        <v>19</v>
      </c>
      <c r="D174" s="70">
        <v>18</v>
      </c>
      <c r="E174" s="70">
        <v>2022</v>
      </c>
      <c r="F174" s="70" t="s">
        <v>161</v>
      </c>
      <c r="G174" s="70" t="s">
        <v>2000</v>
      </c>
      <c r="H174" s="70" t="s">
        <v>2001</v>
      </c>
      <c r="I174" s="148"/>
      <c r="J174" s="71">
        <v>1.115666637676836</v>
      </c>
      <c r="K174" s="71">
        <v>0.15726681991762412</v>
      </c>
      <c r="L174" s="71">
        <v>0.80206124243087473</v>
      </c>
      <c r="M174" s="71">
        <v>5.0329196205769611</v>
      </c>
      <c r="N174" s="71">
        <v>3.2355203266635404</v>
      </c>
      <c r="O174" s="71">
        <v>1.1200867505896519</v>
      </c>
      <c r="P174" s="71">
        <v>3.3456690497778689</v>
      </c>
      <c r="Q174" s="71">
        <v>0.10155047832472036</v>
      </c>
      <c r="R174" s="71">
        <v>1.1985137037604182E-2</v>
      </c>
      <c r="S174" s="71">
        <v>0.2707911445708</v>
      </c>
      <c r="T174" s="72"/>
      <c r="U174" s="71">
        <v>76684</v>
      </c>
      <c r="V174" s="71">
        <v>57</v>
      </c>
      <c r="W174" s="71">
        <v>23</v>
      </c>
      <c r="X174" s="71">
        <v>794</v>
      </c>
      <c r="Y174" s="71">
        <v>983</v>
      </c>
      <c r="Z174" s="71">
        <v>783</v>
      </c>
      <c r="AA174" s="71">
        <v>731</v>
      </c>
      <c r="AB174" s="71">
        <v>1725</v>
      </c>
      <c r="AC174" s="71">
        <v>2086.9999999999995</v>
      </c>
      <c r="AD174" s="71">
        <v>0.2707911445708</v>
      </c>
      <c r="AE174" s="72"/>
      <c r="AF174" s="71">
        <v>921326.46364772751</v>
      </c>
      <c r="AG174" s="71">
        <v>94841.808871208865</v>
      </c>
      <c r="AH174" s="71">
        <v>226947.35901244733</v>
      </c>
      <c r="AI174" s="71">
        <v>5624088.6753697852</v>
      </c>
      <c r="AJ174" s="71">
        <v>3996778.6984873386</v>
      </c>
      <c r="AK174" s="71">
        <v>0</v>
      </c>
      <c r="AL174" s="71">
        <v>0</v>
      </c>
      <c r="AM174" s="71">
        <v>222744.58285227432</v>
      </c>
      <c r="AN174" s="71">
        <v>0</v>
      </c>
      <c r="AO174" s="71">
        <v>0</v>
      </c>
      <c r="AP174" s="71">
        <v>11086727.588240782</v>
      </c>
      <c r="AQ174" s="72"/>
      <c r="AR174" s="71">
        <v>3</v>
      </c>
      <c r="AS174" s="71">
        <v>4</v>
      </c>
      <c r="AT174" s="71">
        <v>0</v>
      </c>
      <c r="AU174" s="71">
        <v>0</v>
      </c>
      <c r="AV174" s="71">
        <v>0</v>
      </c>
      <c r="AW174" s="71">
        <v>0</v>
      </c>
      <c r="AX174" s="71"/>
      <c r="AY174" s="72"/>
      <c r="AZ174" s="71">
        <v>24.3</v>
      </c>
      <c r="BA174" s="71">
        <v>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2020</v>
      </c>
      <c r="B175" s="70">
        <v>306</v>
      </c>
      <c r="C175" s="70">
        <v>20</v>
      </c>
      <c r="D175" s="70">
        <v>18</v>
      </c>
      <c r="E175" s="70">
        <v>2023</v>
      </c>
      <c r="F175" s="70" t="s">
        <v>1539</v>
      </c>
      <c r="G175" s="70" t="s">
        <v>2000</v>
      </c>
      <c r="H175" s="70" t="s">
        <v>2001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v>
      </c>
      <c r="AS175" s="71">
        <v>4</v>
      </c>
      <c r="AT175" s="71">
        <v>0</v>
      </c>
      <c r="AU175" s="71">
        <v>0</v>
      </c>
      <c r="AV175" s="71">
        <v>0</v>
      </c>
      <c r="AW175" s="71">
        <v>0</v>
      </c>
      <c r="AX175" s="71"/>
      <c r="AY175" s="72"/>
      <c r="AZ175" s="71">
        <v>24.3</v>
      </c>
      <c r="BA175" s="71">
        <v>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2021</v>
      </c>
      <c r="B176" s="70">
        <v>306</v>
      </c>
      <c r="C176" s="70">
        <v>21</v>
      </c>
      <c r="D176" s="70">
        <v>18</v>
      </c>
      <c r="E176" s="70">
        <v>2024</v>
      </c>
      <c r="F176" s="70" t="s">
        <v>1554</v>
      </c>
      <c r="G176" s="70" t="s">
        <v>2000</v>
      </c>
      <c r="H176" s="70" t="s">
        <v>2001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2022</v>
      </c>
      <c r="B177" s="70">
        <v>239</v>
      </c>
      <c r="C177" s="70">
        <v>1</v>
      </c>
      <c r="D177" s="70">
        <v>15</v>
      </c>
      <c r="E177" s="70">
        <v>1990</v>
      </c>
      <c r="F177" s="70" t="s">
        <v>787</v>
      </c>
      <c r="G177" s="70" t="s">
        <v>2023</v>
      </c>
      <c r="H177" s="70" t="s">
        <v>2024</v>
      </c>
      <c r="I177" s="148"/>
      <c r="J177" s="71">
        <v>1.3686585849328941</v>
      </c>
      <c r="K177" s="71">
        <v>0.97048305833777637</v>
      </c>
      <c r="L177" s="71">
        <v>0</v>
      </c>
      <c r="M177" s="71">
        <v>0.98796923942065384</v>
      </c>
      <c r="N177" s="71">
        <v>3.339520102047874</v>
      </c>
      <c r="O177" s="71">
        <v>2.732720749498657</v>
      </c>
      <c r="P177" s="71">
        <v>4.2296255313193312</v>
      </c>
      <c r="Q177" s="71">
        <v>0.16863128042109199</v>
      </c>
      <c r="R177" s="71">
        <v>0</v>
      </c>
      <c r="S177" s="71">
        <v>0.15201894913122291</v>
      </c>
      <c r="T177" s="72"/>
      <c r="U177" s="71">
        <v>203762</v>
      </c>
      <c r="V177" s="71">
        <v>283</v>
      </c>
      <c r="W177" s="71">
        <v>0</v>
      </c>
      <c r="X177" s="71">
        <v>340</v>
      </c>
      <c r="Y177" s="71">
        <v>830</v>
      </c>
      <c r="Z177" s="71">
        <v>1124</v>
      </c>
      <c r="AA177" s="71">
        <v>1027</v>
      </c>
      <c r="AB177" s="71">
        <v>2738</v>
      </c>
      <c r="AC177" s="71">
        <v>0</v>
      </c>
      <c r="AD177" s="71">
        <v>0.15201894913122291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2025</v>
      </c>
      <c r="B178" s="70">
        <v>240</v>
      </c>
      <c r="C178" s="70">
        <v>2</v>
      </c>
      <c r="D178" s="70">
        <v>15</v>
      </c>
      <c r="E178" s="70">
        <v>2005</v>
      </c>
      <c r="F178" s="70" t="s">
        <v>789</v>
      </c>
      <c r="G178" s="1064" t="s">
        <v>2023</v>
      </c>
      <c r="H178" s="70" t="s">
        <v>2024</v>
      </c>
      <c r="I178" s="148"/>
      <c r="J178" s="71">
        <v>0.75043807606510804</v>
      </c>
      <c r="K178" s="71">
        <v>0.54146792873845673</v>
      </c>
      <c r="L178" s="71">
        <v>0</v>
      </c>
      <c r="M178" s="71">
        <v>1.220535363879381</v>
      </c>
      <c r="N178" s="71">
        <v>4.2384733922641127</v>
      </c>
      <c r="O178" s="71">
        <v>2.848942665251875</v>
      </c>
      <c r="P178" s="71">
        <v>4.4604245316263533</v>
      </c>
      <c r="Q178" s="71">
        <v>0.13014172612151301</v>
      </c>
      <c r="R178" s="71">
        <v>0</v>
      </c>
      <c r="S178" s="71">
        <v>0.38639083448526662</v>
      </c>
      <c r="T178" s="72"/>
      <c r="U178" s="71">
        <v>135219</v>
      </c>
      <c r="V178" s="71">
        <v>208</v>
      </c>
      <c r="W178" s="71">
        <v>0</v>
      </c>
      <c r="X178" s="71">
        <v>224</v>
      </c>
      <c r="Y178" s="71">
        <v>792</v>
      </c>
      <c r="Z178" s="71">
        <v>1356</v>
      </c>
      <c r="AA178" s="71">
        <v>887</v>
      </c>
      <c r="AB178" s="71">
        <v>2209</v>
      </c>
      <c r="AC178" s="71">
        <v>0</v>
      </c>
      <c r="AD178" s="71">
        <v>0.38639083448526662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2026</v>
      </c>
      <c r="B179" s="70">
        <v>241</v>
      </c>
      <c r="C179" s="70">
        <v>3</v>
      </c>
      <c r="D179" s="70">
        <v>15</v>
      </c>
      <c r="E179" s="70">
        <v>2006</v>
      </c>
      <c r="F179" s="70" t="s">
        <v>790</v>
      </c>
      <c r="G179" s="1064" t="s">
        <v>2023</v>
      </c>
      <c r="H179" s="70" t="s">
        <v>2024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2027</v>
      </c>
      <c r="B180" s="70">
        <v>242</v>
      </c>
      <c r="C180" s="70">
        <v>4</v>
      </c>
      <c r="D180" s="70">
        <v>15</v>
      </c>
      <c r="E180" s="70">
        <v>2007</v>
      </c>
      <c r="F180" s="70" t="s">
        <v>791</v>
      </c>
      <c r="G180" s="70" t="s">
        <v>2023</v>
      </c>
      <c r="H180" s="70" t="s">
        <v>2024</v>
      </c>
      <c r="I180" s="148"/>
      <c r="J180" s="71">
        <v>0.67035229190416135</v>
      </c>
      <c r="K180" s="71">
        <v>0.48968664774295712</v>
      </c>
      <c r="L180" s="71">
        <v>0</v>
      </c>
      <c r="M180" s="71">
        <v>1.6204438086560331</v>
      </c>
      <c r="N180" s="71">
        <v>3.6502418062182418</v>
      </c>
      <c r="O180" s="71">
        <v>2.5950336072953211</v>
      </c>
      <c r="P180" s="71">
        <v>4.3864847115231074</v>
      </c>
      <c r="Q180" s="71">
        <v>0.13093863196497499</v>
      </c>
      <c r="R180" s="71">
        <v>0</v>
      </c>
      <c r="S180" s="71">
        <v>0.36992201808580838</v>
      </c>
      <c r="T180" s="72"/>
      <c r="U180" s="71">
        <v>123570</v>
      </c>
      <c r="V180" s="71">
        <v>183</v>
      </c>
      <c r="W180" s="71">
        <v>0</v>
      </c>
      <c r="X180" s="71">
        <v>347</v>
      </c>
      <c r="Y180" s="71">
        <v>777</v>
      </c>
      <c r="Z180" s="71">
        <v>1284</v>
      </c>
      <c r="AA180" s="71">
        <v>859</v>
      </c>
      <c r="AB180" s="71">
        <v>2105</v>
      </c>
      <c r="AC180" s="71">
        <v>0</v>
      </c>
      <c r="AD180" s="71">
        <v>0.36992201808580838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2028</v>
      </c>
      <c r="B181" s="70">
        <v>243</v>
      </c>
      <c r="C181" s="70">
        <v>5</v>
      </c>
      <c r="D181" s="70">
        <v>15</v>
      </c>
      <c r="E181" s="70">
        <v>2008</v>
      </c>
      <c r="F181" s="70" t="s">
        <v>792</v>
      </c>
      <c r="G181" s="70" t="s">
        <v>2023</v>
      </c>
      <c r="H181" s="70" t="s">
        <v>2024</v>
      </c>
      <c r="I181" s="148"/>
      <c r="J181" s="71">
        <v>0.41396128829931139</v>
      </c>
      <c r="K181" s="71">
        <v>0.36299768451803338</v>
      </c>
      <c r="L181" s="71">
        <v>0</v>
      </c>
      <c r="M181" s="71">
        <v>1.753002459299922</v>
      </c>
      <c r="N181" s="71">
        <v>3.3559369493078961</v>
      </c>
      <c r="O181" s="71">
        <v>2.4758004818005288</v>
      </c>
      <c r="P181" s="71">
        <v>4.2386665726102848</v>
      </c>
      <c r="Q181" s="71">
        <v>0.12747348521264301</v>
      </c>
      <c r="R181" s="71">
        <v>0</v>
      </c>
      <c r="S181" s="71">
        <v>0.5728750071726888</v>
      </c>
      <c r="T181" s="72"/>
      <c r="U181" s="71">
        <v>88549</v>
      </c>
      <c r="V181" s="71">
        <v>183</v>
      </c>
      <c r="W181" s="71">
        <v>0</v>
      </c>
      <c r="X181" s="71">
        <v>347</v>
      </c>
      <c r="Y181" s="71">
        <v>786</v>
      </c>
      <c r="Z181" s="71">
        <v>1268</v>
      </c>
      <c r="AA181" s="71">
        <v>831</v>
      </c>
      <c r="AB181" s="71">
        <v>2083</v>
      </c>
      <c r="AC181" s="71">
        <v>0</v>
      </c>
      <c r="AD181" s="71">
        <v>0.5728750071726888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2029</v>
      </c>
      <c r="B182" s="70">
        <v>244</v>
      </c>
      <c r="C182" s="70">
        <v>6</v>
      </c>
      <c r="D182" s="70">
        <v>15</v>
      </c>
      <c r="E182" s="70">
        <v>2009</v>
      </c>
      <c r="F182" s="70" t="s">
        <v>176</v>
      </c>
      <c r="G182" s="70" t="s">
        <v>2023</v>
      </c>
      <c r="H182" s="70" t="s">
        <v>2024</v>
      </c>
      <c r="I182" s="148"/>
      <c r="J182" s="71">
        <v>0.50493325274710399</v>
      </c>
      <c r="K182" s="71">
        <v>0.35606992446961672</v>
      </c>
      <c r="L182" s="71">
        <v>0</v>
      </c>
      <c r="M182" s="71">
        <v>1.7440278512713769</v>
      </c>
      <c r="N182" s="71">
        <v>3.351846968917088</v>
      </c>
      <c r="O182" s="71">
        <v>2.5221333317384071</v>
      </c>
      <c r="P182" s="71">
        <v>4.1536299503248211</v>
      </c>
      <c r="Q182" s="71">
        <v>0.11863512425566899</v>
      </c>
      <c r="R182" s="71">
        <v>0</v>
      </c>
      <c r="S182" s="71">
        <v>0.35008891842357492</v>
      </c>
      <c r="T182" s="72"/>
      <c r="U182" s="71">
        <v>80235</v>
      </c>
      <c r="V182" s="71">
        <v>172</v>
      </c>
      <c r="W182" s="71">
        <v>0</v>
      </c>
      <c r="X182" s="71">
        <v>352</v>
      </c>
      <c r="Y182" s="71">
        <v>779</v>
      </c>
      <c r="Z182" s="71">
        <v>1275</v>
      </c>
      <c r="AA182" s="71">
        <v>836</v>
      </c>
      <c r="AB182" s="71">
        <v>2035</v>
      </c>
      <c r="AC182" s="71">
        <v>0</v>
      </c>
      <c r="AD182" s="71">
        <v>0.35008891842357492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2030</v>
      </c>
      <c r="B183" s="70">
        <v>245</v>
      </c>
      <c r="C183" s="70">
        <v>7</v>
      </c>
      <c r="D183" s="70">
        <v>15</v>
      </c>
      <c r="E183" s="70">
        <v>2010</v>
      </c>
      <c r="F183" s="70" t="s">
        <v>177</v>
      </c>
      <c r="G183" s="70" t="s">
        <v>2023</v>
      </c>
      <c r="H183" s="70" t="s">
        <v>2024</v>
      </c>
      <c r="I183" s="148"/>
      <c r="J183" s="71">
        <v>0.44566676280067352</v>
      </c>
      <c r="K183" s="71">
        <v>0.38145369328770701</v>
      </c>
      <c r="L183" s="71">
        <v>0</v>
      </c>
      <c r="M183" s="71">
        <v>1.80192488333957</v>
      </c>
      <c r="N183" s="71">
        <v>3.548937890254519</v>
      </c>
      <c r="O183" s="71">
        <v>2.5144056801772989</v>
      </c>
      <c r="P183" s="71">
        <v>4.1479125798672856</v>
      </c>
      <c r="Q183" s="71">
        <v>0.122225483097887</v>
      </c>
      <c r="R183" s="71">
        <v>0</v>
      </c>
      <c r="S183" s="71">
        <v>0.36433614379209861</v>
      </c>
      <c r="T183" s="72"/>
      <c r="U183" s="71">
        <v>82697</v>
      </c>
      <c r="V183" s="71">
        <v>172</v>
      </c>
      <c r="W183" s="71">
        <v>0</v>
      </c>
      <c r="X183" s="71">
        <v>352</v>
      </c>
      <c r="Y183" s="71">
        <v>775</v>
      </c>
      <c r="Z183" s="71">
        <v>1277</v>
      </c>
      <c r="AA183" s="71">
        <v>814</v>
      </c>
      <c r="AB183" s="71">
        <v>2009</v>
      </c>
      <c r="AC183" s="71">
        <v>0</v>
      </c>
      <c r="AD183" s="71">
        <v>0.36433614379209861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2031</v>
      </c>
      <c r="B184" s="70">
        <v>246</v>
      </c>
      <c r="C184" s="70">
        <v>8</v>
      </c>
      <c r="D184" s="70">
        <v>15</v>
      </c>
      <c r="E184" s="70">
        <v>2011</v>
      </c>
      <c r="F184" s="70" t="s">
        <v>178</v>
      </c>
      <c r="G184" s="70" t="s">
        <v>2023</v>
      </c>
      <c r="H184" s="70" t="s">
        <v>2024</v>
      </c>
      <c r="I184" s="148"/>
      <c r="J184" s="71">
        <v>0.5431309037415547</v>
      </c>
      <c r="K184" s="71">
        <v>0.47877399448023589</v>
      </c>
      <c r="L184" s="71">
        <v>0</v>
      </c>
      <c r="M184" s="71">
        <v>1.9830400341234391</v>
      </c>
      <c r="N184" s="71">
        <v>3.3111821984617622</v>
      </c>
      <c r="O184" s="71">
        <v>2.4879215089710542</v>
      </c>
      <c r="P184" s="71">
        <v>3.8499001203143002</v>
      </c>
      <c r="Q184" s="71">
        <v>0.13979266727286099</v>
      </c>
      <c r="R184" s="71">
        <v>0</v>
      </c>
      <c r="S184" s="71">
        <v>0.39386535917879401</v>
      </c>
      <c r="T184" s="72"/>
      <c r="U184" s="71">
        <v>95567</v>
      </c>
      <c r="V184" s="71">
        <v>172</v>
      </c>
      <c r="W184" s="71">
        <v>0</v>
      </c>
      <c r="X184" s="71">
        <v>352</v>
      </c>
      <c r="Y184" s="71">
        <v>770</v>
      </c>
      <c r="Z184" s="71">
        <v>1291</v>
      </c>
      <c r="AA184" s="71">
        <v>778</v>
      </c>
      <c r="AB184" s="71">
        <v>1992</v>
      </c>
      <c r="AC184" s="71">
        <v>0</v>
      </c>
      <c r="AD184" s="71">
        <v>0.39386535917879401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2032</v>
      </c>
      <c r="B185" s="70">
        <v>247</v>
      </c>
      <c r="C185" s="70">
        <v>9</v>
      </c>
      <c r="D185" s="70">
        <v>15</v>
      </c>
      <c r="E185" s="70">
        <v>2012</v>
      </c>
      <c r="F185" s="70" t="s">
        <v>179</v>
      </c>
      <c r="G185" s="70" t="s">
        <v>2023</v>
      </c>
      <c r="H185" s="70" t="s">
        <v>2024</v>
      </c>
      <c r="I185" s="148"/>
      <c r="J185" s="71">
        <v>0.59037356028928878</v>
      </c>
      <c r="K185" s="71">
        <v>0.43215410341313237</v>
      </c>
      <c r="L185" s="71">
        <v>0</v>
      </c>
      <c r="M185" s="71">
        <v>1.785348504384995</v>
      </c>
      <c r="N185" s="71">
        <v>3.1822164368916912</v>
      </c>
      <c r="O185" s="71">
        <v>2.4320163847175729</v>
      </c>
      <c r="P185" s="71">
        <v>3.4487921227527827</v>
      </c>
      <c r="Q185" s="71">
        <v>0.15058573515969301</v>
      </c>
      <c r="R185" s="71">
        <v>0</v>
      </c>
      <c r="S185" s="71">
        <v>0.36323818088601989</v>
      </c>
      <c r="T185" s="72"/>
      <c r="U185" s="71">
        <v>106589</v>
      </c>
      <c r="V185" s="71">
        <v>172</v>
      </c>
      <c r="W185" s="71">
        <v>0</v>
      </c>
      <c r="X185" s="71">
        <v>352</v>
      </c>
      <c r="Y185" s="71">
        <v>764</v>
      </c>
      <c r="Z185" s="71">
        <v>1272</v>
      </c>
      <c r="AA185" s="71">
        <v>693</v>
      </c>
      <c r="AB185" s="71">
        <v>1975</v>
      </c>
      <c r="AC185" s="71">
        <v>0</v>
      </c>
      <c r="AD185" s="71">
        <v>0.36323818088601989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2033</v>
      </c>
      <c r="B186" s="70">
        <v>248</v>
      </c>
      <c r="C186" s="70">
        <v>10</v>
      </c>
      <c r="D186" s="70">
        <v>15</v>
      </c>
      <c r="E186" s="70">
        <v>2013</v>
      </c>
      <c r="F186" s="70" t="s">
        <v>180</v>
      </c>
      <c r="G186" s="70" t="s">
        <v>2023</v>
      </c>
      <c r="H186" s="70" t="s">
        <v>2024</v>
      </c>
      <c r="I186" s="148"/>
      <c r="J186" s="71">
        <v>0.54123435675627152</v>
      </c>
      <c r="K186" s="71">
        <v>0.35548354463696941</v>
      </c>
      <c r="L186" s="71">
        <v>0</v>
      </c>
      <c r="M186" s="71">
        <v>1.721109303827606</v>
      </c>
      <c r="N186" s="71">
        <v>3.4370146868462901</v>
      </c>
      <c r="O186" s="71">
        <v>2.3719981409781239</v>
      </c>
      <c r="P186" s="71">
        <v>3.8114626708740333</v>
      </c>
      <c r="Q186" s="71">
        <v>0.15385888376422499</v>
      </c>
      <c r="R186" s="71">
        <v>0</v>
      </c>
      <c r="S186" s="71">
        <v>0.30857627707912888</v>
      </c>
      <c r="T186" s="72"/>
      <c r="U186" s="71">
        <v>97037</v>
      </c>
      <c r="V186" s="71">
        <v>172</v>
      </c>
      <c r="W186" s="71">
        <v>0</v>
      </c>
      <c r="X186" s="71">
        <v>352</v>
      </c>
      <c r="Y186" s="71">
        <v>771</v>
      </c>
      <c r="Z186" s="71">
        <v>1296</v>
      </c>
      <c r="AA186" s="71">
        <v>763</v>
      </c>
      <c r="AB186" s="71">
        <v>1989</v>
      </c>
      <c r="AC186" s="71">
        <v>0</v>
      </c>
      <c r="AD186" s="71">
        <v>0.30857627707912888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2034</v>
      </c>
      <c r="B187" s="70">
        <v>249</v>
      </c>
      <c r="C187" s="70">
        <v>11</v>
      </c>
      <c r="D187" s="70">
        <v>15</v>
      </c>
      <c r="E187" s="70">
        <v>2014</v>
      </c>
      <c r="F187" s="70" t="s">
        <v>181</v>
      </c>
      <c r="G187" s="70" t="s">
        <v>2023</v>
      </c>
      <c r="H187" s="70" t="s">
        <v>2024</v>
      </c>
      <c r="I187" s="148"/>
      <c r="J187" s="71">
        <v>0.43472960376129399</v>
      </c>
      <c r="K187" s="71">
        <v>0.31308546988480618</v>
      </c>
      <c r="L187" s="71">
        <v>0</v>
      </c>
      <c r="M187" s="71">
        <v>1.7864265171764571</v>
      </c>
      <c r="N187" s="71">
        <v>3.372057925330477</v>
      </c>
      <c r="O187" s="71">
        <v>2.2469205676937811</v>
      </c>
      <c r="P187" s="71">
        <v>3.7860821101887066</v>
      </c>
      <c r="Q187" s="71">
        <v>0.14531769482256099</v>
      </c>
      <c r="R187" s="71">
        <v>0</v>
      </c>
      <c r="S187" s="71">
        <v>0.32320057799247548</v>
      </c>
      <c r="T187" s="72"/>
      <c r="U187" s="71">
        <v>85320</v>
      </c>
      <c r="V187" s="71">
        <v>129</v>
      </c>
      <c r="W187" s="71">
        <v>0</v>
      </c>
      <c r="X187" s="71">
        <v>367</v>
      </c>
      <c r="Y187" s="71">
        <v>763</v>
      </c>
      <c r="Z187" s="71">
        <v>1293</v>
      </c>
      <c r="AA187" s="71">
        <v>754</v>
      </c>
      <c r="AB187" s="71">
        <v>1958</v>
      </c>
      <c r="AC187" s="71">
        <v>0</v>
      </c>
      <c r="AD187" s="71">
        <v>0.32320057799247548</v>
      </c>
      <c r="AE187" s="72"/>
      <c r="AF187" s="71"/>
      <c r="AG187" s="71"/>
      <c r="AH187" s="71"/>
      <c r="AI187" s="71"/>
      <c r="AJ187" s="71"/>
      <c r="AK187" s="71"/>
      <c r="AL187" s="71"/>
      <c r="AM187" s="71"/>
      <c r="AN187" s="71"/>
      <c r="AO187" s="71"/>
      <c r="AP187" s="71"/>
      <c r="AQ187" s="72"/>
      <c r="AR187" s="71">
        <v>37</v>
      </c>
      <c r="AS187" s="71">
        <v>22</v>
      </c>
      <c r="AT187" s="71">
        <v>0</v>
      </c>
      <c r="AU187" s="71">
        <v>0</v>
      </c>
      <c r="AV187" s="71">
        <v>0</v>
      </c>
      <c r="AW187" s="71">
        <v>0</v>
      </c>
      <c r="AX187" s="71"/>
      <c r="AY187" s="72"/>
      <c r="AZ187" s="71">
        <v>181.2</v>
      </c>
      <c r="BA187" s="71">
        <v>725.8</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2035</v>
      </c>
      <c r="B188" s="70">
        <v>250</v>
      </c>
      <c r="C188" s="70">
        <v>12</v>
      </c>
      <c r="D188" s="70">
        <v>15</v>
      </c>
      <c r="E188" s="70">
        <v>2015</v>
      </c>
      <c r="F188" s="70" t="s">
        <v>182</v>
      </c>
      <c r="G188" s="70" t="s">
        <v>2023</v>
      </c>
      <c r="H188" s="70" t="s">
        <v>2024</v>
      </c>
      <c r="I188" s="148"/>
      <c r="J188" s="71">
        <v>0.31708607027083152</v>
      </c>
      <c r="K188" s="71">
        <v>0.291356900059697</v>
      </c>
      <c r="L188" s="71">
        <v>0</v>
      </c>
      <c r="M188" s="71">
        <v>1.904418271006689</v>
      </c>
      <c r="N188" s="71">
        <v>2.8181918992068038</v>
      </c>
      <c r="O188" s="71">
        <v>2.210011780624793</v>
      </c>
      <c r="P188" s="71">
        <v>3.6734915236541732</v>
      </c>
      <c r="Q188" s="71">
        <v>0.13826068414631101</v>
      </c>
      <c r="R188" s="71">
        <v>0</v>
      </c>
      <c r="S188" s="71">
        <v>0.41573372017491611</v>
      </c>
      <c r="T188" s="72"/>
      <c r="U188" s="71">
        <v>67175</v>
      </c>
      <c r="V188" s="71">
        <v>129</v>
      </c>
      <c r="W188" s="71">
        <v>0</v>
      </c>
      <c r="X188" s="71">
        <v>367</v>
      </c>
      <c r="Y188" s="71">
        <v>744</v>
      </c>
      <c r="Z188" s="71">
        <v>1284</v>
      </c>
      <c r="AA188" s="71">
        <v>731</v>
      </c>
      <c r="AB188" s="71">
        <v>1903</v>
      </c>
      <c r="AC188" s="71">
        <v>0</v>
      </c>
      <c r="AD188" s="71">
        <v>0.41573372017491611</v>
      </c>
      <c r="AE188" s="72"/>
      <c r="AF188" s="71">
        <v>456245.04054268502</v>
      </c>
      <c r="AG188" s="71">
        <v>224000.82616637091</v>
      </c>
      <c r="AH188" s="71">
        <v>0</v>
      </c>
      <c r="AI188" s="71">
        <v>2383307.9519167482</v>
      </c>
      <c r="AJ188" s="71">
        <v>3657480.2037237962</v>
      </c>
      <c r="AK188" s="71">
        <v>0</v>
      </c>
      <c r="AL188" s="71">
        <v>0</v>
      </c>
      <c r="AM188" s="71">
        <v>260798.1672152383</v>
      </c>
      <c r="AN188" s="71">
        <v>0</v>
      </c>
      <c r="AO188" s="71">
        <v>0</v>
      </c>
      <c r="AP188" s="71">
        <v>6981832.1895648381</v>
      </c>
      <c r="AQ188" s="72"/>
      <c r="AR188" s="71">
        <v>39</v>
      </c>
      <c r="AS188" s="71">
        <v>30</v>
      </c>
      <c r="AT188" s="71">
        <v>0</v>
      </c>
      <c r="AU188" s="71">
        <v>0</v>
      </c>
      <c r="AV188" s="71">
        <v>0</v>
      </c>
      <c r="AW188" s="71">
        <v>0</v>
      </c>
      <c r="AX188" s="71"/>
      <c r="AY188" s="72"/>
      <c r="AZ188" s="71">
        <v>197.5</v>
      </c>
      <c r="BA188" s="71">
        <v>1048.0999999999999</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2036</v>
      </c>
      <c r="B189" s="70">
        <v>251</v>
      </c>
      <c r="C189" s="70">
        <v>13</v>
      </c>
      <c r="D189" s="70">
        <v>15</v>
      </c>
      <c r="E189" s="70">
        <v>2016</v>
      </c>
      <c r="F189" s="70" t="s">
        <v>155</v>
      </c>
      <c r="G189" s="70" t="s">
        <v>2023</v>
      </c>
      <c r="H189" s="70" t="s">
        <v>2024</v>
      </c>
      <c r="I189" s="148"/>
      <c r="J189" s="71">
        <v>0.35267914099047565</v>
      </c>
      <c r="K189" s="71">
        <v>0.29310771589486839</v>
      </c>
      <c r="L189" s="71">
        <v>0</v>
      </c>
      <c r="M189" s="71">
        <v>1.5395057562166632</v>
      </c>
      <c r="N189" s="71">
        <v>2.9640783572937353</v>
      </c>
      <c r="O189" s="71">
        <v>2.1185634595931369</v>
      </c>
      <c r="P189" s="71">
        <v>3.7509333330948746</v>
      </c>
      <c r="Q189" s="71">
        <v>0.13229378816549628</v>
      </c>
      <c r="R189" s="71">
        <v>0</v>
      </c>
      <c r="S189" s="71">
        <v>0.47714684682396269</v>
      </c>
      <c r="T189" s="72"/>
      <c r="U189" s="71">
        <v>74147</v>
      </c>
      <c r="V189" s="71">
        <v>129</v>
      </c>
      <c r="W189" s="71">
        <v>0</v>
      </c>
      <c r="X189" s="71">
        <v>367</v>
      </c>
      <c r="Y189" s="71">
        <v>735</v>
      </c>
      <c r="Z189" s="71">
        <v>1246</v>
      </c>
      <c r="AA189" s="71">
        <v>772</v>
      </c>
      <c r="AB189" s="71">
        <v>1873</v>
      </c>
      <c r="AC189" s="71">
        <v>0</v>
      </c>
      <c r="AD189" s="71">
        <v>0.47714684682396269</v>
      </c>
      <c r="AE189" s="72"/>
      <c r="AF189" s="71">
        <v>518055.11964898813</v>
      </c>
      <c r="AG189" s="71">
        <v>216598.2878627422</v>
      </c>
      <c r="AH189" s="71">
        <v>0</v>
      </c>
      <c r="AI189" s="71">
        <v>2318565.8473778549</v>
      </c>
      <c r="AJ189" s="71">
        <v>3608721.148880817</v>
      </c>
      <c r="AK189" s="71">
        <v>0</v>
      </c>
      <c r="AL189" s="71">
        <v>0</v>
      </c>
      <c r="AM189" s="71">
        <v>256886.21351283079</v>
      </c>
      <c r="AN189" s="71">
        <v>0</v>
      </c>
      <c r="AO189" s="71">
        <v>0</v>
      </c>
      <c r="AP189" s="71">
        <v>6918826.6172832325</v>
      </c>
      <c r="AQ189" s="72"/>
      <c r="AR189" s="71">
        <v>41</v>
      </c>
      <c r="AS189" s="71">
        <v>31</v>
      </c>
      <c r="AT189" s="71">
        <v>0</v>
      </c>
      <c r="AU189" s="71">
        <v>1</v>
      </c>
      <c r="AV189" s="71">
        <v>0</v>
      </c>
      <c r="AW189" s="71">
        <v>0</v>
      </c>
      <c r="AX189" s="71"/>
      <c r="AY189" s="72"/>
      <c r="AZ189" s="71">
        <v>207.5</v>
      </c>
      <c r="BA189" s="71">
        <v>1097.5999999999999</v>
      </c>
      <c r="BB189" s="71">
        <v>0</v>
      </c>
      <c r="BC189" s="71">
        <v>21220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2037</v>
      </c>
      <c r="B190" s="70">
        <v>252</v>
      </c>
      <c r="C190" s="70">
        <v>14</v>
      </c>
      <c r="D190" s="70">
        <v>15</v>
      </c>
      <c r="E190" s="70">
        <v>2017</v>
      </c>
      <c r="F190" s="70" t="s">
        <v>156</v>
      </c>
      <c r="G190" s="70" t="s">
        <v>2023</v>
      </c>
      <c r="H190" s="70" t="s">
        <v>2024</v>
      </c>
      <c r="I190" s="148"/>
      <c r="J190" s="71">
        <v>0.31166895296891106</v>
      </c>
      <c r="K190" s="71">
        <v>0.28905638056807076</v>
      </c>
      <c r="L190" s="71">
        <v>0</v>
      </c>
      <c r="M190" s="71">
        <v>1.4625268868745074</v>
      </c>
      <c r="N190" s="71">
        <v>3.020566023479446</v>
      </c>
      <c r="O190" s="71">
        <v>2.0522151590801805</v>
      </c>
      <c r="P190" s="71">
        <v>3.6885489605148449</v>
      </c>
      <c r="Q190" s="71">
        <v>0.124447597983267</v>
      </c>
      <c r="R190" s="71">
        <v>0</v>
      </c>
      <c r="S190" s="71">
        <v>0.40927440998852921</v>
      </c>
      <c r="T190" s="72"/>
      <c r="U190" s="71">
        <v>69563</v>
      </c>
      <c r="V190" s="71">
        <v>129</v>
      </c>
      <c r="W190" s="71">
        <v>0</v>
      </c>
      <c r="X190" s="71">
        <v>367</v>
      </c>
      <c r="Y190" s="71">
        <v>727</v>
      </c>
      <c r="Z190" s="71">
        <v>1227</v>
      </c>
      <c r="AA190" s="71">
        <v>764</v>
      </c>
      <c r="AB190" s="71">
        <v>1822</v>
      </c>
      <c r="AC190" s="71">
        <v>0</v>
      </c>
      <c r="AD190" s="71">
        <v>0.40927440998852921</v>
      </c>
      <c r="AE190" s="72"/>
      <c r="AF190" s="71">
        <v>464054.69487572659</v>
      </c>
      <c r="AG190" s="71">
        <v>216017.5898250716</v>
      </c>
      <c r="AH190" s="71">
        <v>0</v>
      </c>
      <c r="AI190" s="71">
        <v>2296506.3349734731</v>
      </c>
      <c r="AJ190" s="71">
        <v>3559185.6293005799</v>
      </c>
      <c r="AK190" s="71">
        <v>0</v>
      </c>
      <c r="AL190" s="71">
        <v>0</v>
      </c>
      <c r="AM190" s="71">
        <v>250282.4593236318</v>
      </c>
      <c r="AN190" s="71">
        <v>0</v>
      </c>
      <c r="AO190" s="71">
        <v>0</v>
      </c>
      <c r="AP190" s="71">
        <v>6786046.7082984829</v>
      </c>
      <c r="AQ190" s="72"/>
      <c r="AR190" s="71">
        <v>42</v>
      </c>
      <c r="AS190" s="71">
        <v>43</v>
      </c>
      <c r="AT190" s="71">
        <v>0</v>
      </c>
      <c r="AU190" s="71">
        <v>1</v>
      </c>
      <c r="AV190" s="71">
        <v>0</v>
      </c>
      <c r="AW190" s="71">
        <v>0</v>
      </c>
      <c r="AX190" s="71"/>
      <c r="AY190" s="72"/>
      <c r="AZ190" s="71">
        <v>217</v>
      </c>
      <c r="BA190" s="71">
        <v>1691.6</v>
      </c>
      <c r="BB190" s="71">
        <v>0</v>
      </c>
      <c r="BC190" s="71">
        <v>21220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2038</v>
      </c>
      <c r="B191" s="70">
        <v>253</v>
      </c>
      <c r="C191" s="70">
        <v>15</v>
      </c>
      <c r="D191" s="70">
        <v>15</v>
      </c>
      <c r="E191" s="70">
        <v>2018</v>
      </c>
      <c r="F191" s="70" t="s">
        <v>183</v>
      </c>
      <c r="G191" s="70" t="s">
        <v>2023</v>
      </c>
      <c r="H191" s="70" t="s">
        <v>2024</v>
      </c>
      <c r="I191" s="148"/>
      <c r="J191" s="71">
        <v>0.3408022911357978</v>
      </c>
      <c r="K191" s="71">
        <v>0.27123795574455362</v>
      </c>
      <c r="L191" s="71">
        <v>0</v>
      </c>
      <c r="M191" s="71">
        <v>1.4233569463910243</v>
      </c>
      <c r="N191" s="71">
        <v>2.9034213191141256</v>
      </c>
      <c r="O191" s="71">
        <v>1.9857594158536258</v>
      </c>
      <c r="P191" s="71">
        <v>3.5801339911333088</v>
      </c>
      <c r="Q191" s="71">
        <v>0.111169981748869</v>
      </c>
      <c r="R191" s="71">
        <v>0</v>
      </c>
      <c r="S191" s="71">
        <v>0.48384953845337991</v>
      </c>
      <c r="T191" s="72"/>
      <c r="U191" s="71">
        <v>81777</v>
      </c>
      <c r="V191" s="71">
        <v>129</v>
      </c>
      <c r="W191" s="71">
        <v>0</v>
      </c>
      <c r="X191" s="71">
        <v>367</v>
      </c>
      <c r="Y191" s="71">
        <v>721</v>
      </c>
      <c r="Z191" s="71">
        <v>1210</v>
      </c>
      <c r="AA191" s="71">
        <v>749</v>
      </c>
      <c r="AB191" s="71">
        <v>1754</v>
      </c>
      <c r="AC191" s="71">
        <v>0</v>
      </c>
      <c r="AD191" s="71">
        <v>0.48384953845337991</v>
      </c>
      <c r="AE191" s="72"/>
      <c r="AF191" s="71">
        <v>521625.37810450251</v>
      </c>
      <c r="AG191" s="71">
        <v>191887.12450170849</v>
      </c>
      <c r="AH191" s="71">
        <v>0</v>
      </c>
      <c r="AI191" s="71">
        <v>2193577.267969185</v>
      </c>
      <c r="AJ191" s="71">
        <v>3387608.0422375472</v>
      </c>
      <c r="AK191" s="71">
        <v>0</v>
      </c>
      <c r="AL191" s="71">
        <v>0</v>
      </c>
      <c r="AM191" s="71">
        <v>241440.04818823209</v>
      </c>
      <c r="AN191" s="71">
        <v>0</v>
      </c>
      <c r="AO191" s="71">
        <v>0</v>
      </c>
      <c r="AP191" s="71">
        <v>6536137.8610011749</v>
      </c>
      <c r="AQ191" s="72"/>
      <c r="AR191" s="71">
        <v>43</v>
      </c>
      <c r="AS191" s="71">
        <v>44</v>
      </c>
      <c r="AT191" s="71">
        <v>0</v>
      </c>
      <c r="AU191" s="71">
        <v>1</v>
      </c>
      <c r="AV191" s="71">
        <v>0</v>
      </c>
      <c r="AW191" s="71">
        <v>0</v>
      </c>
      <c r="AX191" s="71"/>
      <c r="AY191" s="72"/>
      <c r="AZ191" s="71">
        <v>221</v>
      </c>
      <c r="BA191" s="71">
        <v>1741</v>
      </c>
      <c r="BB191" s="71">
        <v>0</v>
      </c>
      <c r="BC191" s="71">
        <v>6180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2039</v>
      </c>
      <c r="B192" s="70">
        <v>254</v>
      </c>
      <c r="C192" s="70">
        <v>16</v>
      </c>
      <c r="D192" s="70">
        <v>15</v>
      </c>
      <c r="E192" s="70">
        <v>2019</v>
      </c>
      <c r="F192" s="70" t="s">
        <v>158</v>
      </c>
      <c r="G192" s="70" t="s">
        <v>2023</v>
      </c>
      <c r="H192" s="70" t="s">
        <v>2024</v>
      </c>
      <c r="I192" s="148"/>
      <c r="J192" s="71">
        <v>0.26316332296595674</v>
      </c>
      <c r="K192" s="71">
        <v>0.24620777591177764</v>
      </c>
      <c r="L192" s="71">
        <v>0</v>
      </c>
      <c r="M192" s="71">
        <v>1.3630155999291633</v>
      </c>
      <c r="N192" s="71">
        <v>2.573447428938656</v>
      </c>
      <c r="O192" s="71">
        <v>1.8991577141242932</v>
      </c>
      <c r="P192" s="71">
        <v>3.477103454631731</v>
      </c>
      <c r="Q192" s="71">
        <v>0.107375782006515</v>
      </c>
      <c r="R192" s="71">
        <v>0</v>
      </c>
      <c r="S192" s="71">
        <v>0.47526038884843297</v>
      </c>
      <c r="T192" s="72"/>
      <c r="U192" s="71">
        <v>64010</v>
      </c>
      <c r="V192" s="71">
        <v>129</v>
      </c>
      <c r="W192" s="71">
        <v>0</v>
      </c>
      <c r="X192" s="71">
        <v>367</v>
      </c>
      <c r="Y192" s="71">
        <v>720</v>
      </c>
      <c r="Z192" s="71">
        <v>1189</v>
      </c>
      <c r="AA192" s="71">
        <v>722</v>
      </c>
      <c r="AB192" s="71">
        <v>1740</v>
      </c>
      <c r="AC192" s="71">
        <v>0</v>
      </c>
      <c r="AD192" s="71">
        <v>0.47526038884843302</v>
      </c>
      <c r="AE192" s="72"/>
      <c r="AF192" s="71">
        <v>427463.56178114039</v>
      </c>
      <c r="AG192" s="71">
        <v>185797.56615659629</v>
      </c>
      <c r="AH192" s="71">
        <v>0</v>
      </c>
      <c r="AI192" s="71">
        <v>2247867.4751175982</v>
      </c>
      <c r="AJ192" s="71">
        <v>3286592.1012846539</v>
      </c>
      <c r="AK192" s="71">
        <v>0</v>
      </c>
      <c r="AL192" s="71">
        <v>0</v>
      </c>
      <c r="AM192" s="71">
        <v>236974.90128701302</v>
      </c>
      <c r="AN192" s="71">
        <v>0</v>
      </c>
      <c r="AO192" s="71">
        <v>0</v>
      </c>
      <c r="AP192" s="71">
        <v>6384695.6056270013</v>
      </c>
      <c r="AQ192" s="72"/>
      <c r="AR192" s="71">
        <v>44</v>
      </c>
      <c r="AS192" s="71">
        <v>53</v>
      </c>
      <c r="AT192" s="71">
        <v>0</v>
      </c>
      <c r="AU192" s="71">
        <v>1</v>
      </c>
      <c r="AV192" s="71">
        <v>0</v>
      </c>
      <c r="AW192" s="71">
        <v>0</v>
      </c>
      <c r="AX192" s="71"/>
      <c r="AY192" s="72"/>
      <c r="AZ192" s="71">
        <v>224.9</v>
      </c>
      <c r="BA192" s="71">
        <v>2186.6</v>
      </c>
      <c r="BB192" s="71">
        <v>0</v>
      </c>
      <c r="BC192" s="71">
        <v>21220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2040</v>
      </c>
      <c r="B193" s="70">
        <v>255</v>
      </c>
      <c r="C193" s="70">
        <v>17</v>
      </c>
      <c r="D193" s="70">
        <v>15</v>
      </c>
      <c r="E193" s="70">
        <v>2020</v>
      </c>
      <c r="F193" s="70" t="s">
        <v>159</v>
      </c>
      <c r="G193" s="70" t="s">
        <v>2023</v>
      </c>
      <c r="H193" s="70" t="s">
        <v>2024</v>
      </c>
      <c r="I193" s="148"/>
      <c r="J193" s="71">
        <v>0.19725851991532689</v>
      </c>
      <c r="K193" s="71">
        <v>0.21596195336761989</v>
      </c>
      <c r="L193" s="71">
        <v>0.24464201286544715</v>
      </c>
      <c r="M193" s="71">
        <v>1.0595930736770789</v>
      </c>
      <c r="N193" s="71">
        <v>2.5053667831300825</v>
      </c>
      <c r="O193" s="71">
        <v>1.6863216591463792</v>
      </c>
      <c r="P193" s="71">
        <v>3.2668218430722149</v>
      </c>
      <c r="Q193" s="71">
        <v>0.101648287139737</v>
      </c>
      <c r="R193" s="71">
        <v>0</v>
      </c>
      <c r="S193" s="71">
        <v>0.40070072907646842</v>
      </c>
      <c r="T193" s="72"/>
      <c r="U193" s="71">
        <v>48815</v>
      </c>
      <c r="V193" s="71">
        <v>99</v>
      </c>
      <c r="W193" s="71">
        <v>11</v>
      </c>
      <c r="X193" s="71">
        <v>317</v>
      </c>
      <c r="Y193" s="71">
        <v>715</v>
      </c>
      <c r="Z193" s="71">
        <v>1205</v>
      </c>
      <c r="AA193" s="71">
        <v>721</v>
      </c>
      <c r="AB193" s="71">
        <v>1724</v>
      </c>
      <c r="AC193" s="71">
        <v>0</v>
      </c>
      <c r="AD193" s="71">
        <v>0.40070072907646842</v>
      </c>
      <c r="AE193" s="72"/>
      <c r="AF193" s="71">
        <v>329090.51141113992</v>
      </c>
      <c r="AG193" s="71">
        <v>155725.72444256401</v>
      </c>
      <c r="AH193" s="71">
        <v>62949.350326977583</v>
      </c>
      <c r="AI193" s="71">
        <v>1831711.3755921121</v>
      </c>
      <c r="AJ193" s="71">
        <v>3265955.873440051</v>
      </c>
      <c r="AK193" s="71"/>
      <c r="AL193" s="71"/>
      <c r="AM193" s="71">
        <v>225001.1540394967</v>
      </c>
      <c r="AN193" s="71"/>
      <c r="AO193" s="71"/>
      <c r="AP193" s="71">
        <v>5870433.989252341</v>
      </c>
      <c r="AQ193" s="72"/>
      <c r="AR193" s="71">
        <v>44</v>
      </c>
      <c r="AS193" s="71">
        <v>54</v>
      </c>
      <c r="AT193" s="71">
        <v>0</v>
      </c>
      <c r="AU193" s="71">
        <v>1</v>
      </c>
      <c r="AV193" s="71">
        <v>0</v>
      </c>
      <c r="AW193" s="71">
        <v>0</v>
      </c>
      <c r="AX193" s="71"/>
      <c r="AY193" s="72"/>
      <c r="AZ193" s="71">
        <v>224.9</v>
      </c>
      <c r="BA193" s="71">
        <v>2202.1</v>
      </c>
      <c r="BB193" s="71">
        <v>0</v>
      </c>
      <c r="BC193" s="71">
        <v>21220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2041</v>
      </c>
      <c r="B194" s="70">
        <v>255</v>
      </c>
      <c r="C194" s="70">
        <v>18</v>
      </c>
      <c r="D194" s="70">
        <v>15</v>
      </c>
      <c r="E194" s="70">
        <v>2021</v>
      </c>
      <c r="F194" s="70" t="s">
        <v>160</v>
      </c>
      <c r="G194" s="70" t="s">
        <v>2023</v>
      </c>
      <c r="H194" s="70" t="s">
        <v>2024</v>
      </c>
      <c r="I194" s="148"/>
      <c r="J194" s="71">
        <v>0.36683190141741467</v>
      </c>
      <c r="K194" s="71">
        <v>0.2315789767392181</v>
      </c>
      <c r="L194" s="71">
        <v>0.32095099708954933</v>
      </c>
      <c r="M194" s="71">
        <v>1.1985590642676214</v>
      </c>
      <c r="N194" s="71">
        <v>2.731348548591177</v>
      </c>
      <c r="O194" s="71">
        <v>1.6418358860351585</v>
      </c>
      <c r="P194" s="71">
        <v>3.2897998103525858</v>
      </c>
      <c r="Q194" s="71">
        <v>9.9550018112628494E-2</v>
      </c>
      <c r="R194" s="71">
        <v>0</v>
      </c>
      <c r="S194" s="71">
        <v>0.40965814996782668</v>
      </c>
      <c r="T194" s="72"/>
      <c r="U194" s="71">
        <v>96017</v>
      </c>
      <c r="V194" s="71">
        <v>99</v>
      </c>
      <c r="W194" s="71">
        <v>11</v>
      </c>
      <c r="X194" s="71">
        <v>317</v>
      </c>
      <c r="Y194" s="71">
        <v>714</v>
      </c>
      <c r="Z194" s="71">
        <v>1208</v>
      </c>
      <c r="AA194" s="71">
        <v>708</v>
      </c>
      <c r="AB194" s="71">
        <v>1705</v>
      </c>
      <c r="AC194" s="71">
        <v>0</v>
      </c>
      <c r="AD194" s="71">
        <v>0.40965814996782668</v>
      </c>
      <c r="AE194" s="72"/>
      <c r="AF194" s="71">
        <v>579390.78998703498</v>
      </c>
      <c r="AG194" s="71">
        <v>160365.27619700046</v>
      </c>
      <c r="AH194" s="71">
        <v>75404.628071212413</v>
      </c>
      <c r="AI194" s="71">
        <v>1960291.7617797602</v>
      </c>
      <c r="AJ194" s="71">
        <v>3459209.7956982041</v>
      </c>
      <c r="AK194" s="71">
        <v>0</v>
      </c>
      <c r="AL194" s="71">
        <v>0</v>
      </c>
      <c r="AM194" s="71">
        <v>223804.92871230398</v>
      </c>
      <c r="AN194" s="71">
        <v>0</v>
      </c>
      <c r="AO194" s="71">
        <v>0</v>
      </c>
      <c r="AP194" s="71">
        <v>6458467.1804455156</v>
      </c>
      <c r="AQ194" s="72"/>
      <c r="AR194" s="71">
        <v>45</v>
      </c>
      <c r="AS194" s="71">
        <v>55</v>
      </c>
      <c r="AT194" s="71">
        <v>0</v>
      </c>
      <c r="AU194" s="71">
        <v>1</v>
      </c>
      <c r="AV194" s="71">
        <v>0</v>
      </c>
      <c r="AW194" s="71">
        <v>0</v>
      </c>
      <c r="AX194" s="71"/>
      <c r="AY194" s="72"/>
      <c r="AZ194" s="71">
        <v>230.4</v>
      </c>
      <c r="BA194" s="71">
        <v>2251.6</v>
      </c>
      <c r="BB194" s="71">
        <v>0</v>
      </c>
      <c r="BC194" s="71">
        <v>21220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2042</v>
      </c>
      <c r="B195" s="70">
        <v>255</v>
      </c>
      <c r="C195" s="70">
        <v>19</v>
      </c>
      <c r="D195" s="70">
        <v>15</v>
      </c>
      <c r="E195" s="70">
        <v>2022</v>
      </c>
      <c r="F195" s="70" t="s">
        <v>161</v>
      </c>
      <c r="G195" s="70" t="s">
        <v>2023</v>
      </c>
      <c r="H195" s="70" t="s">
        <v>2024</v>
      </c>
      <c r="I195" s="148"/>
      <c r="J195" s="71">
        <v>0.14116867149747625</v>
      </c>
      <c r="K195" s="71">
        <v>0.20863606527505685</v>
      </c>
      <c r="L195" s="71">
        <v>0.20565517765789826</v>
      </c>
      <c r="M195" s="71">
        <v>1.1836434924653116</v>
      </c>
      <c r="N195" s="71">
        <v>2.6971745920846084</v>
      </c>
      <c r="O195" s="71">
        <v>1.7280521005265637</v>
      </c>
      <c r="P195" s="71">
        <v>3.2266712449978079</v>
      </c>
      <c r="Q195" s="71">
        <v>9.9960992577029076E-2</v>
      </c>
      <c r="R195" s="71">
        <v>0</v>
      </c>
      <c r="S195" s="71">
        <v>0.33629094484930327</v>
      </c>
      <c r="T195" s="72"/>
      <c r="U195" s="71">
        <v>41003</v>
      </c>
      <c r="V195" s="71">
        <v>99</v>
      </c>
      <c r="W195" s="71">
        <v>11</v>
      </c>
      <c r="X195" s="71">
        <v>317</v>
      </c>
      <c r="Y195" s="71">
        <v>721</v>
      </c>
      <c r="Z195" s="71">
        <v>1208</v>
      </c>
      <c r="AA195" s="71">
        <v>705</v>
      </c>
      <c r="AB195" s="71">
        <v>1698</v>
      </c>
      <c r="AC195" s="71">
        <v>0</v>
      </c>
      <c r="AD195" s="71">
        <v>0.33629094484930327</v>
      </c>
      <c r="AE195" s="72"/>
      <c r="AF195" s="71">
        <v>219757.16616217434</v>
      </c>
      <c r="AG195" s="71">
        <v>155744.95192694274</v>
      </c>
      <c r="AH195" s="71">
        <v>58869.048037195527</v>
      </c>
      <c r="AI195" s="71">
        <v>1946784.5573145975</v>
      </c>
      <c r="AJ195" s="71">
        <v>3463425.7595383008</v>
      </c>
      <c r="AK195" s="71">
        <v>0</v>
      </c>
      <c r="AL195" s="71">
        <v>0</v>
      </c>
      <c r="AM195" s="71">
        <v>219258.14590328222</v>
      </c>
      <c r="AN195" s="71">
        <v>0</v>
      </c>
      <c r="AO195" s="71">
        <v>0</v>
      </c>
      <c r="AP195" s="71">
        <v>6063839.6288824929</v>
      </c>
      <c r="AQ195" s="72"/>
      <c r="AR195" s="71">
        <v>45</v>
      </c>
      <c r="AS195" s="71">
        <v>55</v>
      </c>
      <c r="AT195" s="71">
        <v>0</v>
      </c>
      <c r="AU195" s="71">
        <v>1</v>
      </c>
      <c r="AV195" s="71">
        <v>0</v>
      </c>
      <c r="AW195" s="71">
        <v>0</v>
      </c>
      <c r="AX195" s="71"/>
      <c r="AY195" s="72"/>
      <c r="AZ195" s="71">
        <v>230.4</v>
      </c>
      <c r="BA195" s="71">
        <v>2251.6</v>
      </c>
      <c r="BB195" s="71">
        <v>0</v>
      </c>
      <c r="BC195" s="71">
        <v>21220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2043</v>
      </c>
      <c r="B196" s="70">
        <v>255</v>
      </c>
      <c r="C196" s="70">
        <v>20</v>
      </c>
      <c r="D196" s="70">
        <v>15</v>
      </c>
      <c r="E196" s="70">
        <v>2023</v>
      </c>
      <c r="F196" s="70" t="s">
        <v>1539</v>
      </c>
      <c r="G196" s="70" t="s">
        <v>2023</v>
      </c>
      <c r="H196" s="70" t="s">
        <v>2024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46</v>
      </c>
      <c r="AS196" s="71">
        <v>55</v>
      </c>
      <c r="AT196" s="71">
        <v>0</v>
      </c>
      <c r="AU196" s="71">
        <v>1</v>
      </c>
      <c r="AV196" s="71">
        <v>0</v>
      </c>
      <c r="AW196" s="71">
        <v>0</v>
      </c>
      <c r="AX196" s="71"/>
      <c r="AY196" s="72"/>
      <c r="AZ196" s="71">
        <v>235.9</v>
      </c>
      <c r="BA196" s="71">
        <v>2251.6</v>
      </c>
      <c r="BB196" s="71">
        <v>0</v>
      </c>
      <c r="BC196" s="71">
        <v>21220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2044</v>
      </c>
      <c r="B197" s="70">
        <v>255</v>
      </c>
      <c r="C197" s="70">
        <v>21</v>
      </c>
      <c r="D197" s="70">
        <v>15</v>
      </c>
      <c r="E197" s="70">
        <v>2024</v>
      </c>
      <c r="F197" s="70" t="s">
        <v>1554</v>
      </c>
      <c r="G197" s="1064" t="s">
        <v>2023</v>
      </c>
      <c r="H197" s="70" t="s">
        <v>2024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2045</v>
      </c>
      <c r="B198" s="70">
        <v>137</v>
      </c>
      <c r="C198" s="70">
        <v>1</v>
      </c>
      <c r="D198" s="70">
        <v>9</v>
      </c>
      <c r="E198" s="70">
        <v>1990</v>
      </c>
      <c r="F198" s="70" t="s">
        <v>787</v>
      </c>
      <c r="G198" s="1064" t="s">
        <v>1579</v>
      </c>
      <c r="H198" s="70" t="s">
        <v>1580</v>
      </c>
      <c r="I198" s="148"/>
      <c r="J198" s="71">
        <v>0.56623964200219923</v>
      </c>
      <c r="K198" s="71">
        <v>1.185986123986505</v>
      </c>
      <c r="L198" s="71">
        <v>4.4457680659298626</v>
      </c>
      <c r="M198" s="71">
        <v>1.5656416343669091</v>
      </c>
      <c r="N198" s="71">
        <v>4.0668221787344629</v>
      </c>
      <c r="O198" s="71">
        <v>2.2464715058156219</v>
      </c>
      <c r="P198" s="71">
        <v>3.9330987170496221</v>
      </c>
      <c r="Q198" s="71">
        <v>0.18532195865123</v>
      </c>
      <c r="R198" s="71">
        <v>0</v>
      </c>
      <c r="S198" s="71">
        <v>0.1509099781967228</v>
      </c>
      <c r="T198" s="72"/>
      <c r="U198" s="71">
        <v>15898</v>
      </c>
      <c r="V198" s="71">
        <v>217</v>
      </c>
      <c r="W198" s="71">
        <v>52</v>
      </c>
      <c r="X198" s="71">
        <v>525</v>
      </c>
      <c r="Y198" s="71">
        <v>870</v>
      </c>
      <c r="Z198" s="71">
        <v>924</v>
      </c>
      <c r="AA198" s="71">
        <v>955</v>
      </c>
      <c r="AB198" s="71">
        <v>3009</v>
      </c>
      <c r="AC198" s="71">
        <v>0</v>
      </c>
      <c r="AD198" s="71">
        <v>0.1509099781967228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2046</v>
      </c>
      <c r="B199" s="70">
        <v>138</v>
      </c>
      <c r="C199" s="70">
        <v>2</v>
      </c>
      <c r="D199" s="70">
        <v>9</v>
      </c>
      <c r="E199" s="70">
        <v>2005</v>
      </c>
      <c r="F199" s="70" t="s">
        <v>789</v>
      </c>
      <c r="G199" s="70" t="s">
        <v>1579</v>
      </c>
      <c r="H199" s="70" t="s">
        <v>1580</v>
      </c>
      <c r="I199" s="148"/>
      <c r="J199" s="71">
        <v>0.36243690186077698</v>
      </c>
      <c r="K199" s="71">
        <v>0.78351194618184605</v>
      </c>
      <c r="L199" s="71">
        <v>4.0541063199228677</v>
      </c>
      <c r="M199" s="71">
        <v>2.2537345894087069</v>
      </c>
      <c r="N199" s="71">
        <v>4.3996822098735251</v>
      </c>
      <c r="O199" s="71">
        <v>2.4959763173445628</v>
      </c>
      <c r="P199" s="71">
        <v>3.339032569334722</v>
      </c>
      <c r="Q199" s="71">
        <v>0.14286721858065601</v>
      </c>
      <c r="R199" s="71">
        <v>0</v>
      </c>
      <c r="S199" s="71">
        <v>0</v>
      </c>
      <c r="T199" s="72"/>
      <c r="U199" s="71">
        <v>11194</v>
      </c>
      <c r="V199" s="71">
        <v>239</v>
      </c>
      <c r="W199" s="71">
        <v>36</v>
      </c>
      <c r="X199" s="71">
        <v>366</v>
      </c>
      <c r="Y199" s="71">
        <v>897</v>
      </c>
      <c r="Z199" s="71">
        <v>1188</v>
      </c>
      <c r="AA199" s="71">
        <v>664</v>
      </c>
      <c r="AB199" s="71">
        <v>2425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2047</v>
      </c>
      <c r="B200" s="70">
        <v>139</v>
      </c>
      <c r="C200" s="70">
        <v>3</v>
      </c>
      <c r="D200" s="70">
        <v>9</v>
      </c>
      <c r="E200" s="70">
        <v>2006</v>
      </c>
      <c r="F200" s="70" t="s">
        <v>790</v>
      </c>
      <c r="G200" s="70" t="s">
        <v>1579</v>
      </c>
      <c r="H200" s="70" t="s">
        <v>1580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2048</v>
      </c>
      <c r="B201" s="70">
        <v>140</v>
      </c>
      <c r="C201" s="70">
        <v>4</v>
      </c>
      <c r="D201" s="70">
        <v>9</v>
      </c>
      <c r="E201" s="70">
        <v>2007</v>
      </c>
      <c r="F201" s="70" t="s">
        <v>791</v>
      </c>
      <c r="G201" s="70" t="s">
        <v>1579</v>
      </c>
      <c r="H201" s="70" t="s">
        <v>1580</v>
      </c>
      <c r="I201" s="148"/>
      <c r="J201" s="71">
        <v>0</v>
      </c>
      <c r="K201" s="71">
        <v>0.652208040400999</v>
      </c>
      <c r="L201" s="71">
        <v>7.3041246751822886</v>
      </c>
      <c r="M201" s="71">
        <v>2.5318255017227349</v>
      </c>
      <c r="N201" s="71">
        <v>4.2902944662089908</v>
      </c>
      <c r="O201" s="71">
        <v>2.3626123729970638</v>
      </c>
      <c r="P201" s="71">
        <v>3.2783739054689578</v>
      </c>
      <c r="Q201" s="71">
        <v>0.14462342960502</v>
      </c>
      <c r="R201" s="71">
        <v>0</v>
      </c>
      <c r="S201" s="71">
        <v>0</v>
      </c>
      <c r="T201" s="72"/>
      <c r="U201" s="71">
        <v>0</v>
      </c>
      <c r="V201" s="71">
        <v>217</v>
      </c>
      <c r="W201" s="71">
        <v>89</v>
      </c>
      <c r="X201" s="71">
        <v>515</v>
      </c>
      <c r="Y201" s="71">
        <v>877</v>
      </c>
      <c r="Z201" s="71">
        <v>1169</v>
      </c>
      <c r="AA201" s="71">
        <v>642</v>
      </c>
      <c r="AB201" s="71">
        <v>2325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2049</v>
      </c>
      <c r="B202" s="70">
        <v>141</v>
      </c>
      <c r="C202" s="70">
        <v>5</v>
      </c>
      <c r="D202" s="70">
        <v>9</v>
      </c>
      <c r="E202" s="70">
        <v>2008</v>
      </c>
      <c r="F202" s="70" t="s">
        <v>792</v>
      </c>
      <c r="G202" s="70" t="s">
        <v>1579</v>
      </c>
      <c r="H202" s="70" t="s">
        <v>1580</v>
      </c>
      <c r="I202" s="148"/>
      <c r="J202" s="71">
        <v>0</v>
      </c>
      <c r="K202" s="71">
        <v>0.57241526154115663</v>
      </c>
      <c r="L202" s="71">
        <v>6.3068359852609062</v>
      </c>
      <c r="M202" s="71">
        <v>2.9624810075411072</v>
      </c>
      <c r="N202" s="71">
        <v>4.4025780680444564</v>
      </c>
      <c r="O202" s="71">
        <v>2.2864056499908672</v>
      </c>
      <c r="P202" s="71">
        <v>3.2848390767280669</v>
      </c>
      <c r="Q202" s="71">
        <v>0.14001888342127999</v>
      </c>
      <c r="R202" s="71">
        <v>0</v>
      </c>
      <c r="S202" s="71">
        <v>0</v>
      </c>
      <c r="T202" s="72"/>
      <c r="U202" s="71">
        <v>0</v>
      </c>
      <c r="V202" s="71">
        <v>217</v>
      </c>
      <c r="W202" s="71">
        <v>89</v>
      </c>
      <c r="X202" s="71">
        <v>515</v>
      </c>
      <c r="Y202" s="71">
        <v>888</v>
      </c>
      <c r="Z202" s="71">
        <v>1171</v>
      </c>
      <c r="AA202" s="71">
        <v>644</v>
      </c>
      <c r="AB202" s="71">
        <v>2288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2050</v>
      </c>
      <c r="B203" s="70">
        <v>142</v>
      </c>
      <c r="C203" s="70">
        <v>6</v>
      </c>
      <c r="D203" s="70">
        <v>9</v>
      </c>
      <c r="E203" s="70">
        <v>2009</v>
      </c>
      <c r="F203" s="70" t="s">
        <v>176</v>
      </c>
      <c r="G203" s="70" t="s">
        <v>1579</v>
      </c>
      <c r="H203" s="70" t="s">
        <v>1580</v>
      </c>
      <c r="I203" s="148"/>
      <c r="J203" s="71">
        <v>0</v>
      </c>
      <c r="K203" s="71">
        <v>0.54490460886557102</v>
      </c>
      <c r="L203" s="71">
        <v>9.585121873925285</v>
      </c>
      <c r="M203" s="71">
        <v>2.3412109845286642</v>
      </c>
      <c r="N203" s="71">
        <v>3.7304015414478382</v>
      </c>
      <c r="O203" s="71">
        <v>2.2768435018281621</v>
      </c>
      <c r="P203" s="71">
        <v>3.199686229676058</v>
      </c>
      <c r="Q203" s="71">
        <v>0.13046948800205799</v>
      </c>
      <c r="R203" s="71">
        <v>0</v>
      </c>
      <c r="S203" s="71">
        <v>0</v>
      </c>
      <c r="T203" s="72"/>
      <c r="U203" s="71">
        <v>0</v>
      </c>
      <c r="V203" s="71">
        <v>253</v>
      </c>
      <c r="W203" s="71">
        <v>155</v>
      </c>
      <c r="X203" s="71">
        <v>514</v>
      </c>
      <c r="Y203" s="71">
        <v>876</v>
      </c>
      <c r="Z203" s="71">
        <v>1151</v>
      </c>
      <c r="AA203" s="71">
        <v>644</v>
      </c>
      <c r="AB203" s="71">
        <v>2238</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2051</v>
      </c>
      <c r="B204" s="70">
        <v>143</v>
      </c>
      <c r="C204" s="70">
        <v>7</v>
      </c>
      <c r="D204" s="70">
        <v>9</v>
      </c>
      <c r="E204" s="70">
        <v>2010</v>
      </c>
      <c r="F204" s="70" t="s">
        <v>177</v>
      </c>
      <c r="G204" s="70" t="s">
        <v>1579</v>
      </c>
      <c r="H204" s="70" t="s">
        <v>1580</v>
      </c>
      <c r="I204" s="148"/>
      <c r="J204" s="71">
        <v>0</v>
      </c>
      <c r="K204" s="71">
        <v>0.56828440840691463</v>
      </c>
      <c r="L204" s="71">
        <v>8.7263165503952127</v>
      </c>
      <c r="M204" s="71">
        <v>2.0957103547954889</v>
      </c>
      <c r="N204" s="71">
        <v>3.6679305437013738</v>
      </c>
      <c r="O204" s="71">
        <v>2.240715476931689</v>
      </c>
      <c r="P204" s="71">
        <v>3.2510666166527371</v>
      </c>
      <c r="Q204" s="71">
        <v>0.13451495427049601</v>
      </c>
      <c r="R204" s="71">
        <v>0</v>
      </c>
      <c r="S204" s="71">
        <v>0</v>
      </c>
      <c r="T204" s="72"/>
      <c r="U204" s="71">
        <v>0</v>
      </c>
      <c r="V204" s="71">
        <v>253</v>
      </c>
      <c r="W204" s="71">
        <v>155</v>
      </c>
      <c r="X204" s="71">
        <v>514</v>
      </c>
      <c r="Y204" s="71">
        <v>876</v>
      </c>
      <c r="Z204" s="71">
        <v>1138</v>
      </c>
      <c r="AA204" s="71">
        <v>638</v>
      </c>
      <c r="AB204" s="71">
        <v>2211</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2052</v>
      </c>
      <c r="B205" s="70">
        <v>144</v>
      </c>
      <c r="C205" s="70">
        <v>8</v>
      </c>
      <c r="D205" s="70">
        <v>9</v>
      </c>
      <c r="E205" s="70">
        <v>2011</v>
      </c>
      <c r="F205" s="70" t="s">
        <v>178</v>
      </c>
      <c r="G205" s="70" t="s">
        <v>1579</v>
      </c>
      <c r="H205" s="70" t="s">
        <v>1580</v>
      </c>
      <c r="I205" s="148"/>
      <c r="J205" s="71">
        <v>0</v>
      </c>
      <c r="K205" s="71">
        <v>0.79627216081274332</v>
      </c>
      <c r="L205" s="71">
        <v>8.1422891831876392</v>
      </c>
      <c r="M205" s="71">
        <v>2.647471375472914</v>
      </c>
      <c r="N205" s="71">
        <v>4.4049302005994591</v>
      </c>
      <c r="O205" s="71">
        <v>2.2084880319758544</v>
      </c>
      <c r="P205" s="71">
        <v>3.1967036988727999</v>
      </c>
      <c r="Q205" s="71">
        <v>0.15249471183932101</v>
      </c>
      <c r="R205" s="71">
        <v>0</v>
      </c>
      <c r="S205" s="71">
        <v>0</v>
      </c>
      <c r="T205" s="72"/>
      <c r="U205" s="71">
        <v>0</v>
      </c>
      <c r="V205" s="71">
        <v>253</v>
      </c>
      <c r="W205" s="71">
        <v>155</v>
      </c>
      <c r="X205" s="71">
        <v>514</v>
      </c>
      <c r="Y205" s="71">
        <v>874</v>
      </c>
      <c r="Z205" s="71">
        <v>1146</v>
      </c>
      <c r="AA205" s="71">
        <v>646</v>
      </c>
      <c r="AB205" s="71">
        <v>2173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2053</v>
      </c>
      <c r="B206" s="70">
        <v>145</v>
      </c>
      <c r="C206" s="70">
        <v>9</v>
      </c>
      <c r="D206" s="70">
        <v>9</v>
      </c>
      <c r="E206" s="70">
        <v>2012</v>
      </c>
      <c r="F206" s="70" t="s">
        <v>179</v>
      </c>
      <c r="G206" s="70" t="s">
        <v>1579</v>
      </c>
      <c r="H206" s="70" t="s">
        <v>1580</v>
      </c>
      <c r="I206" s="148"/>
      <c r="J206" s="71">
        <v>0</v>
      </c>
      <c r="K206" s="71">
        <v>0.89703138579760822</v>
      </c>
      <c r="L206" s="71">
        <v>8.2153276684037717</v>
      </c>
      <c r="M206" s="71">
        <v>3.2881510364287938</v>
      </c>
      <c r="N206" s="71">
        <v>4.7945670857859346</v>
      </c>
      <c r="O206" s="71">
        <v>2.2083167644251547</v>
      </c>
      <c r="P206" s="71">
        <v>3.2347978063337788</v>
      </c>
      <c r="Q206" s="71">
        <v>0.161107675135409</v>
      </c>
      <c r="R206" s="71">
        <v>0</v>
      </c>
      <c r="S206" s="71">
        <v>4.7500805181779952E-2</v>
      </c>
      <c r="T206" s="72"/>
      <c r="U206" s="71">
        <v>0</v>
      </c>
      <c r="V206" s="71">
        <v>253</v>
      </c>
      <c r="W206" s="71">
        <v>155</v>
      </c>
      <c r="X206" s="71">
        <v>514</v>
      </c>
      <c r="Y206" s="71">
        <v>866</v>
      </c>
      <c r="Z206" s="71">
        <v>1155</v>
      </c>
      <c r="AA206" s="71">
        <v>650</v>
      </c>
      <c r="AB206" s="71">
        <v>2113</v>
      </c>
      <c r="AC206" s="71">
        <v>0</v>
      </c>
      <c r="AD206" s="71">
        <v>4.7500805181779952E-2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2054</v>
      </c>
      <c r="B207" s="70">
        <v>146</v>
      </c>
      <c r="C207" s="70">
        <v>10</v>
      </c>
      <c r="D207" s="70">
        <v>9</v>
      </c>
      <c r="E207" s="70">
        <v>2013</v>
      </c>
      <c r="F207" s="70" t="s">
        <v>180</v>
      </c>
      <c r="G207" s="70" t="s">
        <v>1579</v>
      </c>
      <c r="H207" s="70" t="s">
        <v>1580</v>
      </c>
      <c r="I207" s="148"/>
      <c r="J207" s="71">
        <v>0</v>
      </c>
      <c r="K207" s="71">
        <v>0.7413995001058129</v>
      </c>
      <c r="L207" s="71">
        <v>7.2547821231108962</v>
      </c>
      <c r="M207" s="71">
        <v>3.0580590776551722</v>
      </c>
      <c r="N207" s="71">
        <v>4.6251109981760834</v>
      </c>
      <c r="O207" s="71">
        <v>2.121254510334603</v>
      </c>
      <c r="P207" s="71">
        <v>3.2569772757665394</v>
      </c>
      <c r="Q207" s="71">
        <v>0.160898179099843</v>
      </c>
      <c r="R207" s="71">
        <v>0</v>
      </c>
      <c r="S207" s="71">
        <v>0.15099881105572849</v>
      </c>
      <c r="T207" s="72"/>
      <c r="U207" s="71">
        <v>0</v>
      </c>
      <c r="V207" s="71">
        <v>253</v>
      </c>
      <c r="W207" s="71">
        <v>155</v>
      </c>
      <c r="X207" s="71">
        <v>514</v>
      </c>
      <c r="Y207" s="71">
        <v>862</v>
      </c>
      <c r="Z207" s="71">
        <v>1159</v>
      </c>
      <c r="AA207" s="71">
        <v>652</v>
      </c>
      <c r="AB207" s="71">
        <v>2080</v>
      </c>
      <c r="AC207" s="71">
        <v>0</v>
      </c>
      <c r="AD207" s="71">
        <v>0.15099881105572849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2055</v>
      </c>
      <c r="B208" s="70">
        <v>147</v>
      </c>
      <c r="C208" s="70">
        <v>11</v>
      </c>
      <c r="D208" s="70">
        <v>9</v>
      </c>
      <c r="E208" s="70">
        <v>2014</v>
      </c>
      <c r="F208" s="70" t="s">
        <v>181</v>
      </c>
      <c r="G208" s="70" t="s">
        <v>1579</v>
      </c>
      <c r="H208" s="70" t="s">
        <v>1580</v>
      </c>
      <c r="I208" s="148"/>
      <c r="J208" s="71">
        <v>0</v>
      </c>
      <c r="K208" s="71">
        <v>0.65429831500929281</v>
      </c>
      <c r="L208" s="71">
        <v>7.7033144046773803</v>
      </c>
      <c r="M208" s="71">
        <v>2.9913452844310049</v>
      </c>
      <c r="N208" s="71">
        <v>4.8633069106853828</v>
      </c>
      <c r="O208" s="71">
        <v>2.0053722622727168</v>
      </c>
      <c r="P208" s="71">
        <v>3.2086292684490494</v>
      </c>
      <c r="Q208" s="71">
        <v>0.15147774010870599</v>
      </c>
      <c r="R208" s="71">
        <v>0</v>
      </c>
      <c r="S208" s="71">
        <v>0.2021793790114185</v>
      </c>
      <c r="T208" s="72"/>
      <c r="U208" s="71">
        <v>0</v>
      </c>
      <c r="V208" s="71">
        <v>194</v>
      </c>
      <c r="W208" s="71">
        <v>168</v>
      </c>
      <c r="X208" s="71">
        <v>478</v>
      </c>
      <c r="Y208" s="71">
        <v>856</v>
      </c>
      <c r="Z208" s="71">
        <v>1154</v>
      </c>
      <c r="AA208" s="71">
        <v>639</v>
      </c>
      <c r="AB208" s="71">
        <v>2041</v>
      </c>
      <c r="AC208" s="71">
        <v>0</v>
      </c>
      <c r="AD208" s="71">
        <v>0.2021793790114185</v>
      </c>
      <c r="AE208" s="72"/>
      <c r="AF208" s="71"/>
      <c r="AG208" s="71"/>
      <c r="AH208" s="71"/>
      <c r="AI208" s="71"/>
      <c r="AJ208" s="71"/>
      <c r="AK208" s="71"/>
      <c r="AL208" s="71"/>
      <c r="AM208" s="71"/>
      <c r="AN208" s="71"/>
      <c r="AO208" s="71"/>
      <c r="AP208" s="71"/>
      <c r="AQ208" s="72"/>
      <c r="AR208" s="71">
        <v>4</v>
      </c>
      <c r="AS208" s="71">
        <v>2</v>
      </c>
      <c r="AT208" s="71">
        <v>0</v>
      </c>
      <c r="AU208" s="71">
        <v>0</v>
      </c>
      <c r="AV208" s="71">
        <v>0</v>
      </c>
      <c r="AW208" s="71">
        <v>0</v>
      </c>
      <c r="AX208" s="71"/>
      <c r="AY208" s="72"/>
      <c r="AZ208" s="71">
        <v>22.9</v>
      </c>
      <c r="BA208" s="71">
        <v>23.3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2056</v>
      </c>
      <c r="B209" s="70">
        <v>148</v>
      </c>
      <c r="C209" s="70">
        <v>12</v>
      </c>
      <c r="D209" s="70">
        <v>9</v>
      </c>
      <c r="E209" s="70">
        <v>2015</v>
      </c>
      <c r="F209" s="70" t="s">
        <v>182</v>
      </c>
      <c r="G209" s="70" t="s">
        <v>1579</v>
      </c>
      <c r="H209" s="70" t="s">
        <v>1580</v>
      </c>
      <c r="I209" s="148"/>
      <c r="J209" s="71">
        <v>0</v>
      </c>
      <c r="K209" s="71">
        <v>0.62740406795989123</v>
      </c>
      <c r="L209" s="71">
        <v>8.1085420494387144</v>
      </c>
      <c r="M209" s="71">
        <v>2.8943444570319889</v>
      </c>
      <c r="N209" s="71">
        <v>4.4395798157391528</v>
      </c>
      <c r="O209" s="71">
        <v>1.9828143078502818</v>
      </c>
      <c r="P209" s="71">
        <v>3.2061389768691693</v>
      </c>
      <c r="Q209" s="71">
        <v>0.144944858051441</v>
      </c>
      <c r="R209" s="71">
        <v>0</v>
      </c>
      <c r="S209" s="71">
        <v>0.17429378257066341</v>
      </c>
      <c r="T209" s="72"/>
      <c r="U209" s="71">
        <v>0</v>
      </c>
      <c r="V209" s="71">
        <v>194</v>
      </c>
      <c r="W209" s="71">
        <v>168</v>
      </c>
      <c r="X209" s="71">
        <v>478</v>
      </c>
      <c r="Y209" s="71">
        <v>849</v>
      </c>
      <c r="Z209" s="71">
        <v>1152</v>
      </c>
      <c r="AA209" s="71">
        <v>638</v>
      </c>
      <c r="AB209" s="71">
        <v>1995</v>
      </c>
      <c r="AC209" s="71">
        <v>0</v>
      </c>
      <c r="AD209" s="71">
        <v>0.17429378257066341</v>
      </c>
      <c r="AE209" s="72"/>
      <c r="AF209" s="71">
        <v>0</v>
      </c>
      <c r="AG209" s="71">
        <v>417989.05521009921</v>
      </c>
      <c r="AH209" s="71">
        <v>1048449.604440062</v>
      </c>
      <c r="AI209" s="71">
        <v>3040118.7964978251</v>
      </c>
      <c r="AJ209" s="71">
        <v>3760261.431163846</v>
      </c>
      <c r="AK209" s="71">
        <v>0</v>
      </c>
      <c r="AL209" s="71">
        <v>0</v>
      </c>
      <c r="AM209" s="71">
        <v>273406.38128975319</v>
      </c>
      <c r="AN209" s="71">
        <v>0</v>
      </c>
      <c r="AO209" s="71">
        <v>0</v>
      </c>
      <c r="AP209" s="71">
        <v>8540225.268601587</v>
      </c>
      <c r="AQ209" s="72"/>
      <c r="AR209" s="71">
        <v>4</v>
      </c>
      <c r="AS209" s="71">
        <v>2</v>
      </c>
      <c r="AT209" s="71">
        <v>0</v>
      </c>
      <c r="AU209" s="71">
        <v>0</v>
      </c>
      <c r="AV209" s="71">
        <v>0</v>
      </c>
      <c r="AW209" s="71">
        <v>0</v>
      </c>
      <c r="AX209" s="71"/>
      <c r="AY209" s="72"/>
      <c r="AZ209" s="71">
        <v>22.9</v>
      </c>
      <c r="BA209" s="71">
        <v>23.3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2057</v>
      </c>
      <c r="B210" s="70">
        <v>149</v>
      </c>
      <c r="C210" s="70">
        <v>13</v>
      </c>
      <c r="D210" s="70">
        <v>9</v>
      </c>
      <c r="E210" s="70">
        <v>2016</v>
      </c>
      <c r="F210" s="70" t="s">
        <v>155</v>
      </c>
      <c r="G210" s="70" t="s">
        <v>1579</v>
      </c>
      <c r="H210" s="70" t="s">
        <v>1580</v>
      </c>
      <c r="I210" s="148"/>
      <c r="J210" s="71">
        <v>0</v>
      </c>
      <c r="K210" s="71">
        <v>0.59181649085840349</v>
      </c>
      <c r="L210" s="71">
        <v>8.7195058861631178</v>
      </c>
      <c r="M210" s="71">
        <v>2.4815647040539863</v>
      </c>
      <c r="N210" s="71">
        <v>4.5200770952726703</v>
      </c>
      <c r="O210" s="71">
        <v>1.9400328309757371</v>
      </c>
      <c r="P210" s="71">
        <v>3.2261913642163167</v>
      </c>
      <c r="Q210" s="71">
        <v>0.13850940661641123</v>
      </c>
      <c r="R210" s="71">
        <v>0</v>
      </c>
      <c r="S210" s="71">
        <v>0.18530718741619165</v>
      </c>
      <c r="T210" s="72"/>
      <c r="U210" s="71">
        <v>0</v>
      </c>
      <c r="V210" s="71">
        <v>194</v>
      </c>
      <c r="W210" s="71">
        <v>168</v>
      </c>
      <c r="X210" s="71">
        <v>478</v>
      </c>
      <c r="Y210" s="71">
        <v>850</v>
      </c>
      <c r="Z210" s="71">
        <v>1141</v>
      </c>
      <c r="AA210" s="71">
        <v>664</v>
      </c>
      <c r="AB210" s="71">
        <v>1961</v>
      </c>
      <c r="AC210" s="71">
        <v>0</v>
      </c>
      <c r="AD210" s="71">
        <v>0.18530718741619159</v>
      </c>
      <c r="AE210" s="72"/>
      <c r="AF210" s="71">
        <v>0</v>
      </c>
      <c r="AG210" s="71">
        <v>398429.05286806577</v>
      </c>
      <c r="AH210" s="71">
        <v>888612.70274934173</v>
      </c>
      <c r="AI210" s="71">
        <v>3034644.6903081448</v>
      </c>
      <c r="AJ210" s="71">
        <v>3739430.7496181019</v>
      </c>
      <c r="AK210" s="71">
        <v>0</v>
      </c>
      <c r="AL210" s="71">
        <v>0</v>
      </c>
      <c r="AM210" s="71">
        <v>268955.61382736848</v>
      </c>
      <c r="AN210" s="71">
        <v>0</v>
      </c>
      <c r="AO210" s="71">
        <v>0</v>
      </c>
      <c r="AP210" s="71">
        <v>8330072.8093710225</v>
      </c>
      <c r="AQ210" s="72"/>
      <c r="AR210" s="71">
        <v>6</v>
      </c>
      <c r="AS210" s="71">
        <v>2</v>
      </c>
      <c r="AT210" s="71">
        <v>0</v>
      </c>
      <c r="AU210" s="71">
        <v>0</v>
      </c>
      <c r="AV210" s="71">
        <v>0</v>
      </c>
      <c r="AW210" s="71">
        <v>0</v>
      </c>
      <c r="AX210" s="71"/>
      <c r="AY210" s="72"/>
      <c r="AZ210" s="71">
        <v>36.5</v>
      </c>
      <c r="BA210" s="71">
        <v>23.3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2058</v>
      </c>
      <c r="B211" s="70">
        <v>150</v>
      </c>
      <c r="C211" s="70">
        <v>14</v>
      </c>
      <c r="D211" s="70">
        <v>9</v>
      </c>
      <c r="E211" s="70">
        <v>2017</v>
      </c>
      <c r="F211" s="70" t="s">
        <v>156</v>
      </c>
      <c r="G211" s="70" t="s">
        <v>1579</v>
      </c>
      <c r="H211" s="70" t="s">
        <v>1580</v>
      </c>
      <c r="I211" s="148"/>
      <c r="J211" s="71">
        <v>0</v>
      </c>
      <c r="K211" s="71">
        <v>0.6047478421482898</v>
      </c>
      <c r="L211" s="71">
        <v>7.8711856385481243</v>
      </c>
      <c r="M211" s="71">
        <v>2.4882400398673696</v>
      </c>
      <c r="N211" s="71">
        <v>4.376322948927954</v>
      </c>
      <c r="O211" s="71">
        <v>1.8966682888320492</v>
      </c>
      <c r="P211" s="71">
        <v>3.1960987066241193</v>
      </c>
      <c r="Q211" s="71">
        <v>0.13032163389246701</v>
      </c>
      <c r="R211" s="71">
        <v>0</v>
      </c>
      <c r="S211" s="71">
        <v>0.16934016599500001</v>
      </c>
      <c r="T211" s="72"/>
      <c r="U211" s="71">
        <v>0</v>
      </c>
      <c r="V211" s="71">
        <v>194</v>
      </c>
      <c r="W211" s="71">
        <v>168</v>
      </c>
      <c r="X211" s="71">
        <v>478</v>
      </c>
      <c r="Y211" s="71">
        <v>841</v>
      </c>
      <c r="Z211" s="71">
        <v>1134</v>
      </c>
      <c r="AA211" s="71">
        <v>662</v>
      </c>
      <c r="AB211" s="71">
        <v>1908</v>
      </c>
      <c r="AC211" s="71">
        <v>0</v>
      </c>
      <c r="AD211" s="71">
        <v>0.16934016599500001</v>
      </c>
      <c r="AE211" s="72"/>
      <c r="AF211" s="71">
        <v>0</v>
      </c>
      <c r="AG211" s="71">
        <v>399586.70767210663</v>
      </c>
      <c r="AH211" s="71">
        <v>1085534.4344528739</v>
      </c>
      <c r="AI211" s="71">
        <v>2959565.6704710112</v>
      </c>
      <c r="AJ211" s="71">
        <v>3355012.704134529</v>
      </c>
      <c r="AK211" s="71">
        <v>0</v>
      </c>
      <c r="AL211" s="71">
        <v>0</v>
      </c>
      <c r="AM211" s="71">
        <v>262096.01119071871</v>
      </c>
      <c r="AN211" s="71">
        <v>0</v>
      </c>
      <c r="AO211" s="71">
        <v>0</v>
      </c>
      <c r="AP211" s="71">
        <v>8061795.5279212398</v>
      </c>
      <c r="AQ211" s="72"/>
      <c r="AR211" s="71">
        <v>7</v>
      </c>
      <c r="AS211" s="71">
        <v>2</v>
      </c>
      <c r="AT211" s="71">
        <v>0</v>
      </c>
      <c r="AU211" s="71">
        <v>0</v>
      </c>
      <c r="AV211" s="71">
        <v>0</v>
      </c>
      <c r="AW211" s="71">
        <v>0</v>
      </c>
      <c r="AX211" s="71"/>
      <c r="AY211" s="72"/>
      <c r="AZ211" s="71">
        <v>42.5</v>
      </c>
      <c r="BA211" s="71">
        <v>23.3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2059</v>
      </c>
      <c r="B212" s="70">
        <v>151</v>
      </c>
      <c r="C212" s="70">
        <v>15</v>
      </c>
      <c r="D212" s="70">
        <v>9</v>
      </c>
      <c r="E212" s="70">
        <v>2018</v>
      </c>
      <c r="F212" s="70" t="s">
        <v>183</v>
      </c>
      <c r="G212" s="70" t="s">
        <v>1579</v>
      </c>
      <c r="H212" s="70" t="s">
        <v>1580</v>
      </c>
      <c r="I212" s="148"/>
      <c r="J212" s="71">
        <v>0</v>
      </c>
      <c r="K212" s="71">
        <v>0.56285644259858714</v>
      </c>
      <c r="L212" s="71">
        <v>7.2207989869242102</v>
      </c>
      <c r="M212" s="71">
        <v>2.5005122297960254</v>
      </c>
      <c r="N212" s="71">
        <v>4.0100427323186079</v>
      </c>
      <c r="O212" s="71">
        <v>1.8544695371195015</v>
      </c>
      <c r="P212" s="71">
        <v>3.22642248867154</v>
      </c>
      <c r="Q212" s="71">
        <v>0.118395396754212</v>
      </c>
      <c r="R212" s="71">
        <v>0</v>
      </c>
      <c r="S212" s="71">
        <v>0.17536779284431292</v>
      </c>
      <c r="T212" s="72"/>
      <c r="U212" s="71">
        <v>0</v>
      </c>
      <c r="V212" s="71">
        <v>194</v>
      </c>
      <c r="W212" s="71">
        <v>168</v>
      </c>
      <c r="X212" s="71">
        <v>478</v>
      </c>
      <c r="Y212" s="71">
        <v>837</v>
      </c>
      <c r="Z212" s="71">
        <v>1130</v>
      </c>
      <c r="AA212" s="71">
        <v>675</v>
      </c>
      <c r="AB212" s="71">
        <v>1868</v>
      </c>
      <c r="AC212" s="71">
        <v>0</v>
      </c>
      <c r="AD212" s="71">
        <v>0.17536779284431289</v>
      </c>
      <c r="AE212" s="72"/>
      <c r="AF212" s="71">
        <v>0</v>
      </c>
      <c r="AG212" s="71">
        <v>361530.38056425098</v>
      </c>
      <c r="AH212" s="71">
        <v>1023116.338040909</v>
      </c>
      <c r="AI212" s="71">
        <v>3025280.6494848579</v>
      </c>
      <c r="AJ212" s="71">
        <v>3101776.3898770572</v>
      </c>
      <c r="AK212" s="71">
        <v>0</v>
      </c>
      <c r="AL212" s="71">
        <v>0</v>
      </c>
      <c r="AM212" s="71">
        <v>257132.2748093601</v>
      </c>
      <c r="AN212" s="71">
        <v>0</v>
      </c>
      <c r="AO212" s="71">
        <v>0</v>
      </c>
      <c r="AP212" s="71">
        <v>7768836.0327764358</v>
      </c>
      <c r="AQ212" s="72"/>
      <c r="AR212" s="71">
        <v>7</v>
      </c>
      <c r="AS212" s="71">
        <v>2</v>
      </c>
      <c r="AT212" s="71">
        <v>0</v>
      </c>
      <c r="AU212" s="71">
        <v>0</v>
      </c>
      <c r="AV212" s="71">
        <v>0</v>
      </c>
      <c r="AW212" s="71">
        <v>0</v>
      </c>
      <c r="AX212" s="71"/>
      <c r="AY212" s="72"/>
      <c r="AZ212" s="71">
        <v>42.8</v>
      </c>
      <c r="BA212" s="71">
        <v>23</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2060</v>
      </c>
      <c r="B213" s="70">
        <v>152</v>
      </c>
      <c r="C213" s="70">
        <v>16</v>
      </c>
      <c r="D213" s="70">
        <v>9</v>
      </c>
      <c r="E213" s="70">
        <v>2019</v>
      </c>
      <c r="F213" s="70" t="s">
        <v>158</v>
      </c>
      <c r="G213" s="70" t="s">
        <v>1579</v>
      </c>
      <c r="H213" s="70" t="s">
        <v>1580</v>
      </c>
      <c r="I213" s="148"/>
      <c r="J213" s="71">
        <v>0</v>
      </c>
      <c r="K213" s="71">
        <v>0.52228933267588185</v>
      </c>
      <c r="L213" s="71">
        <v>7.2531506302020663</v>
      </c>
      <c r="M213" s="71">
        <v>2.2431865240122573</v>
      </c>
      <c r="N213" s="71">
        <v>3.9771148027357355</v>
      </c>
      <c r="O213" s="71">
        <v>1.7841540510318215</v>
      </c>
      <c r="P213" s="71">
        <v>3.1736996905849177</v>
      </c>
      <c r="Q213" s="71">
        <v>0.11095497474006601</v>
      </c>
      <c r="R213" s="71">
        <v>0</v>
      </c>
      <c r="S213" s="71">
        <v>0.157481727628105</v>
      </c>
      <c r="T213" s="72"/>
      <c r="U213" s="71">
        <v>0</v>
      </c>
      <c r="V213" s="71">
        <v>194</v>
      </c>
      <c r="W213" s="71">
        <v>168</v>
      </c>
      <c r="X213" s="71">
        <v>478</v>
      </c>
      <c r="Y213" s="71">
        <v>820</v>
      </c>
      <c r="Z213" s="71">
        <v>1117</v>
      </c>
      <c r="AA213" s="71">
        <v>659</v>
      </c>
      <c r="AB213" s="71">
        <v>1798</v>
      </c>
      <c r="AC213" s="71">
        <v>0</v>
      </c>
      <c r="AD213" s="71">
        <v>0.157481727628105</v>
      </c>
      <c r="AE213" s="72"/>
      <c r="AF213" s="71">
        <v>0</v>
      </c>
      <c r="AG213" s="71">
        <v>361423.3212722973</v>
      </c>
      <c r="AH213" s="71">
        <v>1104660.038033193</v>
      </c>
      <c r="AI213" s="71">
        <v>2964523.892124909</v>
      </c>
      <c r="AJ213" s="71">
        <v>3205439.5249910229</v>
      </c>
      <c r="AK213" s="71">
        <v>0</v>
      </c>
      <c r="AL213" s="71">
        <v>0</v>
      </c>
      <c r="AM213" s="71">
        <v>244874.06466324677</v>
      </c>
      <c r="AN213" s="71">
        <v>0</v>
      </c>
      <c r="AO213" s="71">
        <v>0</v>
      </c>
      <c r="AP213" s="71">
        <v>7880920.8410846693</v>
      </c>
      <c r="AQ213" s="72"/>
      <c r="AR213" s="71">
        <v>8</v>
      </c>
      <c r="AS213" s="71">
        <v>2</v>
      </c>
      <c r="AT213" s="71">
        <v>0</v>
      </c>
      <c r="AU213" s="71">
        <v>0</v>
      </c>
      <c r="AV213" s="71">
        <v>0</v>
      </c>
      <c r="AW213" s="71">
        <v>0</v>
      </c>
      <c r="AX213" s="71"/>
      <c r="AY213" s="72"/>
      <c r="AZ213" s="71">
        <v>46.2</v>
      </c>
      <c r="BA213" s="71">
        <v>23.3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2061</v>
      </c>
      <c r="B214" s="70">
        <v>153</v>
      </c>
      <c r="C214" s="70">
        <v>17</v>
      </c>
      <c r="D214" s="70">
        <v>9</v>
      </c>
      <c r="E214" s="70">
        <v>2020</v>
      </c>
      <c r="F214" s="70" t="s">
        <v>159</v>
      </c>
      <c r="G214" s="70" t="s">
        <v>1579</v>
      </c>
      <c r="H214" s="70" t="s">
        <v>1580</v>
      </c>
      <c r="I214" s="148"/>
      <c r="J214" s="71">
        <v>0.48305386074092288</v>
      </c>
      <c r="K214" s="71">
        <v>0.46558533574208322</v>
      </c>
      <c r="L214" s="71">
        <v>6.8022935858094202</v>
      </c>
      <c r="M214" s="71">
        <v>1.9278926004948187</v>
      </c>
      <c r="N214" s="71">
        <v>3.6052414093270131</v>
      </c>
      <c r="O214" s="71">
        <v>1.5477773900546847</v>
      </c>
      <c r="P214" s="71">
        <v>2.9224689164793047</v>
      </c>
      <c r="Q214" s="71">
        <v>0.103535030288503</v>
      </c>
      <c r="R214" s="71">
        <v>0</v>
      </c>
      <c r="S214" s="71">
        <v>0.1800292268886024</v>
      </c>
      <c r="T214" s="72"/>
      <c r="U214" s="71">
        <v>22497</v>
      </c>
      <c r="V214" s="71">
        <v>160</v>
      </c>
      <c r="W214" s="71">
        <v>140</v>
      </c>
      <c r="X214" s="71">
        <v>432</v>
      </c>
      <c r="Y214" s="71">
        <v>811</v>
      </c>
      <c r="Z214" s="71">
        <v>1106</v>
      </c>
      <c r="AA214" s="71">
        <v>645</v>
      </c>
      <c r="AB214" s="71">
        <v>1756</v>
      </c>
      <c r="AC214" s="71">
        <v>0</v>
      </c>
      <c r="AD214" s="71">
        <v>0.1800292268886024</v>
      </c>
      <c r="AE214" s="72"/>
      <c r="AF214" s="71">
        <v>175654.49354714059</v>
      </c>
      <c r="AG214" s="71">
        <v>298300.80207024579</v>
      </c>
      <c r="AH214" s="71">
        <v>997544.70937834331</v>
      </c>
      <c r="AI214" s="71">
        <v>2480406.4762837905</v>
      </c>
      <c r="AJ214" s="71">
        <v>3330361.6224706229</v>
      </c>
      <c r="AK214" s="71"/>
      <c r="AL214" s="71"/>
      <c r="AM214" s="71">
        <v>229177.50956691193</v>
      </c>
      <c r="AN214" s="71"/>
      <c r="AO214" s="71"/>
      <c r="AP214" s="71">
        <v>7511445.6133170547</v>
      </c>
      <c r="AQ214" s="72"/>
      <c r="AR214" s="71">
        <v>11</v>
      </c>
      <c r="AS214" s="71">
        <v>2</v>
      </c>
      <c r="AT214" s="71">
        <v>0</v>
      </c>
      <c r="AU214" s="71">
        <v>0</v>
      </c>
      <c r="AV214" s="71">
        <v>0</v>
      </c>
      <c r="AW214" s="71">
        <v>0</v>
      </c>
      <c r="AX214" s="71"/>
      <c r="AY214" s="72"/>
      <c r="AZ214" s="71">
        <v>71.5</v>
      </c>
      <c r="BA214" s="71">
        <v>23.3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2062</v>
      </c>
      <c r="B215" s="70">
        <v>153</v>
      </c>
      <c r="C215" s="70">
        <v>18</v>
      </c>
      <c r="D215" s="70">
        <v>9</v>
      </c>
      <c r="E215" s="70">
        <v>2021</v>
      </c>
      <c r="F215" s="70" t="s">
        <v>160</v>
      </c>
      <c r="G215" s="70" t="s">
        <v>1579</v>
      </c>
      <c r="H215" s="70" t="s">
        <v>1580</v>
      </c>
      <c r="I215" s="148"/>
      <c r="J215" s="71">
        <v>0.48355827311676569</v>
      </c>
      <c r="K215" s="71">
        <v>0.44848791686287537</v>
      </c>
      <c r="L215" s="71">
        <v>6.2076979185768444</v>
      </c>
      <c r="M215" s="71">
        <v>1.9579995233035745</v>
      </c>
      <c r="N215" s="71">
        <v>3.491556954089408</v>
      </c>
      <c r="O215" s="71">
        <v>1.4964083696396602</v>
      </c>
      <c r="P215" s="71">
        <v>3.0156498261565372</v>
      </c>
      <c r="Q215" s="71">
        <v>0.100017114971808</v>
      </c>
      <c r="R215" s="71">
        <v>0</v>
      </c>
      <c r="S215" s="71">
        <v>0.16091284254527219</v>
      </c>
      <c r="T215" s="72"/>
      <c r="U215" s="71">
        <v>23127</v>
      </c>
      <c r="V215" s="71">
        <v>160</v>
      </c>
      <c r="W215" s="71">
        <v>140</v>
      </c>
      <c r="X215" s="71">
        <v>432</v>
      </c>
      <c r="Y215" s="71">
        <v>795</v>
      </c>
      <c r="Z215" s="71">
        <v>1101</v>
      </c>
      <c r="AA215" s="71">
        <v>649</v>
      </c>
      <c r="AB215" s="71">
        <v>1713</v>
      </c>
      <c r="AC215" s="71">
        <v>0</v>
      </c>
      <c r="AD215" s="71">
        <v>0.16091284254527219</v>
      </c>
      <c r="AE215" s="72"/>
      <c r="AF215" s="71">
        <v>177142.86531678998</v>
      </c>
      <c r="AG215" s="71">
        <v>303451.98868983396</v>
      </c>
      <c r="AH215" s="71">
        <v>894356.88544956013</v>
      </c>
      <c r="AI215" s="71">
        <v>2721741.1737147905</v>
      </c>
      <c r="AJ215" s="71">
        <v>3180162.06704923</v>
      </c>
      <c r="AK215" s="71">
        <v>0</v>
      </c>
      <c r="AL215" s="71">
        <v>0</v>
      </c>
      <c r="AM215" s="71">
        <v>224855.03981476641</v>
      </c>
      <c r="AN215" s="71">
        <v>0</v>
      </c>
      <c r="AO215" s="71">
        <v>0</v>
      </c>
      <c r="AP215" s="71">
        <v>7501710.0200349707</v>
      </c>
      <c r="AQ215" s="72"/>
      <c r="AR215" s="71">
        <v>11</v>
      </c>
      <c r="AS215" s="71">
        <v>2</v>
      </c>
      <c r="AT215" s="71">
        <v>0</v>
      </c>
      <c r="AU215" s="71">
        <v>0</v>
      </c>
      <c r="AV215" s="71">
        <v>0</v>
      </c>
      <c r="AW215" s="71">
        <v>0</v>
      </c>
      <c r="AX215" s="71"/>
      <c r="AY215" s="72"/>
      <c r="AZ215" s="71">
        <v>71.5</v>
      </c>
      <c r="BA215" s="71">
        <v>23.3</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1586</v>
      </c>
      <c r="B216" s="70">
        <v>153</v>
      </c>
      <c r="C216" s="70">
        <v>19</v>
      </c>
      <c r="D216" s="70">
        <v>9</v>
      </c>
      <c r="E216" s="70">
        <v>2022</v>
      </c>
      <c r="F216" s="70" t="s">
        <v>161</v>
      </c>
      <c r="G216" s="1064" t="s">
        <v>1579</v>
      </c>
      <c r="H216" s="70" t="s">
        <v>1580</v>
      </c>
      <c r="I216" s="148"/>
      <c r="J216" s="71">
        <v>0.41397223714573794</v>
      </c>
      <c r="K216" s="71">
        <v>0.42900294542946665</v>
      </c>
      <c r="L216" s="71">
        <v>5.5660207965074981</v>
      </c>
      <c r="M216" s="71">
        <v>1.9962831752007404</v>
      </c>
      <c r="N216" s="71">
        <v>3.4126623115652244</v>
      </c>
      <c r="O216" s="71">
        <v>1.5277811617238164</v>
      </c>
      <c r="P216" s="71">
        <v>2.9795219581469121</v>
      </c>
      <c r="Q216" s="71">
        <v>9.8548116356859061E-2</v>
      </c>
      <c r="R216" s="71">
        <v>0</v>
      </c>
      <c r="S216" s="71">
        <v>0.2038029704390566</v>
      </c>
      <c r="T216" s="72"/>
      <c r="U216" s="71">
        <v>24351</v>
      </c>
      <c r="V216" s="71">
        <v>160</v>
      </c>
      <c r="W216" s="71">
        <v>140</v>
      </c>
      <c r="X216" s="71">
        <v>432</v>
      </c>
      <c r="Y216" s="71">
        <v>789</v>
      </c>
      <c r="Z216" s="71">
        <v>1068</v>
      </c>
      <c r="AA216" s="71">
        <v>651</v>
      </c>
      <c r="AB216" s="71">
        <v>1674</v>
      </c>
      <c r="AC216" s="71">
        <v>0</v>
      </c>
      <c r="AD216" s="71">
        <v>0.2038029704390566</v>
      </c>
      <c r="AE216" s="72"/>
      <c r="AF216" s="71">
        <v>166281.43155471171</v>
      </c>
      <c r="AG216" s="71">
        <v>306117.68445479992</v>
      </c>
      <c r="AH216" s="71">
        <v>992744.36483308917</v>
      </c>
      <c r="AI216" s="71">
        <v>2703027.5032554399</v>
      </c>
      <c r="AJ216" s="71">
        <v>3212701.2355213123</v>
      </c>
      <c r="AK216" s="71">
        <v>0</v>
      </c>
      <c r="AL216" s="71">
        <v>0</v>
      </c>
      <c r="AM216" s="71">
        <v>216159.09083751144</v>
      </c>
      <c r="AN216" s="71">
        <v>0</v>
      </c>
      <c r="AO216" s="71">
        <v>0</v>
      </c>
      <c r="AP216" s="71">
        <v>7597031.3104568636</v>
      </c>
      <c r="AQ216" s="72"/>
      <c r="AR216" s="71">
        <v>11</v>
      </c>
      <c r="AS216" s="71">
        <v>2</v>
      </c>
      <c r="AT216" s="71">
        <v>0</v>
      </c>
      <c r="AU216" s="71">
        <v>0</v>
      </c>
      <c r="AV216" s="71">
        <v>0</v>
      </c>
      <c r="AW216" s="71">
        <v>0</v>
      </c>
      <c r="AX216" s="71"/>
      <c r="AY216" s="72"/>
      <c r="AZ216" s="71">
        <v>71.5</v>
      </c>
      <c r="BA216" s="71">
        <v>23.299999999999997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2063</v>
      </c>
      <c r="B217" s="70">
        <v>153</v>
      </c>
      <c r="C217" s="70">
        <v>20</v>
      </c>
      <c r="D217" s="70">
        <v>9</v>
      </c>
      <c r="E217" s="70">
        <v>2023</v>
      </c>
      <c r="F217" s="70" t="s">
        <v>1539</v>
      </c>
      <c r="G217" s="1064" t="s">
        <v>1579</v>
      </c>
      <c r="H217" s="70" t="s">
        <v>1580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2</v>
      </c>
      <c r="AT217" s="71">
        <v>0</v>
      </c>
      <c r="AU217" s="71">
        <v>0</v>
      </c>
      <c r="AV217" s="71">
        <v>0</v>
      </c>
      <c r="AW217" s="71">
        <v>0</v>
      </c>
      <c r="AX217" s="71"/>
      <c r="AY217" s="72"/>
      <c r="AZ217" s="71">
        <v>89.399999999999991</v>
      </c>
      <c r="BA217" s="71">
        <v>23.299999999999997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1578</v>
      </c>
      <c r="B218" s="70">
        <v>153</v>
      </c>
      <c r="C218" s="70">
        <v>21</v>
      </c>
      <c r="D218" s="70">
        <v>9</v>
      </c>
      <c r="E218" s="70">
        <v>2024</v>
      </c>
      <c r="F218" s="70" t="s">
        <v>1554</v>
      </c>
      <c r="G218" s="70" t="s">
        <v>1579</v>
      </c>
      <c r="H218" s="70" t="s">
        <v>1580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2064</v>
      </c>
      <c r="B219" s="70">
        <v>256</v>
      </c>
      <c r="C219" s="70">
        <v>1</v>
      </c>
      <c r="D219" s="70">
        <v>16</v>
      </c>
      <c r="E219" s="70">
        <v>1990</v>
      </c>
      <c r="F219" s="70" t="s">
        <v>787</v>
      </c>
      <c r="G219" s="70" t="s">
        <v>2065</v>
      </c>
      <c r="H219" s="70" t="s">
        <v>2066</v>
      </c>
      <c r="I219" s="148"/>
      <c r="J219" s="71">
        <v>1.358885669614599</v>
      </c>
      <c r="K219" s="71">
        <v>0.64309737480008833</v>
      </c>
      <c r="L219" s="71">
        <v>19.12841265146729</v>
      </c>
      <c r="M219" s="71">
        <v>1.044236486319156</v>
      </c>
      <c r="N219" s="71">
        <v>2.1799184717157378</v>
      </c>
      <c r="O219" s="71">
        <v>1.276404264667967</v>
      </c>
      <c r="P219" s="71">
        <v>2.3104380945181551</v>
      </c>
      <c r="Q219" s="71">
        <v>0.15348033265499</v>
      </c>
      <c r="R219" s="71">
        <v>0.25310937892137891</v>
      </c>
      <c r="S219" s="71">
        <v>0.122603252398455</v>
      </c>
      <c r="T219" s="72"/>
      <c r="U219" s="71">
        <v>142014</v>
      </c>
      <c r="V219" s="71">
        <v>160</v>
      </c>
      <c r="W219" s="71">
        <v>211</v>
      </c>
      <c r="X219" s="71">
        <v>390</v>
      </c>
      <c r="Y219" s="71">
        <v>1033</v>
      </c>
      <c r="Z219" s="71">
        <v>525</v>
      </c>
      <c r="AA219" s="71">
        <v>561</v>
      </c>
      <c r="AB219" s="71">
        <v>2492</v>
      </c>
      <c r="AC219" s="71">
        <v>43839</v>
      </c>
      <c r="AD219" s="71">
        <v>0.122603252398455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2067</v>
      </c>
      <c r="B220" s="70">
        <v>257</v>
      </c>
      <c r="C220" s="70">
        <v>2</v>
      </c>
      <c r="D220" s="70">
        <v>16</v>
      </c>
      <c r="E220" s="70">
        <v>2005</v>
      </c>
      <c r="F220" s="70" t="s">
        <v>789</v>
      </c>
      <c r="G220" s="70" t="s">
        <v>2065</v>
      </c>
      <c r="H220" s="70" t="s">
        <v>2066</v>
      </c>
      <c r="I220" s="148"/>
      <c r="J220" s="71">
        <v>1.5753310372913429</v>
      </c>
      <c r="K220" s="71">
        <v>0.3660214269536593</v>
      </c>
      <c r="L220" s="71">
        <v>12.69295798808254</v>
      </c>
      <c r="M220" s="71">
        <v>1.278152403984459</v>
      </c>
      <c r="N220" s="71">
        <v>2.7761931980008172</v>
      </c>
      <c r="O220" s="71">
        <v>1.6891960935564221</v>
      </c>
      <c r="P220" s="71">
        <v>3.0071407778044641</v>
      </c>
      <c r="Q220" s="71">
        <v>0.122659607870072</v>
      </c>
      <c r="R220" s="71">
        <v>0.18060921500551999</v>
      </c>
      <c r="S220" s="71">
        <v>0.1401031716594788</v>
      </c>
      <c r="T220" s="72"/>
      <c r="U220" s="71">
        <v>170107</v>
      </c>
      <c r="V220" s="71">
        <v>136</v>
      </c>
      <c r="W220" s="71">
        <v>135</v>
      </c>
      <c r="X220" s="71">
        <v>274</v>
      </c>
      <c r="Y220" s="71">
        <v>1112</v>
      </c>
      <c r="Z220" s="71">
        <v>804</v>
      </c>
      <c r="AA220" s="71">
        <v>598</v>
      </c>
      <c r="AB220" s="71">
        <v>2082</v>
      </c>
      <c r="AC220" s="71">
        <v>31937</v>
      </c>
      <c r="AD220" s="71">
        <v>0.1401031716594788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2068</v>
      </c>
      <c r="B221" s="70">
        <v>258</v>
      </c>
      <c r="C221" s="70">
        <v>3</v>
      </c>
      <c r="D221" s="70">
        <v>16</v>
      </c>
      <c r="E221" s="70">
        <v>2006</v>
      </c>
      <c r="F221" s="70" t="s">
        <v>790</v>
      </c>
      <c r="G221" s="70" t="s">
        <v>2065</v>
      </c>
      <c r="H221" s="70" t="s">
        <v>2066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2069</v>
      </c>
      <c r="B222" s="70">
        <v>259</v>
      </c>
      <c r="C222" s="70">
        <v>4</v>
      </c>
      <c r="D222" s="70">
        <v>16</v>
      </c>
      <c r="E222" s="70">
        <v>2007</v>
      </c>
      <c r="F222" s="70" t="s">
        <v>791</v>
      </c>
      <c r="G222" s="70" t="s">
        <v>2065</v>
      </c>
      <c r="H222" s="70" t="s">
        <v>2066</v>
      </c>
      <c r="I222" s="148"/>
      <c r="J222" s="71">
        <v>0</v>
      </c>
      <c r="K222" s="71">
        <v>0.33379628123140959</v>
      </c>
      <c r="L222" s="71">
        <v>7.2761794535083686</v>
      </c>
      <c r="M222" s="71">
        <v>1.848681283311892</v>
      </c>
      <c r="N222" s="71">
        <v>2.7062491466916612</v>
      </c>
      <c r="O222" s="71">
        <v>1.604717043763618</v>
      </c>
      <c r="P222" s="71">
        <v>2.9158123053314249</v>
      </c>
      <c r="Q222" s="71">
        <v>0.12714421080114499</v>
      </c>
      <c r="R222" s="71">
        <v>0.24571339977812851</v>
      </c>
      <c r="S222" s="71">
        <v>0.32462096987980382</v>
      </c>
      <c r="T222" s="72"/>
      <c r="U222" s="71">
        <v>0</v>
      </c>
      <c r="V222" s="71">
        <v>128</v>
      </c>
      <c r="W222" s="71">
        <v>104</v>
      </c>
      <c r="X222" s="71">
        <v>464</v>
      </c>
      <c r="Y222" s="71">
        <v>1091</v>
      </c>
      <c r="Z222" s="71">
        <v>794</v>
      </c>
      <c r="AA222" s="71">
        <v>571</v>
      </c>
      <c r="AB222" s="71">
        <v>2044</v>
      </c>
      <c r="AC222" s="71">
        <v>44696</v>
      </c>
      <c r="AD222" s="71">
        <v>0.32462096987980382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2070</v>
      </c>
      <c r="B223" s="70">
        <v>260</v>
      </c>
      <c r="C223" s="70">
        <v>5</v>
      </c>
      <c r="D223" s="70">
        <v>16</v>
      </c>
      <c r="E223" s="70">
        <v>2008</v>
      </c>
      <c r="F223" s="70" t="s">
        <v>792</v>
      </c>
      <c r="G223" s="70" t="s">
        <v>2065</v>
      </c>
      <c r="H223" s="70" t="s">
        <v>2066</v>
      </c>
      <c r="I223" s="148"/>
      <c r="J223" s="71">
        <v>1.511413530093241</v>
      </c>
      <c r="K223" s="71">
        <v>0.26037645382079411</v>
      </c>
      <c r="L223" s="71">
        <v>6.2894325121685464</v>
      </c>
      <c r="M223" s="71">
        <v>1.967968962662459</v>
      </c>
      <c r="N223" s="71">
        <v>2.398480558514033</v>
      </c>
      <c r="O223" s="71">
        <v>1.5756868996948159</v>
      </c>
      <c r="P223" s="71">
        <v>2.917589987404432</v>
      </c>
      <c r="Q223" s="71">
        <v>0.12208814354259299</v>
      </c>
      <c r="R223" s="71">
        <v>0.22676082591256749</v>
      </c>
      <c r="S223" s="71">
        <v>0.27915258571922941</v>
      </c>
      <c r="T223" s="72"/>
      <c r="U223" s="71">
        <v>220514</v>
      </c>
      <c r="V223" s="71">
        <v>128</v>
      </c>
      <c r="W223" s="71">
        <v>104</v>
      </c>
      <c r="X223" s="71">
        <v>464</v>
      </c>
      <c r="Y223" s="71">
        <v>1074</v>
      </c>
      <c r="Z223" s="71">
        <v>807</v>
      </c>
      <c r="AA223" s="71">
        <v>572</v>
      </c>
      <c r="AB223" s="71">
        <v>1995</v>
      </c>
      <c r="AC223" s="71">
        <v>42832</v>
      </c>
      <c r="AD223" s="71">
        <v>0.27915258571922941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2071</v>
      </c>
      <c r="B224" s="70">
        <v>261</v>
      </c>
      <c r="C224" s="70">
        <v>6</v>
      </c>
      <c r="D224" s="70">
        <v>16</v>
      </c>
      <c r="E224" s="70">
        <v>2009</v>
      </c>
      <c r="F224" s="70" t="s">
        <v>176</v>
      </c>
      <c r="G224" s="70" t="s">
        <v>2065</v>
      </c>
      <c r="H224" s="70" t="s">
        <v>2066</v>
      </c>
      <c r="I224" s="148"/>
      <c r="J224" s="71">
        <v>1.6903537202787511</v>
      </c>
      <c r="K224" s="71">
        <v>0.29112871402698648</v>
      </c>
      <c r="L224" s="71">
        <v>5.1539865697881826</v>
      </c>
      <c r="M224" s="71">
        <v>1.8456533289918999</v>
      </c>
      <c r="N224" s="71">
        <v>2.2505534179007078</v>
      </c>
      <c r="O224" s="71">
        <v>1.6082309009437841</v>
      </c>
      <c r="P224" s="71">
        <v>2.767430481257088</v>
      </c>
      <c r="Q224" s="71">
        <v>0.116128337846336</v>
      </c>
      <c r="R224" s="71">
        <v>0.2349494663106472</v>
      </c>
      <c r="S224" s="71">
        <v>0.21221080299269399</v>
      </c>
      <c r="T224" s="72"/>
      <c r="U224" s="71">
        <v>234435</v>
      </c>
      <c r="V224" s="71">
        <v>135</v>
      </c>
      <c r="W224" s="71">
        <v>126</v>
      </c>
      <c r="X224" s="71">
        <v>485</v>
      </c>
      <c r="Y224" s="71">
        <v>1073</v>
      </c>
      <c r="Z224" s="71">
        <v>813</v>
      </c>
      <c r="AA224" s="71">
        <v>557</v>
      </c>
      <c r="AB224" s="71">
        <v>1992</v>
      </c>
      <c r="AC224" s="71">
        <v>43295</v>
      </c>
      <c r="AD224" s="71">
        <v>0.21221080299269399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2072</v>
      </c>
      <c r="B225" s="70">
        <v>262</v>
      </c>
      <c r="C225" s="70">
        <v>7</v>
      </c>
      <c r="D225" s="70">
        <v>16</v>
      </c>
      <c r="E225" s="70">
        <v>2010</v>
      </c>
      <c r="F225" s="70" t="s">
        <v>177</v>
      </c>
      <c r="G225" s="70" t="s">
        <v>2065</v>
      </c>
      <c r="H225" s="70" t="s">
        <v>2066</v>
      </c>
      <c r="I225" s="148"/>
      <c r="J225" s="71">
        <v>0</v>
      </c>
      <c r="K225" s="71">
        <v>0.30934810433443211</v>
      </c>
      <c r="L225" s="71">
        <v>4.7449216776386436</v>
      </c>
      <c r="M225" s="71">
        <v>1.9892274039458699</v>
      </c>
      <c r="N225" s="71">
        <v>2.632609763401323</v>
      </c>
      <c r="O225" s="71">
        <v>1.6086683169184439</v>
      </c>
      <c r="P225" s="71">
        <v>2.8026436350454631</v>
      </c>
      <c r="Q225" s="71">
        <v>0.118818500990628</v>
      </c>
      <c r="R225" s="71">
        <v>0.28107657959161209</v>
      </c>
      <c r="S225" s="71">
        <v>0.4179632493310842</v>
      </c>
      <c r="T225" s="72"/>
      <c r="U225" s="71">
        <v>0</v>
      </c>
      <c r="V225" s="71">
        <v>135</v>
      </c>
      <c r="W225" s="71">
        <v>126</v>
      </c>
      <c r="X225" s="71">
        <v>485</v>
      </c>
      <c r="Y225" s="71">
        <v>1065</v>
      </c>
      <c r="Z225" s="71">
        <v>817</v>
      </c>
      <c r="AA225" s="71">
        <v>550</v>
      </c>
      <c r="AB225" s="71">
        <v>1953</v>
      </c>
      <c r="AC225" s="71">
        <v>49084</v>
      </c>
      <c r="AD225" s="71">
        <v>0.4179632493310842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2073</v>
      </c>
      <c r="B226" s="70">
        <v>263</v>
      </c>
      <c r="C226" s="70">
        <v>8</v>
      </c>
      <c r="D226" s="70">
        <v>16</v>
      </c>
      <c r="E226" s="70">
        <v>2011</v>
      </c>
      <c r="F226" s="70" t="s">
        <v>178</v>
      </c>
      <c r="G226" s="70" t="s">
        <v>2065</v>
      </c>
      <c r="H226" s="70" t="s">
        <v>2066</v>
      </c>
      <c r="I226" s="148"/>
      <c r="J226" s="71">
        <v>1.8826249962245789</v>
      </c>
      <c r="K226" s="71">
        <v>0.40924018744562429</v>
      </c>
      <c r="L226" s="71">
        <v>6.3843421146263077</v>
      </c>
      <c r="M226" s="71">
        <v>2.3677539225582902</v>
      </c>
      <c r="N226" s="71">
        <v>3.2050698293309949</v>
      </c>
      <c r="O226" s="71">
        <v>1.5648274711731185</v>
      </c>
      <c r="P226" s="71">
        <v>2.6672187208861287</v>
      </c>
      <c r="Q226" s="71">
        <v>0.13544169068103501</v>
      </c>
      <c r="R226" s="71">
        <v>0.23640047403364409</v>
      </c>
      <c r="S226" s="71">
        <v>0.28749199253525592</v>
      </c>
      <c r="T226" s="72"/>
      <c r="U226" s="71">
        <v>231592</v>
      </c>
      <c r="V226" s="71">
        <v>135</v>
      </c>
      <c r="W226" s="71">
        <v>126</v>
      </c>
      <c r="X226" s="71">
        <v>485</v>
      </c>
      <c r="Y226" s="71">
        <v>1053</v>
      </c>
      <c r="Z226" s="71">
        <v>812</v>
      </c>
      <c r="AA226" s="71">
        <v>539</v>
      </c>
      <c r="AB226" s="71">
        <v>1930</v>
      </c>
      <c r="AC226" s="71">
        <v>41214</v>
      </c>
      <c r="AD226" s="71">
        <v>0.28749199253525592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2074</v>
      </c>
      <c r="B227" s="70">
        <v>264</v>
      </c>
      <c r="C227" s="70">
        <v>9</v>
      </c>
      <c r="D227" s="70">
        <v>16</v>
      </c>
      <c r="E227" s="70">
        <v>2012</v>
      </c>
      <c r="F227" s="70" t="s">
        <v>179</v>
      </c>
      <c r="G227" s="70" t="s">
        <v>2065</v>
      </c>
      <c r="H227" s="70" t="s">
        <v>2066</v>
      </c>
      <c r="I227" s="148"/>
      <c r="J227" s="71">
        <v>1.9067890968116601</v>
      </c>
      <c r="K227" s="71">
        <v>0.41911783900595501</v>
      </c>
      <c r="L227" s="71">
        <v>6.4699108126089051</v>
      </c>
      <c r="M227" s="71">
        <v>2.6484896642502149</v>
      </c>
      <c r="N227" s="71">
        <v>3.2471136856485669</v>
      </c>
      <c r="O227" s="71">
        <v>1.5620734169137243</v>
      </c>
      <c r="P227" s="71">
        <v>2.7271833813398629</v>
      </c>
      <c r="Q227" s="71">
        <v>0.144562305753306</v>
      </c>
      <c r="R227" s="71">
        <v>0.28241556150911529</v>
      </c>
      <c r="S227" s="71">
        <v>0.25251138644495952</v>
      </c>
      <c r="T227" s="72"/>
      <c r="U227" s="71">
        <v>227704</v>
      </c>
      <c r="V227" s="71">
        <v>135</v>
      </c>
      <c r="W227" s="71">
        <v>126</v>
      </c>
      <c r="X227" s="71">
        <v>485</v>
      </c>
      <c r="Y227" s="71">
        <v>1035</v>
      </c>
      <c r="Z227" s="71">
        <v>817</v>
      </c>
      <c r="AA227" s="71">
        <v>548</v>
      </c>
      <c r="AB227" s="71">
        <v>1896</v>
      </c>
      <c r="AC227" s="71">
        <v>47961</v>
      </c>
      <c r="AD227" s="71">
        <v>0.25251138644495952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2075</v>
      </c>
      <c r="B228" s="70">
        <v>265</v>
      </c>
      <c r="C228" s="70">
        <v>10</v>
      </c>
      <c r="D228" s="70">
        <v>16</v>
      </c>
      <c r="E228" s="70">
        <v>2013</v>
      </c>
      <c r="F228" s="70" t="s">
        <v>180</v>
      </c>
      <c r="G228" s="70" t="s">
        <v>2065</v>
      </c>
      <c r="H228" s="70" t="s">
        <v>2066</v>
      </c>
      <c r="I228" s="148"/>
      <c r="J228" s="71">
        <v>2.214298897535159</v>
      </c>
      <c r="K228" s="71">
        <v>0.3690568308778423</v>
      </c>
      <c r="L228" s="71">
        <v>5.921801343535118</v>
      </c>
      <c r="M228" s="71">
        <v>2.6527862897138199</v>
      </c>
      <c r="N228" s="71">
        <v>3.49473749109749</v>
      </c>
      <c r="O228" s="71">
        <v>1.4788383471530275</v>
      </c>
      <c r="P228" s="71">
        <v>2.6875057888993839</v>
      </c>
      <c r="Q228" s="71">
        <v>0.14542720034024201</v>
      </c>
      <c r="R228" s="71">
        <v>0.28780526724303063</v>
      </c>
      <c r="S228" s="71">
        <v>0.23599180305856571</v>
      </c>
      <c r="T228" s="72"/>
      <c r="U228" s="71">
        <v>237630</v>
      </c>
      <c r="V228" s="71">
        <v>135</v>
      </c>
      <c r="W228" s="71">
        <v>126</v>
      </c>
      <c r="X228" s="71">
        <v>485</v>
      </c>
      <c r="Y228" s="71">
        <v>1038</v>
      </c>
      <c r="Z228" s="71">
        <v>808</v>
      </c>
      <c r="AA228" s="71">
        <v>538</v>
      </c>
      <c r="AB228" s="71">
        <v>1880</v>
      </c>
      <c r="AC228" s="71">
        <v>47710</v>
      </c>
      <c r="AD228" s="71">
        <v>0.23599180305856571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2076</v>
      </c>
      <c r="B229" s="70">
        <v>266</v>
      </c>
      <c r="C229" s="70">
        <v>11</v>
      </c>
      <c r="D229" s="70">
        <v>16</v>
      </c>
      <c r="E229" s="70">
        <v>2014</v>
      </c>
      <c r="F229" s="70" t="s">
        <v>181</v>
      </c>
      <c r="G229" s="70" t="s">
        <v>2065</v>
      </c>
      <c r="H229" s="70" t="s">
        <v>2066</v>
      </c>
      <c r="I229" s="148"/>
      <c r="J229" s="71">
        <v>0</v>
      </c>
      <c r="K229" s="71">
        <v>0.35695596059204687</v>
      </c>
      <c r="L229" s="71">
        <v>5.0921308125748919</v>
      </c>
      <c r="M229" s="71">
        <v>2.513101895425887</v>
      </c>
      <c r="N229" s="71">
        <v>3.29785924668237</v>
      </c>
      <c r="O229" s="71">
        <v>1.4249612262249809</v>
      </c>
      <c r="P229" s="71">
        <v>2.5910057942405467</v>
      </c>
      <c r="Q229" s="71">
        <v>0.13626317042605801</v>
      </c>
      <c r="R229" s="71">
        <v>0.22581820523460369</v>
      </c>
      <c r="S229" s="71">
        <v>0.21153968596323561</v>
      </c>
      <c r="T229" s="72"/>
      <c r="U229" s="71">
        <v>0</v>
      </c>
      <c r="V229" s="71">
        <v>114</v>
      </c>
      <c r="W229" s="71">
        <v>109</v>
      </c>
      <c r="X229" s="71">
        <v>495</v>
      </c>
      <c r="Y229" s="71">
        <v>1022</v>
      </c>
      <c r="Z229" s="71">
        <v>820</v>
      </c>
      <c r="AA229" s="71">
        <v>516</v>
      </c>
      <c r="AB229" s="71">
        <v>1836</v>
      </c>
      <c r="AC229" s="71">
        <v>37552</v>
      </c>
      <c r="AD229" s="71">
        <v>0.21153968596323561</v>
      </c>
      <c r="AE229" s="72"/>
      <c r="AF229" s="71"/>
      <c r="AG229" s="71"/>
      <c r="AH229" s="71"/>
      <c r="AI229" s="71"/>
      <c r="AJ229" s="71"/>
      <c r="AK229" s="71"/>
      <c r="AL229" s="71"/>
      <c r="AM229" s="71"/>
      <c r="AN229" s="71"/>
      <c r="AO229" s="71"/>
      <c r="AP229" s="71"/>
      <c r="AQ229" s="72"/>
      <c r="AR229" s="71">
        <v>3</v>
      </c>
      <c r="AS229" s="71">
        <v>1</v>
      </c>
      <c r="AT229" s="71">
        <v>0</v>
      </c>
      <c r="AU229" s="71">
        <v>0</v>
      </c>
      <c r="AV229" s="71">
        <v>0</v>
      </c>
      <c r="AW229" s="71">
        <v>0</v>
      </c>
      <c r="AX229" s="71"/>
      <c r="AY229" s="72"/>
      <c r="AZ229" s="71">
        <v>12</v>
      </c>
      <c r="BA229" s="71">
        <v>49.1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2077</v>
      </c>
      <c r="B230" s="70">
        <v>267</v>
      </c>
      <c r="C230" s="70">
        <v>12</v>
      </c>
      <c r="D230" s="70">
        <v>16</v>
      </c>
      <c r="E230" s="70">
        <v>2015</v>
      </c>
      <c r="F230" s="70" t="s">
        <v>182</v>
      </c>
      <c r="G230" s="70" t="s">
        <v>2065</v>
      </c>
      <c r="H230" s="70" t="s">
        <v>2066</v>
      </c>
      <c r="I230" s="148"/>
      <c r="J230" s="71">
        <v>0</v>
      </c>
      <c r="K230" s="71">
        <v>0.29847152424610163</v>
      </c>
      <c r="L230" s="71">
        <v>5.4681554454778656</v>
      </c>
      <c r="M230" s="71">
        <v>2.5154319337293809</v>
      </c>
      <c r="N230" s="71">
        <v>2.826955602432236</v>
      </c>
      <c r="O230" s="71">
        <v>1.3700696085493267</v>
      </c>
      <c r="P230" s="71">
        <v>2.5327492858026037</v>
      </c>
      <c r="Q230" s="71">
        <v>0.130704661470948</v>
      </c>
      <c r="R230" s="71">
        <v>0.15504843464616136</v>
      </c>
      <c r="S230" s="71">
        <v>0.20797994454070179</v>
      </c>
      <c r="T230" s="72"/>
      <c r="U230" s="71">
        <v>0</v>
      </c>
      <c r="V230" s="71">
        <v>114</v>
      </c>
      <c r="W230" s="71">
        <v>109</v>
      </c>
      <c r="X230" s="71">
        <v>495</v>
      </c>
      <c r="Y230" s="71">
        <v>1004</v>
      </c>
      <c r="Z230" s="71">
        <v>796</v>
      </c>
      <c r="AA230" s="71">
        <v>504</v>
      </c>
      <c r="AB230" s="71">
        <v>1799</v>
      </c>
      <c r="AC230" s="71">
        <v>26503</v>
      </c>
      <c r="AD230" s="71">
        <v>0.20797994454070179</v>
      </c>
      <c r="AE230" s="72"/>
      <c r="AF230" s="71">
        <v>0</v>
      </c>
      <c r="AG230" s="71">
        <v>256193.8558835742</v>
      </c>
      <c r="AH230" s="71">
        <v>914485.35067094001</v>
      </c>
      <c r="AI230" s="71">
        <v>3040538.1235006498</v>
      </c>
      <c r="AJ230" s="71">
        <v>4540282.7248052172</v>
      </c>
      <c r="AK230" s="71">
        <v>0</v>
      </c>
      <c r="AL230" s="71">
        <v>0</v>
      </c>
      <c r="AM230" s="71">
        <v>246545.40347883009</v>
      </c>
      <c r="AN230" s="71">
        <v>0</v>
      </c>
      <c r="AO230" s="71">
        <v>0</v>
      </c>
      <c r="AP230" s="71">
        <v>8998045.4583392106</v>
      </c>
      <c r="AQ230" s="72"/>
      <c r="AR230" s="71">
        <v>3</v>
      </c>
      <c r="AS230" s="71">
        <v>3</v>
      </c>
      <c r="AT230" s="71">
        <v>0</v>
      </c>
      <c r="AU230" s="71">
        <v>0</v>
      </c>
      <c r="AV230" s="71">
        <v>0</v>
      </c>
      <c r="AW230" s="71">
        <v>0</v>
      </c>
      <c r="AX230" s="71"/>
      <c r="AY230" s="72"/>
      <c r="AZ230" s="71">
        <v>12</v>
      </c>
      <c r="BA230" s="71">
        <v>1098.2</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2078</v>
      </c>
      <c r="B231" s="70">
        <v>268</v>
      </c>
      <c r="C231" s="70">
        <v>13</v>
      </c>
      <c r="D231" s="70">
        <v>16</v>
      </c>
      <c r="E231" s="70">
        <v>2016</v>
      </c>
      <c r="F231" s="70" t="s">
        <v>155</v>
      </c>
      <c r="G231" s="70" t="s">
        <v>2065</v>
      </c>
      <c r="H231" s="70" t="s">
        <v>2066</v>
      </c>
      <c r="I231" s="148"/>
      <c r="J231" s="71">
        <v>1.5299678809057335</v>
      </c>
      <c r="K231" s="71">
        <v>0.28873457840194805</v>
      </c>
      <c r="L231" s="71">
        <v>4.8274812036029084</v>
      </c>
      <c r="M231" s="71">
        <v>1.9548779271988259</v>
      </c>
      <c r="N231" s="71">
        <v>2.5573044903570596</v>
      </c>
      <c r="O231" s="71">
        <v>1.3551324857911153</v>
      </c>
      <c r="P231" s="71">
        <v>2.8374936094914598</v>
      </c>
      <c r="Q231" s="71">
        <v>0.1242417369904474</v>
      </c>
      <c r="R231" s="71">
        <v>0.17450034407826079</v>
      </c>
      <c r="S231" s="71">
        <v>0.24878969811460433</v>
      </c>
      <c r="T231" s="72"/>
      <c r="U231" s="71">
        <v>234815</v>
      </c>
      <c r="V231" s="71">
        <v>114</v>
      </c>
      <c r="W231" s="71">
        <v>109</v>
      </c>
      <c r="X231" s="71">
        <v>495</v>
      </c>
      <c r="Y231" s="71">
        <v>988</v>
      </c>
      <c r="Z231" s="71">
        <v>797</v>
      </c>
      <c r="AA231" s="71">
        <v>584</v>
      </c>
      <c r="AB231" s="71">
        <v>1759</v>
      </c>
      <c r="AC231" s="71">
        <v>29802.941077911739</v>
      </c>
      <c r="AD231" s="71">
        <v>0.2487896981146043</v>
      </c>
      <c r="AE231" s="72"/>
      <c r="AF231" s="71">
        <v>2135257.9191605481</v>
      </c>
      <c r="AG231" s="71">
        <v>246886.66181080579</v>
      </c>
      <c r="AH231" s="71">
        <v>770669.47301665402</v>
      </c>
      <c r="AI231" s="71">
        <v>3060276.4502067491</v>
      </c>
      <c r="AJ231" s="71">
        <v>4215491.522528993</v>
      </c>
      <c r="AK231" s="71">
        <v>0</v>
      </c>
      <c r="AL231" s="71">
        <v>0</v>
      </c>
      <c r="AM231" s="71">
        <v>241250.8540144524</v>
      </c>
      <c r="AN231" s="71">
        <v>0</v>
      </c>
      <c r="AO231" s="71">
        <v>0</v>
      </c>
      <c r="AP231" s="71">
        <v>10669832.880738202</v>
      </c>
      <c r="AQ231" s="72"/>
      <c r="AR231" s="71">
        <v>5</v>
      </c>
      <c r="AS231" s="71">
        <v>3</v>
      </c>
      <c r="AT231" s="71">
        <v>0</v>
      </c>
      <c r="AU231" s="71">
        <v>0</v>
      </c>
      <c r="AV231" s="71">
        <v>0</v>
      </c>
      <c r="AW231" s="71">
        <v>0</v>
      </c>
      <c r="AX231" s="71"/>
      <c r="AY231" s="72"/>
      <c r="AZ231" s="71">
        <v>28.5</v>
      </c>
      <c r="BA231" s="71">
        <v>1098.2</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2079</v>
      </c>
      <c r="B232" s="70">
        <v>269</v>
      </c>
      <c r="C232" s="70">
        <v>14</v>
      </c>
      <c r="D232" s="70">
        <v>16</v>
      </c>
      <c r="E232" s="70">
        <v>2017</v>
      </c>
      <c r="F232" s="70" t="s">
        <v>156</v>
      </c>
      <c r="G232" s="70" t="s">
        <v>2065</v>
      </c>
      <c r="H232" s="70" t="s">
        <v>2066</v>
      </c>
      <c r="I232" s="148"/>
      <c r="J232" s="71">
        <v>1.3196814136545922</v>
      </c>
      <c r="K232" s="71">
        <v>0.2995622466582466</v>
      </c>
      <c r="L232" s="71">
        <v>4.4048254050066173</v>
      </c>
      <c r="M232" s="71">
        <v>1.7706123331837129</v>
      </c>
      <c r="N232" s="71">
        <v>2.6373705666522218</v>
      </c>
      <c r="O232" s="71">
        <v>1.3530905164595484</v>
      </c>
      <c r="P232" s="71">
        <v>2.8581426500324447</v>
      </c>
      <c r="Q232" s="71">
        <v>0.121237369056147</v>
      </c>
      <c r="R232" s="71">
        <v>0.17844287768264616</v>
      </c>
      <c r="S232" s="71">
        <v>0.26478779052086493</v>
      </c>
      <c r="T232" s="72"/>
      <c r="U232" s="71">
        <v>233524</v>
      </c>
      <c r="V232" s="71">
        <v>114</v>
      </c>
      <c r="W232" s="71">
        <v>109</v>
      </c>
      <c r="X232" s="71">
        <v>495</v>
      </c>
      <c r="Y232" s="71">
        <v>988</v>
      </c>
      <c r="Z232" s="71">
        <v>809</v>
      </c>
      <c r="AA232" s="71">
        <v>592</v>
      </c>
      <c r="AB232" s="71">
        <v>1775</v>
      </c>
      <c r="AC232" s="71">
        <v>31080.999999999989</v>
      </c>
      <c r="AD232" s="71">
        <v>0.26478779052086487</v>
      </c>
      <c r="AE232" s="72"/>
      <c r="AF232" s="71">
        <v>1975483.099568713</v>
      </c>
      <c r="AG232" s="71">
        <v>256732.2213689755</v>
      </c>
      <c r="AH232" s="71">
        <v>906398.37091049878</v>
      </c>
      <c r="AI232" s="71">
        <v>2924602.2680472881</v>
      </c>
      <c r="AJ232" s="71">
        <v>4847525.4397650361</v>
      </c>
      <c r="AK232" s="71">
        <v>0</v>
      </c>
      <c r="AL232" s="71">
        <v>0</v>
      </c>
      <c r="AM232" s="71">
        <v>243826.21586138659</v>
      </c>
      <c r="AN232" s="71">
        <v>0</v>
      </c>
      <c r="AO232" s="71">
        <v>0</v>
      </c>
      <c r="AP232" s="71">
        <v>11154567.615521897</v>
      </c>
      <c r="AQ232" s="72"/>
      <c r="AR232" s="71">
        <v>6</v>
      </c>
      <c r="AS232" s="71">
        <v>3</v>
      </c>
      <c r="AT232" s="71">
        <v>0</v>
      </c>
      <c r="AU232" s="71">
        <v>0</v>
      </c>
      <c r="AV232" s="71">
        <v>0</v>
      </c>
      <c r="AW232" s="71">
        <v>0</v>
      </c>
      <c r="AX232" s="71"/>
      <c r="AY232" s="72"/>
      <c r="AZ232" s="71">
        <v>37</v>
      </c>
      <c r="BA232" s="71">
        <v>1098.2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2080</v>
      </c>
      <c r="B233" s="70">
        <v>270</v>
      </c>
      <c r="C233" s="70">
        <v>15</v>
      </c>
      <c r="D233" s="70">
        <v>16</v>
      </c>
      <c r="E233" s="70">
        <v>2018</v>
      </c>
      <c r="F233" s="70" t="s">
        <v>183</v>
      </c>
      <c r="G233" s="70" t="s">
        <v>2065</v>
      </c>
      <c r="H233" s="70" t="s">
        <v>2066</v>
      </c>
      <c r="I233" s="148"/>
      <c r="J233" s="71">
        <v>1.1343463150296724</v>
      </c>
      <c r="K233" s="71">
        <v>0.26013469157319363</v>
      </c>
      <c r="L233" s="71">
        <v>3.9164830873828649</v>
      </c>
      <c r="M233" s="71">
        <v>1.5828426921721397</v>
      </c>
      <c r="N233" s="71">
        <v>1.8463109640628321</v>
      </c>
      <c r="O233" s="71">
        <v>1.3407978865722414</v>
      </c>
      <c r="P233" s="71">
        <v>2.8153523641889437</v>
      </c>
      <c r="Q233" s="71">
        <v>0.110853077581968</v>
      </c>
      <c r="R233" s="71">
        <v>0.18960052261537391</v>
      </c>
      <c r="S233" s="71">
        <v>0.25782997191348622</v>
      </c>
      <c r="T233" s="72"/>
      <c r="U233" s="71">
        <v>233789</v>
      </c>
      <c r="V233" s="71">
        <v>114</v>
      </c>
      <c r="W233" s="71">
        <v>109</v>
      </c>
      <c r="X233" s="71">
        <v>495</v>
      </c>
      <c r="Y233" s="71">
        <v>979</v>
      </c>
      <c r="Z233" s="71">
        <v>817</v>
      </c>
      <c r="AA233" s="71">
        <v>589</v>
      </c>
      <c r="AB233" s="71">
        <v>1749</v>
      </c>
      <c r="AC233" s="71">
        <v>32895</v>
      </c>
      <c r="AD233" s="71">
        <v>0.25782997191348622</v>
      </c>
      <c r="AE233" s="72"/>
      <c r="AF233" s="71">
        <v>2016117.586988826</v>
      </c>
      <c r="AG233" s="71">
        <v>235361.860262211</v>
      </c>
      <c r="AH233" s="71">
        <v>804467.30508657161</v>
      </c>
      <c r="AI233" s="71">
        <v>2799133.9050851362</v>
      </c>
      <c r="AJ233" s="71">
        <v>4411928.7755892929</v>
      </c>
      <c r="AK233" s="71">
        <v>0</v>
      </c>
      <c r="AL233" s="71">
        <v>0</v>
      </c>
      <c r="AM233" s="71">
        <v>240751.79263467391</v>
      </c>
      <c r="AN233" s="71">
        <v>0</v>
      </c>
      <c r="AO233" s="71">
        <v>0</v>
      </c>
      <c r="AP233" s="71">
        <v>10507761.225646712</v>
      </c>
      <c r="AQ233" s="72"/>
      <c r="AR233" s="71">
        <v>6</v>
      </c>
      <c r="AS233" s="71">
        <v>3</v>
      </c>
      <c r="AT233" s="71">
        <v>0</v>
      </c>
      <c r="AU233" s="71">
        <v>0</v>
      </c>
      <c r="AV233" s="71">
        <v>0</v>
      </c>
      <c r="AW233" s="71">
        <v>0</v>
      </c>
      <c r="AX233" s="71"/>
      <c r="AY233" s="72"/>
      <c r="AZ233" s="71">
        <v>37</v>
      </c>
      <c r="BA233" s="71">
        <v>1098</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2081</v>
      </c>
      <c r="B234" s="70">
        <v>271</v>
      </c>
      <c r="C234" s="70">
        <v>16</v>
      </c>
      <c r="D234" s="70">
        <v>16</v>
      </c>
      <c r="E234" s="70">
        <v>2019</v>
      </c>
      <c r="F234" s="70" t="s">
        <v>158</v>
      </c>
      <c r="G234" s="70" t="s">
        <v>2065</v>
      </c>
      <c r="H234" s="70" t="s">
        <v>2066</v>
      </c>
      <c r="I234" s="148"/>
      <c r="J234" s="71">
        <v>1.1823442139489637</v>
      </c>
      <c r="K234" s="71">
        <v>0.24857538668035267</v>
      </c>
      <c r="L234" s="71">
        <v>4.0002599101709153</v>
      </c>
      <c r="M234" s="71">
        <v>1.7090932888043069</v>
      </c>
      <c r="N234" s="71">
        <v>1.9929925027886632</v>
      </c>
      <c r="O234" s="71">
        <v>1.265040294017191</v>
      </c>
      <c r="P234" s="71">
        <v>2.4753894400009835</v>
      </c>
      <c r="Q234" s="71">
        <v>0.10509250388338801</v>
      </c>
      <c r="R234" s="71">
        <v>0.2061211750798625</v>
      </c>
      <c r="S234" s="71">
        <v>0.2871155275232764</v>
      </c>
      <c r="T234" s="72"/>
      <c r="U234" s="71">
        <v>228936</v>
      </c>
      <c r="V234" s="71">
        <v>114</v>
      </c>
      <c r="W234" s="71">
        <v>109</v>
      </c>
      <c r="X234" s="71">
        <v>495</v>
      </c>
      <c r="Y234" s="71">
        <v>960</v>
      </c>
      <c r="Z234" s="71">
        <v>792</v>
      </c>
      <c r="AA234" s="71">
        <v>514</v>
      </c>
      <c r="AB234" s="71">
        <v>1703</v>
      </c>
      <c r="AC234" s="71">
        <v>36347</v>
      </c>
      <c r="AD234" s="71">
        <v>0.2871155275232764</v>
      </c>
      <c r="AE234" s="72"/>
      <c r="AF234" s="71">
        <v>2051169.212818231</v>
      </c>
      <c r="AG234" s="71">
        <v>229488.737169425</v>
      </c>
      <c r="AH234" s="71">
        <v>930522.08726741653</v>
      </c>
      <c r="AI234" s="71">
        <v>2827967.1167684142</v>
      </c>
      <c r="AJ234" s="71">
        <v>4584001.7081964929</v>
      </c>
      <c r="AK234" s="71">
        <v>0</v>
      </c>
      <c r="AL234" s="71">
        <v>0</v>
      </c>
      <c r="AM234" s="71">
        <v>231935.77982286387</v>
      </c>
      <c r="AN234" s="71">
        <v>0</v>
      </c>
      <c r="AO234" s="71">
        <v>0</v>
      </c>
      <c r="AP234" s="71">
        <v>10855084.642042844</v>
      </c>
      <c r="AQ234" s="72"/>
      <c r="AR234" s="71">
        <v>7</v>
      </c>
      <c r="AS234" s="71">
        <v>3</v>
      </c>
      <c r="AT234" s="71">
        <v>0</v>
      </c>
      <c r="AU234" s="71">
        <v>0</v>
      </c>
      <c r="AV234" s="71">
        <v>0</v>
      </c>
      <c r="AW234" s="71">
        <v>0</v>
      </c>
      <c r="AX234" s="71"/>
      <c r="AY234" s="72"/>
      <c r="AZ234" s="71">
        <v>46.9</v>
      </c>
      <c r="BA234" s="71">
        <v>1098.2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2082</v>
      </c>
      <c r="B235" s="70">
        <v>272</v>
      </c>
      <c r="C235" s="70">
        <v>17</v>
      </c>
      <c r="D235" s="70">
        <v>16</v>
      </c>
      <c r="E235" s="70">
        <v>2020</v>
      </c>
      <c r="F235" s="70" t="s">
        <v>159</v>
      </c>
      <c r="G235" s="1064" t="s">
        <v>2065</v>
      </c>
      <c r="H235" s="70" t="s">
        <v>2066</v>
      </c>
      <c r="I235" s="148"/>
      <c r="J235" s="71">
        <v>1.0378571912124199</v>
      </c>
      <c r="K235" s="71">
        <v>0.27042977306574578</v>
      </c>
      <c r="L235" s="71">
        <v>3.3634615405022963</v>
      </c>
      <c r="M235" s="71">
        <v>1.7056496168883164</v>
      </c>
      <c r="N235" s="71">
        <v>1.9486267529216201</v>
      </c>
      <c r="O235" s="71">
        <v>1.1307451457180697</v>
      </c>
      <c r="P235" s="71">
        <v>2.3515680118647433</v>
      </c>
      <c r="Q235" s="71">
        <v>0.100233229778163</v>
      </c>
      <c r="R235" s="71">
        <v>0.15516464271574726</v>
      </c>
      <c r="S235" s="71">
        <v>0.23151325604698919</v>
      </c>
      <c r="T235" s="72"/>
      <c r="U235" s="71">
        <v>205955</v>
      </c>
      <c r="V235" s="71">
        <v>110</v>
      </c>
      <c r="W235" s="71">
        <v>80</v>
      </c>
      <c r="X235" s="71">
        <v>505</v>
      </c>
      <c r="Y235" s="71">
        <v>962</v>
      </c>
      <c r="Z235" s="71">
        <v>808</v>
      </c>
      <c r="AA235" s="71">
        <v>519</v>
      </c>
      <c r="AB235" s="71">
        <v>1700</v>
      </c>
      <c r="AC235" s="71">
        <v>27505.999999999996</v>
      </c>
      <c r="AD235" s="71">
        <v>0.23151325604698919</v>
      </c>
      <c r="AE235" s="72"/>
      <c r="AF235" s="71">
        <v>1740941.6368360741</v>
      </c>
      <c r="AG235" s="71">
        <v>232034.57848164532</v>
      </c>
      <c r="AH235" s="71">
        <v>906451.29945176013</v>
      </c>
      <c r="AI235" s="71">
        <v>2718629.6093699425</v>
      </c>
      <c r="AJ235" s="71">
        <v>4230788.0077620894</v>
      </c>
      <c r="AK235" s="71"/>
      <c r="AL235" s="71"/>
      <c r="AM235" s="71">
        <v>221868.88739393526</v>
      </c>
      <c r="AN235" s="71"/>
      <c r="AO235" s="71"/>
      <c r="AP235" s="71">
        <v>10050714.019295447</v>
      </c>
      <c r="AQ235" s="72"/>
      <c r="AR235" s="71">
        <v>7</v>
      </c>
      <c r="AS235" s="71">
        <v>3</v>
      </c>
      <c r="AT235" s="71">
        <v>0</v>
      </c>
      <c r="AU235" s="71">
        <v>0</v>
      </c>
      <c r="AV235" s="71">
        <v>0</v>
      </c>
      <c r="AW235" s="71">
        <v>0</v>
      </c>
      <c r="AX235" s="71"/>
      <c r="AY235" s="72"/>
      <c r="AZ235" s="71">
        <v>46.9</v>
      </c>
      <c r="BA235" s="71">
        <v>1098.2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2083</v>
      </c>
      <c r="B236" s="70">
        <v>272</v>
      </c>
      <c r="C236" s="70">
        <v>18</v>
      </c>
      <c r="D236" s="70">
        <v>16</v>
      </c>
      <c r="E236" s="70">
        <v>2021</v>
      </c>
      <c r="F236" s="70" t="s">
        <v>160</v>
      </c>
      <c r="G236" s="1064" t="s">
        <v>2065</v>
      </c>
      <c r="H236" s="70" t="s">
        <v>2066</v>
      </c>
      <c r="I236" s="148"/>
      <c r="J236" s="71">
        <v>0.84919164463330687</v>
      </c>
      <c r="K236" s="71">
        <v>0.27443694210897773</v>
      </c>
      <c r="L236" s="71">
        <v>2.9434952171492492</v>
      </c>
      <c r="M236" s="71">
        <v>1.6081278172685285</v>
      </c>
      <c r="N236" s="71">
        <v>1.7503584337176832</v>
      </c>
      <c r="O236" s="71">
        <v>1.1049772974723375</v>
      </c>
      <c r="P236" s="71">
        <v>2.4255303686497882</v>
      </c>
      <c r="Q236" s="71">
        <v>9.7331308031525898E-2</v>
      </c>
      <c r="R236" s="71">
        <v>0.13808024452087311</v>
      </c>
      <c r="S236" s="71">
        <v>0.1981901361359566</v>
      </c>
      <c r="T236" s="72"/>
      <c r="U236" s="71">
        <v>218770</v>
      </c>
      <c r="V236" s="71">
        <v>110</v>
      </c>
      <c r="W236" s="71">
        <v>80</v>
      </c>
      <c r="X236" s="71">
        <v>505</v>
      </c>
      <c r="Y236" s="71">
        <v>951</v>
      </c>
      <c r="Z236" s="71">
        <v>813</v>
      </c>
      <c r="AA236" s="71">
        <v>522</v>
      </c>
      <c r="AB236" s="71">
        <v>1667</v>
      </c>
      <c r="AC236" s="71">
        <v>23746</v>
      </c>
      <c r="AD236" s="71">
        <v>0.1981901361359566</v>
      </c>
      <c r="AE236" s="72"/>
      <c r="AF236" s="71">
        <v>1627638.1145230767</v>
      </c>
      <c r="AG236" s="71">
        <v>235395.85369560969</v>
      </c>
      <c r="AH236" s="71">
        <v>836415.91986312764</v>
      </c>
      <c r="AI236" s="71">
        <v>3056927.1516544907</v>
      </c>
      <c r="AJ236" s="71">
        <v>4525517.7325010989</v>
      </c>
      <c r="AK236" s="71">
        <v>0</v>
      </c>
      <c r="AL236" s="71">
        <v>0</v>
      </c>
      <c r="AM236" s="71">
        <v>218816.90097560745</v>
      </c>
      <c r="AN236" s="71">
        <v>0</v>
      </c>
      <c r="AO236" s="71">
        <v>0</v>
      </c>
      <c r="AP236" s="71">
        <v>10500711.673213011</v>
      </c>
      <c r="AQ236" s="72"/>
      <c r="AR236" s="71">
        <v>7</v>
      </c>
      <c r="AS236" s="71">
        <v>3</v>
      </c>
      <c r="AT236" s="71">
        <v>0</v>
      </c>
      <c r="AU236" s="71">
        <v>0</v>
      </c>
      <c r="AV236" s="71">
        <v>0</v>
      </c>
      <c r="AW236" s="71">
        <v>0</v>
      </c>
      <c r="AX236" s="71"/>
      <c r="AY236" s="72"/>
      <c r="AZ236" s="71">
        <v>46.9</v>
      </c>
      <c r="BA236" s="71">
        <v>1098.2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2084</v>
      </c>
      <c r="B237" s="70">
        <v>272</v>
      </c>
      <c r="C237" s="70">
        <v>19</v>
      </c>
      <c r="D237" s="70">
        <v>16</v>
      </c>
      <c r="E237" s="70">
        <v>2022</v>
      </c>
      <c r="F237" s="70" t="s">
        <v>161</v>
      </c>
      <c r="G237" s="70" t="s">
        <v>2065</v>
      </c>
      <c r="H237" s="70" t="s">
        <v>2066</v>
      </c>
      <c r="I237" s="148"/>
      <c r="J237" s="71">
        <v>1.0107546235219007</v>
      </c>
      <c r="K237" s="71">
        <v>0.25368921081860957</v>
      </c>
      <c r="L237" s="71">
        <v>2.9138293098285506</v>
      </c>
      <c r="M237" s="71">
        <v>1.7559630444868779</v>
      </c>
      <c r="N237" s="71">
        <v>2.3626662211114295</v>
      </c>
      <c r="O237" s="71">
        <v>1.167293471878871</v>
      </c>
      <c r="P237" s="71">
        <v>2.4486086752820246</v>
      </c>
      <c r="Q237" s="71">
        <v>9.731184966421029E-2</v>
      </c>
      <c r="R237" s="71">
        <v>0.12931543642202731</v>
      </c>
      <c r="S237" s="71">
        <v>0.2287374435039968</v>
      </c>
      <c r="T237" s="72"/>
      <c r="U237" s="71">
        <v>229210</v>
      </c>
      <c r="V237" s="71">
        <v>110</v>
      </c>
      <c r="W237" s="71">
        <v>80</v>
      </c>
      <c r="X237" s="71">
        <v>505</v>
      </c>
      <c r="Y237" s="71">
        <v>948</v>
      </c>
      <c r="Z237" s="71">
        <v>816</v>
      </c>
      <c r="AA237" s="71">
        <v>535</v>
      </c>
      <c r="AB237" s="71">
        <v>1653</v>
      </c>
      <c r="AC237" s="71">
        <v>22517.999999999996</v>
      </c>
      <c r="AD237" s="71">
        <v>0.2287374435039968</v>
      </c>
      <c r="AE237" s="72"/>
      <c r="AF237" s="71">
        <v>1559667.5309347664</v>
      </c>
      <c r="AG237" s="71">
        <v>188776.72873845254</v>
      </c>
      <c r="AH237" s="71">
        <v>928897.41739139555</v>
      </c>
      <c r="AI237" s="71">
        <v>2783212.1407582294</v>
      </c>
      <c r="AJ237" s="71">
        <v>4640642.4549067561</v>
      </c>
      <c r="AK237" s="71">
        <v>0</v>
      </c>
      <c r="AL237" s="71">
        <v>0</v>
      </c>
      <c r="AM237" s="71">
        <v>213447.41765496202</v>
      </c>
      <c r="AN237" s="71">
        <v>0</v>
      </c>
      <c r="AO237" s="71">
        <v>0</v>
      </c>
      <c r="AP237" s="71">
        <v>10314643.690384561</v>
      </c>
      <c r="AQ237" s="72"/>
      <c r="AR237" s="71">
        <v>7</v>
      </c>
      <c r="AS237" s="71">
        <v>3</v>
      </c>
      <c r="AT237" s="71">
        <v>0</v>
      </c>
      <c r="AU237" s="71">
        <v>0</v>
      </c>
      <c r="AV237" s="71">
        <v>0</v>
      </c>
      <c r="AW237" s="71">
        <v>0</v>
      </c>
      <c r="AX237" s="71"/>
      <c r="AY237" s="72"/>
      <c r="AZ237" s="71">
        <v>46.9</v>
      </c>
      <c r="BA237" s="71">
        <v>1098.1999999999998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2085</v>
      </c>
      <c r="B238" s="70">
        <v>272</v>
      </c>
      <c r="C238" s="70">
        <v>20</v>
      </c>
      <c r="D238" s="70">
        <v>16</v>
      </c>
      <c r="E238" s="70">
        <v>2023</v>
      </c>
      <c r="F238" s="70" t="s">
        <v>1539</v>
      </c>
      <c r="G238" s="70" t="s">
        <v>2065</v>
      </c>
      <c r="H238" s="70" t="s">
        <v>2066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v>
      </c>
      <c r="AS238" s="71">
        <v>3</v>
      </c>
      <c r="AT238" s="71">
        <v>0</v>
      </c>
      <c r="AU238" s="71">
        <v>0</v>
      </c>
      <c r="AV238" s="71">
        <v>0</v>
      </c>
      <c r="AW238" s="71">
        <v>0</v>
      </c>
      <c r="AX238" s="71"/>
      <c r="AY238" s="72"/>
      <c r="AZ238" s="71">
        <v>46.9</v>
      </c>
      <c r="BA238" s="71">
        <v>1098.1999999999998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2086</v>
      </c>
      <c r="B239" s="70">
        <v>272</v>
      </c>
      <c r="C239" s="70">
        <v>21</v>
      </c>
      <c r="D239" s="70">
        <v>16</v>
      </c>
      <c r="E239" s="70">
        <v>2024</v>
      </c>
      <c r="F239" s="70" t="s">
        <v>1554</v>
      </c>
      <c r="G239" s="70" t="s">
        <v>2065</v>
      </c>
      <c r="H239" s="70" t="s">
        <v>2066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2087</v>
      </c>
      <c r="B240" s="70">
        <v>86</v>
      </c>
      <c r="C240" s="70">
        <v>1</v>
      </c>
      <c r="D240" s="70">
        <v>6</v>
      </c>
      <c r="E240" s="70">
        <v>1990</v>
      </c>
      <c r="F240" s="70" t="s">
        <v>787</v>
      </c>
      <c r="G240" s="70" t="s">
        <v>2088</v>
      </c>
      <c r="H240" s="70" t="s">
        <v>2089</v>
      </c>
      <c r="I240" s="148"/>
      <c r="J240" s="71">
        <v>5.2833535957510884</v>
      </c>
      <c r="K240" s="71">
        <v>0.23036952812566761</v>
      </c>
      <c r="L240" s="71">
        <v>2.5820650791158331</v>
      </c>
      <c r="M240" s="71">
        <v>1.3351246046079901</v>
      </c>
      <c r="N240" s="71">
        <v>4.5263964683836839</v>
      </c>
      <c r="O240" s="71">
        <v>1.6824223831433009</v>
      </c>
      <c r="P240" s="71">
        <v>1.7956345975221311</v>
      </c>
      <c r="Q240" s="71">
        <v>0.20293647515978799</v>
      </c>
      <c r="R240" s="71">
        <v>0</v>
      </c>
      <c r="S240" s="71">
        <v>0.23327031596771941</v>
      </c>
      <c r="T240" s="72"/>
      <c r="U240" s="71">
        <v>112109</v>
      </c>
      <c r="V240" s="71">
        <v>71</v>
      </c>
      <c r="W240" s="71">
        <v>34</v>
      </c>
      <c r="X240" s="71">
        <v>555</v>
      </c>
      <c r="Y240" s="71">
        <v>994</v>
      </c>
      <c r="Z240" s="71">
        <v>692</v>
      </c>
      <c r="AA240" s="71">
        <v>436</v>
      </c>
      <c r="AB240" s="71">
        <v>3295</v>
      </c>
      <c r="AC240" s="71">
        <v>0</v>
      </c>
      <c r="AD240" s="71">
        <v>0.23327031596771941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2090</v>
      </c>
      <c r="B241" s="70">
        <v>87</v>
      </c>
      <c r="C241" s="70">
        <v>2</v>
      </c>
      <c r="D241" s="70">
        <v>6</v>
      </c>
      <c r="E241" s="70">
        <v>2005</v>
      </c>
      <c r="F241" s="70" t="s">
        <v>789</v>
      </c>
      <c r="G241" s="70" t="s">
        <v>2088</v>
      </c>
      <c r="H241" s="70" t="s">
        <v>2089</v>
      </c>
      <c r="I241" s="148"/>
      <c r="J241" s="71">
        <v>4.3441587552134964</v>
      </c>
      <c r="K241" s="71">
        <v>0.27595063090231009</v>
      </c>
      <c r="L241" s="71">
        <v>0</v>
      </c>
      <c r="M241" s="71">
        <v>2.1715636500943321</v>
      </c>
      <c r="N241" s="71">
        <v>6.6263319565447274</v>
      </c>
      <c r="O241" s="71">
        <v>2.2060396744206998</v>
      </c>
      <c r="P241" s="71">
        <v>2.237755261075228</v>
      </c>
      <c r="Q241" s="71">
        <v>0.16295700065735899</v>
      </c>
      <c r="R241" s="71">
        <v>0</v>
      </c>
      <c r="S241" s="71">
        <v>0.44796646708910709</v>
      </c>
      <c r="T241" s="72"/>
      <c r="U241" s="71">
        <v>108486</v>
      </c>
      <c r="V241" s="71">
        <v>93</v>
      </c>
      <c r="W241" s="71">
        <v>0</v>
      </c>
      <c r="X241" s="71">
        <v>361</v>
      </c>
      <c r="Y241" s="71">
        <v>1011</v>
      </c>
      <c r="Z241" s="71">
        <v>1050</v>
      </c>
      <c r="AA241" s="71">
        <v>445</v>
      </c>
      <c r="AB241" s="71">
        <v>2766</v>
      </c>
      <c r="AC241" s="71">
        <v>0</v>
      </c>
      <c r="AD241" s="71">
        <v>0.44796646708910709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2091</v>
      </c>
      <c r="B242" s="70">
        <v>88</v>
      </c>
      <c r="C242" s="70">
        <v>3</v>
      </c>
      <c r="D242" s="70">
        <v>6</v>
      </c>
      <c r="E242" s="70">
        <v>2006</v>
      </c>
      <c r="F242" s="70" t="s">
        <v>790</v>
      </c>
      <c r="G242" s="70" t="s">
        <v>2088</v>
      </c>
      <c r="H242" s="70" t="s">
        <v>2089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2092</v>
      </c>
      <c r="B243" s="70">
        <v>89</v>
      </c>
      <c r="C243" s="70">
        <v>4</v>
      </c>
      <c r="D243" s="70">
        <v>6</v>
      </c>
      <c r="E243" s="70">
        <v>2007</v>
      </c>
      <c r="F243" s="70" t="s">
        <v>791</v>
      </c>
      <c r="G243" s="70" t="s">
        <v>2088</v>
      </c>
      <c r="H243" s="70" t="s">
        <v>2089</v>
      </c>
      <c r="I243" s="148"/>
      <c r="J243" s="71">
        <v>3.0619953828915931</v>
      </c>
      <c r="K243" s="71">
        <v>0.32117010909108801</v>
      </c>
      <c r="L243" s="71">
        <v>0.75845993124980815</v>
      </c>
      <c r="M243" s="71">
        <v>2.3749052083072102</v>
      </c>
      <c r="N243" s="71">
        <v>5.6314118022446564</v>
      </c>
      <c r="O243" s="71">
        <v>2.0250963197117691</v>
      </c>
      <c r="P243" s="71">
        <v>2.1600500965940328</v>
      </c>
      <c r="Q243" s="71">
        <v>0.16123179764998399</v>
      </c>
      <c r="R243" s="71">
        <v>0</v>
      </c>
      <c r="S243" s="71">
        <v>0.56513861043232294</v>
      </c>
      <c r="T243" s="72"/>
      <c r="U243" s="71">
        <v>118827</v>
      </c>
      <c r="V243" s="71">
        <v>101</v>
      </c>
      <c r="W243" s="71">
        <v>9</v>
      </c>
      <c r="X243" s="71">
        <v>514</v>
      </c>
      <c r="Y243" s="71">
        <v>998</v>
      </c>
      <c r="Z243" s="71">
        <v>1002</v>
      </c>
      <c r="AA243" s="71">
        <v>423</v>
      </c>
      <c r="AB243" s="71">
        <v>2592</v>
      </c>
      <c r="AC243" s="71">
        <v>0</v>
      </c>
      <c r="AD243" s="71">
        <v>0.56513861043232294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2093</v>
      </c>
      <c r="B244" s="70">
        <v>90</v>
      </c>
      <c r="C244" s="70">
        <v>5</v>
      </c>
      <c r="D244" s="70">
        <v>6</v>
      </c>
      <c r="E244" s="70">
        <v>2008</v>
      </c>
      <c r="F244" s="70" t="s">
        <v>792</v>
      </c>
      <c r="G244" s="70" t="s">
        <v>2088</v>
      </c>
      <c r="H244" s="70" t="s">
        <v>2089</v>
      </c>
      <c r="I244" s="148"/>
      <c r="J244" s="71">
        <v>2.852845142662539</v>
      </c>
      <c r="K244" s="71">
        <v>0.23153075201909371</v>
      </c>
      <c r="L244" s="71">
        <v>0.67454465633855099</v>
      </c>
      <c r="M244" s="71">
        <v>2.5031538958494379</v>
      </c>
      <c r="N244" s="71">
        <v>5.4040543123901683</v>
      </c>
      <c r="O244" s="71">
        <v>1.9388563709999409</v>
      </c>
      <c r="P244" s="71">
        <v>2.101480900018577</v>
      </c>
      <c r="Q244" s="71">
        <v>0.154216602369592</v>
      </c>
      <c r="R244" s="71">
        <v>0</v>
      </c>
      <c r="S244" s="71">
        <v>0.47355946749831279</v>
      </c>
      <c r="T244" s="72"/>
      <c r="U244" s="71">
        <v>121401</v>
      </c>
      <c r="V244" s="71">
        <v>101</v>
      </c>
      <c r="W244" s="71">
        <v>9</v>
      </c>
      <c r="X244" s="71">
        <v>514</v>
      </c>
      <c r="Y244" s="71">
        <v>1007</v>
      </c>
      <c r="Z244" s="71">
        <v>993</v>
      </c>
      <c r="AA244" s="71">
        <v>412</v>
      </c>
      <c r="AB244" s="71">
        <v>2520</v>
      </c>
      <c r="AC244" s="71">
        <v>0</v>
      </c>
      <c r="AD244" s="71">
        <v>0.47355946749831279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2094</v>
      </c>
      <c r="B245" s="70">
        <v>91</v>
      </c>
      <c r="C245" s="70">
        <v>6</v>
      </c>
      <c r="D245" s="70">
        <v>6</v>
      </c>
      <c r="E245" s="70">
        <v>2009</v>
      </c>
      <c r="F245" s="70" t="s">
        <v>176</v>
      </c>
      <c r="G245" s="70" t="s">
        <v>2088</v>
      </c>
      <c r="H245" s="70" t="s">
        <v>2089</v>
      </c>
      <c r="I245" s="148"/>
      <c r="J245" s="71">
        <v>2.1679047234988862</v>
      </c>
      <c r="K245" s="71">
        <v>0.1874677247408475</v>
      </c>
      <c r="L245" s="71">
        <v>0.53749071563950512</v>
      </c>
      <c r="M245" s="71">
        <v>2.271242376785839</v>
      </c>
      <c r="N245" s="71">
        <v>5.6610443475915062</v>
      </c>
      <c r="O245" s="71">
        <v>1.986056364757145</v>
      </c>
      <c r="P245" s="71">
        <v>2.042035777013758</v>
      </c>
      <c r="Q245" s="71">
        <v>0.14428596193257101</v>
      </c>
      <c r="R245" s="71">
        <v>0</v>
      </c>
      <c r="S245" s="71">
        <v>0.57863363215426167</v>
      </c>
      <c r="T245" s="72"/>
      <c r="U245" s="71">
        <v>87137</v>
      </c>
      <c r="V245" s="71">
        <v>85</v>
      </c>
      <c r="W245" s="71">
        <v>9</v>
      </c>
      <c r="X245" s="71">
        <v>477</v>
      </c>
      <c r="Y245" s="71">
        <v>1033</v>
      </c>
      <c r="Z245" s="71">
        <v>1004</v>
      </c>
      <c r="AA245" s="71">
        <v>411</v>
      </c>
      <c r="AB245" s="71">
        <v>2475</v>
      </c>
      <c r="AC245" s="71">
        <v>0</v>
      </c>
      <c r="AD245" s="71">
        <v>0.57863363215426167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2095</v>
      </c>
      <c r="B246" s="70">
        <v>92</v>
      </c>
      <c r="C246" s="70">
        <v>7</v>
      </c>
      <c r="D246" s="70">
        <v>6</v>
      </c>
      <c r="E246" s="70">
        <v>2010</v>
      </c>
      <c r="F246" s="70" t="s">
        <v>177</v>
      </c>
      <c r="G246" s="70" t="s">
        <v>2088</v>
      </c>
      <c r="H246" s="70" t="s">
        <v>2089</v>
      </c>
      <c r="I246" s="148"/>
      <c r="J246" s="71">
        <v>1.9376430215130489</v>
      </c>
      <c r="K246" s="71">
        <v>0.21779288963404481</v>
      </c>
      <c r="L246" s="71">
        <v>0.49616639839134502</v>
      </c>
      <c r="M246" s="71">
        <v>2.158252771381409</v>
      </c>
      <c r="N246" s="71">
        <v>5.8208106681255414</v>
      </c>
      <c r="O246" s="71">
        <v>2.0477540386721942</v>
      </c>
      <c r="P246" s="71">
        <v>2.0229991329328159</v>
      </c>
      <c r="Q246" s="71">
        <v>0.148933789260143</v>
      </c>
      <c r="R246" s="71">
        <v>0</v>
      </c>
      <c r="S246" s="71">
        <v>0.54789395802462759</v>
      </c>
      <c r="T246" s="72"/>
      <c r="U246" s="71">
        <v>76784</v>
      </c>
      <c r="V246" s="71">
        <v>85</v>
      </c>
      <c r="W246" s="71">
        <v>9</v>
      </c>
      <c r="X246" s="71">
        <v>477</v>
      </c>
      <c r="Y246" s="71">
        <v>1041</v>
      </c>
      <c r="Z246" s="71">
        <v>1040</v>
      </c>
      <c r="AA246" s="71">
        <v>397</v>
      </c>
      <c r="AB246" s="71">
        <v>2448</v>
      </c>
      <c r="AC246" s="71">
        <v>0</v>
      </c>
      <c r="AD246" s="71">
        <v>0.54789395802462759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2096</v>
      </c>
      <c r="B247" s="70">
        <v>93</v>
      </c>
      <c r="C247" s="70">
        <v>8</v>
      </c>
      <c r="D247" s="70">
        <v>6</v>
      </c>
      <c r="E247" s="70">
        <v>2011</v>
      </c>
      <c r="F247" s="70" t="s">
        <v>178</v>
      </c>
      <c r="G247" s="70" t="s">
        <v>2088</v>
      </c>
      <c r="H247" s="70" t="s">
        <v>2089</v>
      </c>
      <c r="I247" s="148"/>
      <c r="J247" s="71">
        <v>1.9719767387679961</v>
      </c>
      <c r="K247" s="71">
        <v>0.25325325727484738</v>
      </c>
      <c r="L247" s="71">
        <v>0.44924486192067858</v>
      </c>
      <c r="M247" s="71">
        <v>2.5423647503026219</v>
      </c>
      <c r="N247" s="71">
        <v>6.5396357287064442</v>
      </c>
      <c r="O247" s="71">
        <v>1.959888593821504</v>
      </c>
      <c r="P247" s="71">
        <v>2.0189707571828213</v>
      </c>
      <c r="Q247" s="71">
        <v>0.16533711048938801</v>
      </c>
      <c r="R247" s="71">
        <v>0</v>
      </c>
      <c r="S247" s="71">
        <v>0.44048981606088028</v>
      </c>
      <c r="T247" s="72"/>
      <c r="U247" s="71">
        <v>74013</v>
      </c>
      <c r="V247" s="71">
        <v>85</v>
      </c>
      <c r="W247" s="71">
        <v>9</v>
      </c>
      <c r="X247" s="71">
        <v>477</v>
      </c>
      <c r="Y247" s="71">
        <v>1027</v>
      </c>
      <c r="Z247" s="71">
        <v>1017</v>
      </c>
      <c r="AA247" s="71">
        <v>408</v>
      </c>
      <c r="AB247" s="71">
        <v>2356</v>
      </c>
      <c r="AC247" s="71">
        <v>0</v>
      </c>
      <c r="AD247" s="71">
        <v>0.44048981606088028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2097</v>
      </c>
      <c r="B248" s="70">
        <v>94</v>
      </c>
      <c r="C248" s="70">
        <v>9</v>
      </c>
      <c r="D248" s="70">
        <v>6</v>
      </c>
      <c r="E248" s="70">
        <v>2012</v>
      </c>
      <c r="F248" s="70" t="s">
        <v>179</v>
      </c>
      <c r="G248" s="70" t="s">
        <v>2088</v>
      </c>
      <c r="H248" s="70" t="s">
        <v>2089</v>
      </c>
      <c r="I248" s="148"/>
      <c r="J248" s="71">
        <v>2.1443094848398818</v>
      </c>
      <c r="K248" s="71">
        <v>0.27852230449924992</v>
      </c>
      <c r="L248" s="71">
        <v>0.43776889078238601</v>
      </c>
      <c r="M248" s="71">
        <v>2.756842198886309</v>
      </c>
      <c r="N248" s="71">
        <v>6.4107490692774736</v>
      </c>
      <c r="O248" s="71">
        <v>1.9731453687331253</v>
      </c>
      <c r="P248" s="71">
        <v>2.0354343119854086</v>
      </c>
      <c r="Q248" s="71">
        <v>0.17467945278524399</v>
      </c>
      <c r="R248" s="71">
        <v>0</v>
      </c>
      <c r="S248" s="71">
        <v>0.64282774156503941</v>
      </c>
      <c r="T248" s="72"/>
      <c r="U248" s="71">
        <v>71252</v>
      </c>
      <c r="V248" s="71">
        <v>85</v>
      </c>
      <c r="W248" s="71">
        <v>9</v>
      </c>
      <c r="X248" s="71">
        <v>477</v>
      </c>
      <c r="Y248" s="71">
        <v>1005</v>
      </c>
      <c r="Z248" s="71">
        <v>1032</v>
      </c>
      <c r="AA248" s="71">
        <v>409</v>
      </c>
      <c r="AB248" s="71">
        <v>2291</v>
      </c>
      <c r="AC248" s="71">
        <v>0</v>
      </c>
      <c r="AD248" s="71">
        <v>0.64282774156503941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2098</v>
      </c>
      <c r="B249" s="70">
        <v>95</v>
      </c>
      <c r="C249" s="70">
        <v>10</v>
      </c>
      <c r="D249" s="70">
        <v>6</v>
      </c>
      <c r="E249" s="70">
        <v>2013</v>
      </c>
      <c r="F249" s="70" t="s">
        <v>180</v>
      </c>
      <c r="G249" s="70" t="s">
        <v>2088</v>
      </c>
      <c r="H249" s="70" t="s">
        <v>2089</v>
      </c>
      <c r="I249" s="148"/>
      <c r="J249" s="71">
        <v>2.1390490994302591</v>
      </c>
      <c r="K249" s="71">
        <v>0.25739610799804052</v>
      </c>
      <c r="L249" s="71">
        <v>0.37783894608394819</v>
      </c>
      <c r="M249" s="71">
        <v>2.569585221567531</v>
      </c>
      <c r="N249" s="71">
        <v>6.1390582553639081</v>
      </c>
      <c r="O249" s="71">
        <v>1.8723411251702318</v>
      </c>
      <c r="P249" s="71">
        <v>2.0331131153941437</v>
      </c>
      <c r="Q249" s="71">
        <v>0.17250141316954301</v>
      </c>
      <c r="R249" s="71">
        <v>0</v>
      </c>
      <c r="S249" s="71">
        <v>0.66821614079917946</v>
      </c>
      <c r="T249" s="72"/>
      <c r="U249" s="71">
        <v>71198</v>
      </c>
      <c r="V249" s="71">
        <v>85</v>
      </c>
      <c r="W249" s="71">
        <v>9</v>
      </c>
      <c r="X249" s="71">
        <v>477</v>
      </c>
      <c r="Y249" s="71">
        <v>980</v>
      </c>
      <c r="Z249" s="71">
        <v>1023</v>
      </c>
      <c r="AA249" s="71">
        <v>407</v>
      </c>
      <c r="AB249" s="71">
        <v>2230</v>
      </c>
      <c r="AC249" s="71">
        <v>0</v>
      </c>
      <c r="AD249" s="71">
        <v>0.66821614079917946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2099</v>
      </c>
      <c r="B250" s="70">
        <v>96</v>
      </c>
      <c r="C250" s="70">
        <v>11</v>
      </c>
      <c r="D250" s="70">
        <v>6</v>
      </c>
      <c r="E250" s="70">
        <v>2014</v>
      </c>
      <c r="F250" s="70" t="s">
        <v>181</v>
      </c>
      <c r="G250" s="70" t="s">
        <v>2088</v>
      </c>
      <c r="H250" s="70" t="s">
        <v>2089</v>
      </c>
      <c r="I250" s="148"/>
      <c r="J250" s="71">
        <v>2.271053507024563</v>
      </c>
      <c r="K250" s="71">
        <v>0.26330038187898031</v>
      </c>
      <c r="L250" s="71">
        <v>0.66099041536268666</v>
      </c>
      <c r="M250" s="71">
        <v>2.2754393418173948</v>
      </c>
      <c r="N250" s="71">
        <v>5.8257206031498479</v>
      </c>
      <c r="O250" s="71">
        <v>1.7672994720375677</v>
      </c>
      <c r="P250" s="71">
        <v>1.9683609909734385</v>
      </c>
      <c r="Q250" s="71">
        <v>0.16008696002669201</v>
      </c>
      <c r="R250" s="71">
        <v>0</v>
      </c>
      <c r="S250" s="71">
        <v>0.4556197311444668</v>
      </c>
      <c r="T250" s="72"/>
      <c r="U250" s="71">
        <v>89090</v>
      </c>
      <c r="V250" s="71">
        <v>79</v>
      </c>
      <c r="W250" s="71">
        <v>13</v>
      </c>
      <c r="X250" s="71">
        <v>413</v>
      </c>
      <c r="Y250" s="71">
        <v>969</v>
      </c>
      <c r="Z250" s="71">
        <v>1017</v>
      </c>
      <c r="AA250" s="71">
        <v>392</v>
      </c>
      <c r="AB250" s="71">
        <v>2157</v>
      </c>
      <c r="AC250" s="71">
        <v>0</v>
      </c>
      <c r="AD250" s="71">
        <v>0.4556197311444668</v>
      </c>
      <c r="AE250" s="72"/>
      <c r="AF250" s="71"/>
      <c r="AG250" s="71"/>
      <c r="AH250" s="71"/>
      <c r="AI250" s="71"/>
      <c r="AJ250" s="71"/>
      <c r="AK250" s="71"/>
      <c r="AL250" s="71"/>
      <c r="AM250" s="71"/>
      <c r="AN250" s="71"/>
      <c r="AO250" s="71"/>
      <c r="AP250" s="71"/>
      <c r="AQ250" s="72"/>
      <c r="AR250" s="71">
        <v>1</v>
      </c>
      <c r="AS250" s="71">
        <v>0</v>
      </c>
      <c r="AT250" s="71">
        <v>2</v>
      </c>
      <c r="AU250" s="71">
        <v>0</v>
      </c>
      <c r="AV250" s="71">
        <v>0</v>
      </c>
      <c r="AW250" s="71">
        <v>0</v>
      </c>
      <c r="AX250" s="71"/>
      <c r="AY250" s="72"/>
      <c r="AZ250" s="71">
        <v>3.6</v>
      </c>
      <c r="BA250" s="71">
        <v>0</v>
      </c>
      <c r="BB250" s="71">
        <v>800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2100</v>
      </c>
      <c r="B251" s="70">
        <v>97</v>
      </c>
      <c r="C251" s="70">
        <v>12</v>
      </c>
      <c r="D251" s="70">
        <v>6</v>
      </c>
      <c r="E251" s="70">
        <v>2015</v>
      </c>
      <c r="F251" s="70" t="s">
        <v>182</v>
      </c>
      <c r="G251" s="70" t="s">
        <v>2088</v>
      </c>
      <c r="H251" s="70" t="s">
        <v>2089</v>
      </c>
      <c r="I251" s="148"/>
      <c r="J251" s="71">
        <v>2.201747933816832</v>
      </c>
      <c r="K251" s="71">
        <v>0.25368577270974191</v>
      </c>
      <c r="L251" s="71">
        <v>0.58423875549938509</v>
      </c>
      <c r="M251" s="71">
        <v>1.969719642799395</v>
      </c>
      <c r="N251" s="71">
        <v>5.3743456540819627</v>
      </c>
      <c r="O251" s="71">
        <v>1.710865817711094</v>
      </c>
      <c r="P251" s="71">
        <v>1.9749414073817921</v>
      </c>
      <c r="Q251" s="71">
        <v>0.15322742136866599</v>
      </c>
      <c r="R251" s="71">
        <v>0</v>
      </c>
      <c r="S251" s="71">
        <v>0.45734989039923912</v>
      </c>
      <c r="T251" s="72"/>
      <c r="U251" s="71">
        <v>86241</v>
      </c>
      <c r="V251" s="71">
        <v>79</v>
      </c>
      <c r="W251" s="71">
        <v>13</v>
      </c>
      <c r="X251" s="71">
        <v>413</v>
      </c>
      <c r="Y251" s="71">
        <v>965</v>
      </c>
      <c r="Z251" s="71">
        <v>994</v>
      </c>
      <c r="AA251" s="71">
        <v>393</v>
      </c>
      <c r="AB251" s="71">
        <v>2109</v>
      </c>
      <c r="AC251" s="71">
        <v>0</v>
      </c>
      <c r="AD251" s="71">
        <v>0.45734989039923912</v>
      </c>
      <c r="AE251" s="72"/>
      <c r="AF251" s="71">
        <v>1205931.7225865319</v>
      </c>
      <c r="AG251" s="71">
        <v>197834.59058474869</v>
      </c>
      <c r="AH251" s="71">
        <v>87912.041800053441</v>
      </c>
      <c r="AI251" s="71">
        <v>2521909.106475607</v>
      </c>
      <c r="AJ251" s="71">
        <v>5133150.0150285158</v>
      </c>
      <c r="AK251" s="71">
        <v>0</v>
      </c>
      <c r="AL251" s="71">
        <v>0</v>
      </c>
      <c r="AM251" s="71">
        <v>289029.60307773913</v>
      </c>
      <c r="AN251" s="71">
        <v>0</v>
      </c>
      <c r="AO251" s="71">
        <v>0</v>
      </c>
      <c r="AP251" s="71">
        <v>9435767.0795531962</v>
      </c>
      <c r="AQ251" s="72"/>
      <c r="AR251" s="71">
        <v>2</v>
      </c>
      <c r="AS251" s="71">
        <v>0</v>
      </c>
      <c r="AT251" s="71">
        <v>2</v>
      </c>
      <c r="AU251" s="71">
        <v>0</v>
      </c>
      <c r="AV251" s="71">
        <v>0</v>
      </c>
      <c r="AW251" s="71">
        <v>0</v>
      </c>
      <c r="AX251" s="71"/>
      <c r="AY251" s="72"/>
      <c r="AZ251" s="71">
        <v>7.6</v>
      </c>
      <c r="BA251" s="71">
        <v>0</v>
      </c>
      <c r="BB251" s="71">
        <v>800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2101</v>
      </c>
      <c r="B252" s="70">
        <v>98</v>
      </c>
      <c r="C252" s="70">
        <v>13</v>
      </c>
      <c r="D252" s="70">
        <v>6</v>
      </c>
      <c r="E252" s="70">
        <v>2016</v>
      </c>
      <c r="F252" s="70" t="s">
        <v>155</v>
      </c>
      <c r="G252" s="70" t="s">
        <v>2088</v>
      </c>
      <c r="H252" s="70" t="s">
        <v>2089</v>
      </c>
      <c r="I252" s="148"/>
      <c r="J252" s="71">
        <v>1.6381259530373178</v>
      </c>
      <c r="K252" s="71">
        <v>0.23350577284933066</v>
      </c>
      <c r="L252" s="71">
        <v>0.72595392363089006</v>
      </c>
      <c r="M252" s="71">
        <v>1.8534222722103091</v>
      </c>
      <c r="N252" s="71">
        <v>5.7570537752006707</v>
      </c>
      <c r="O252" s="71">
        <v>1.6560841168890168</v>
      </c>
      <c r="P252" s="71">
        <v>1.8851841104155589</v>
      </c>
      <c r="Q252" s="71">
        <v>0.14472502506732615</v>
      </c>
      <c r="R252" s="71">
        <v>0</v>
      </c>
      <c r="S252" s="71">
        <v>0.54927058490525782</v>
      </c>
      <c r="T252" s="72"/>
      <c r="U252" s="71">
        <v>73446</v>
      </c>
      <c r="V252" s="71">
        <v>79</v>
      </c>
      <c r="W252" s="71">
        <v>13</v>
      </c>
      <c r="X252" s="71">
        <v>413</v>
      </c>
      <c r="Y252" s="71">
        <v>953</v>
      </c>
      <c r="Z252" s="71">
        <v>974</v>
      </c>
      <c r="AA252" s="71">
        <v>388</v>
      </c>
      <c r="AB252" s="71">
        <v>2049</v>
      </c>
      <c r="AC252" s="71">
        <v>0</v>
      </c>
      <c r="AD252" s="71">
        <v>0.54927058490525782</v>
      </c>
      <c r="AE252" s="72"/>
      <c r="AF252" s="71">
        <v>898149.59009059682</v>
      </c>
      <c r="AG252" s="71">
        <v>185426.81901979321</v>
      </c>
      <c r="AH252" s="71">
        <v>80540.895446188486</v>
      </c>
      <c r="AI252" s="71">
        <v>2574888.5405625459</v>
      </c>
      <c r="AJ252" s="71">
        <v>5129785.3108263314</v>
      </c>
      <c r="AK252" s="71">
        <v>0</v>
      </c>
      <c r="AL252" s="71">
        <v>0</v>
      </c>
      <c r="AM252" s="71">
        <v>281025.01414190623</v>
      </c>
      <c r="AN252" s="71">
        <v>0</v>
      </c>
      <c r="AO252" s="71">
        <v>0</v>
      </c>
      <c r="AP252" s="71">
        <v>9149816.1700873617</v>
      </c>
      <c r="AQ252" s="72"/>
      <c r="AR252" s="71">
        <v>3</v>
      </c>
      <c r="AS252" s="71">
        <v>0</v>
      </c>
      <c r="AT252" s="71">
        <v>2</v>
      </c>
      <c r="AU252" s="71">
        <v>0</v>
      </c>
      <c r="AV252" s="71">
        <v>0</v>
      </c>
      <c r="AW252" s="71">
        <v>0</v>
      </c>
      <c r="AX252" s="71"/>
      <c r="AY252" s="72"/>
      <c r="AZ252" s="71">
        <v>10.6</v>
      </c>
      <c r="BA252" s="71">
        <v>0</v>
      </c>
      <c r="BB252" s="71">
        <v>800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2102</v>
      </c>
      <c r="B253" s="70">
        <v>99</v>
      </c>
      <c r="C253" s="70">
        <v>14</v>
      </c>
      <c r="D253" s="70">
        <v>6</v>
      </c>
      <c r="E253" s="70">
        <v>2017</v>
      </c>
      <c r="F253" s="70" t="s">
        <v>156</v>
      </c>
      <c r="G253" s="70" t="s">
        <v>2088</v>
      </c>
      <c r="H253" s="70" t="s">
        <v>2089</v>
      </c>
      <c r="I253" s="148"/>
      <c r="J253" s="71">
        <v>1.5026870247064115</v>
      </c>
      <c r="K253" s="71">
        <v>0.25552933034762298</v>
      </c>
      <c r="L253" s="71">
        <v>0.70853990100015229</v>
      </c>
      <c r="M253" s="71">
        <v>1.652707372269252</v>
      </c>
      <c r="N253" s="71">
        <v>5.1614742631902217</v>
      </c>
      <c r="O253" s="71">
        <v>1.5738667193923799</v>
      </c>
      <c r="P253" s="71">
        <v>1.810478874598255</v>
      </c>
      <c r="Q253" s="71">
        <v>0.13537603688410299</v>
      </c>
      <c r="R253" s="71">
        <v>0</v>
      </c>
      <c r="S253" s="71">
        <v>0.36128989533637823</v>
      </c>
      <c r="T253" s="72"/>
      <c r="U253" s="71">
        <v>68758</v>
      </c>
      <c r="V253" s="71">
        <v>79</v>
      </c>
      <c r="W253" s="71">
        <v>13</v>
      </c>
      <c r="X253" s="71">
        <v>413</v>
      </c>
      <c r="Y253" s="71">
        <v>944</v>
      </c>
      <c r="Z253" s="71">
        <v>941</v>
      </c>
      <c r="AA253" s="71">
        <v>375</v>
      </c>
      <c r="AB253" s="71">
        <v>1982</v>
      </c>
      <c r="AC253" s="71">
        <v>0</v>
      </c>
      <c r="AD253" s="71">
        <v>0.36128989533637818</v>
      </c>
      <c r="AE253" s="72"/>
      <c r="AF253" s="71">
        <v>875397.38561232097</v>
      </c>
      <c r="AG253" s="71">
        <v>198726.35462845731</v>
      </c>
      <c r="AH253" s="71">
        <v>108899.29889796241</v>
      </c>
      <c r="AI253" s="71">
        <v>2395906.2402619808</v>
      </c>
      <c r="AJ253" s="71">
        <v>5130299.6067474261</v>
      </c>
      <c r="AK253" s="71">
        <v>0</v>
      </c>
      <c r="AL253" s="71">
        <v>0</v>
      </c>
      <c r="AM253" s="71">
        <v>272261.16047170048</v>
      </c>
      <c r="AN253" s="71">
        <v>0</v>
      </c>
      <c r="AO253" s="71">
        <v>0</v>
      </c>
      <c r="AP253" s="71">
        <v>8981490.0466198474</v>
      </c>
      <c r="AQ253" s="72"/>
      <c r="AR253" s="71">
        <v>3</v>
      </c>
      <c r="AS253" s="71">
        <v>0</v>
      </c>
      <c r="AT253" s="71">
        <v>8</v>
      </c>
      <c r="AU253" s="71">
        <v>0</v>
      </c>
      <c r="AV253" s="71">
        <v>0</v>
      </c>
      <c r="AW253" s="71">
        <v>0</v>
      </c>
      <c r="AX253" s="71"/>
      <c r="AY253" s="72"/>
      <c r="AZ253" s="71">
        <v>10.6</v>
      </c>
      <c r="BA253" s="71">
        <v>0</v>
      </c>
      <c r="BB253" s="71">
        <v>917.6</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2103</v>
      </c>
      <c r="B254" s="70">
        <v>100</v>
      </c>
      <c r="C254" s="70">
        <v>15</v>
      </c>
      <c r="D254" s="70">
        <v>6</v>
      </c>
      <c r="E254" s="70">
        <v>2018</v>
      </c>
      <c r="F254" s="70" t="s">
        <v>183</v>
      </c>
      <c r="G254" s="1064" t="s">
        <v>2088</v>
      </c>
      <c r="H254" s="70" t="s">
        <v>2089</v>
      </c>
      <c r="I254" s="148"/>
      <c r="J254" s="71">
        <v>1.3735013086868764</v>
      </c>
      <c r="K254" s="71">
        <v>0.23845217205447708</v>
      </c>
      <c r="L254" s="71">
        <v>0.65386949045146936</v>
      </c>
      <c r="M254" s="71">
        <v>1.7916818454851293</v>
      </c>
      <c r="N254" s="71">
        <v>4.92210061763795</v>
      </c>
      <c r="O254" s="71">
        <v>1.5196803463474855</v>
      </c>
      <c r="P254" s="71">
        <v>1.7924569381508555</v>
      </c>
      <c r="Q254" s="71">
        <v>0.121627819256602</v>
      </c>
      <c r="R254" s="71">
        <v>0</v>
      </c>
      <c r="S254" s="71">
        <v>0.44288803472572369</v>
      </c>
      <c r="T254" s="72"/>
      <c r="U254" s="71">
        <v>58389</v>
      </c>
      <c r="V254" s="71">
        <v>79</v>
      </c>
      <c r="W254" s="71">
        <v>13</v>
      </c>
      <c r="X254" s="71">
        <v>413</v>
      </c>
      <c r="Y254" s="71">
        <v>930</v>
      </c>
      <c r="Z254" s="71">
        <v>926</v>
      </c>
      <c r="AA254" s="71">
        <v>375</v>
      </c>
      <c r="AB254" s="71">
        <v>1919</v>
      </c>
      <c r="AC254" s="71">
        <v>0</v>
      </c>
      <c r="AD254" s="71">
        <v>0.44288803472572369</v>
      </c>
      <c r="AE254" s="72"/>
      <c r="AF254" s="71">
        <v>795080.6243626253</v>
      </c>
      <c r="AG254" s="71">
        <v>182186.9461437393</v>
      </c>
      <c r="AH254" s="71">
        <v>103638.4147294517</v>
      </c>
      <c r="AI254" s="71">
        <v>2535116.412398804</v>
      </c>
      <c r="AJ254" s="71">
        <v>4591528.8980021402</v>
      </c>
      <c r="AK254" s="71">
        <v>0</v>
      </c>
      <c r="AL254" s="71">
        <v>0</v>
      </c>
      <c r="AM254" s="71">
        <v>264152.4814556542</v>
      </c>
      <c r="AN254" s="71">
        <v>0</v>
      </c>
      <c r="AO254" s="71">
        <v>0</v>
      </c>
      <c r="AP254" s="71">
        <v>8471703.777092414</v>
      </c>
      <c r="AQ254" s="72"/>
      <c r="AR254" s="71">
        <v>3</v>
      </c>
      <c r="AS254" s="71">
        <v>0</v>
      </c>
      <c r="AT254" s="71">
        <v>11</v>
      </c>
      <c r="AU254" s="71">
        <v>0</v>
      </c>
      <c r="AV254" s="71">
        <v>0</v>
      </c>
      <c r="AW254" s="71">
        <v>0</v>
      </c>
      <c r="AX254" s="71"/>
      <c r="AY254" s="72"/>
      <c r="AZ254" s="71">
        <v>11</v>
      </c>
      <c r="BA254" s="71">
        <v>0</v>
      </c>
      <c r="BB254" s="71">
        <v>977</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2104</v>
      </c>
      <c r="B255" s="70">
        <v>101</v>
      </c>
      <c r="C255" s="70">
        <v>16</v>
      </c>
      <c r="D255" s="70">
        <v>6</v>
      </c>
      <c r="E255" s="70">
        <v>2019</v>
      </c>
      <c r="F255" s="70" t="s">
        <v>158</v>
      </c>
      <c r="G255" s="1064" t="s">
        <v>2088</v>
      </c>
      <c r="H255" s="70" t="s">
        <v>2089</v>
      </c>
      <c r="I255" s="148"/>
      <c r="J255" s="71">
        <v>1.2505776264482769</v>
      </c>
      <c r="K255" s="71">
        <v>0.21159867586009934</v>
      </c>
      <c r="L255" s="71">
        <v>0.66069916061817247</v>
      </c>
      <c r="M255" s="71">
        <v>1.6591614840525726</v>
      </c>
      <c r="N255" s="71">
        <v>4.7885078491833442</v>
      </c>
      <c r="O255" s="71">
        <v>1.4327539693603795</v>
      </c>
      <c r="P255" s="71">
        <v>1.7770791894170483</v>
      </c>
      <c r="Q255" s="71">
        <v>0.114472457254072</v>
      </c>
      <c r="R255" s="71">
        <v>0</v>
      </c>
      <c r="S255" s="71">
        <v>0.40432261474270292</v>
      </c>
      <c r="T255" s="72"/>
      <c r="U255" s="71">
        <v>53406</v>
      </c>
      <c r="V255" s="71">
        <v>79</v>
      </c>
      <c r="W255" s="71">
        <v>13</v>
      </c>
      <c r="X255" s="71">
        <v>413</v>
      </c>
      <c r="Y255" s="71">
        <v>921</v>
      </c>
      <c r="Z255" s="71">
        <v>897</v>
      </c>
      <c r="AA255" s="71">
        <v>369</v>
      </c>
      <c r="AB255" s="71">
        <v>1855</v>
      </c>
      <c r="AC255" s="71">
        <v>0</v>
      </c>
      <c r="AD255" s="71">
        <v>0.40432261474270292</v>
      </c>
      <c r="AE255" s="72"/>
      <c r="AF255" s="71">
        <v>705221.92428788648</v>
      </c>
      <c r="AG255" s="71">
        <v>159583.9987796545</v>
      </c>
      <c r="AH255" s="71">
        <v>110032.4984082719</v>
      </c>
      <c r="AI255" s="71">
        <v>2421969.6118828412</v>
      </c>
      <c r="AJ255" s="71">
        <v>4629347.6079549799</v>
      </c>
      <c r="AK255" s="71">
        <v>0</v>
      </c>
      <c r="AL255" s="71">
        <v>0</v>
      </c>
      <c r="AM255" s="71">
        <v>252637.03556747653</v>
      </c>
      <c r="AN255" s="71">
        <v>0</v>
      </c>
      <c r="AO255" s="71">
        <v>0</v>
      </c>
      <c r="AP255" s="71">
        <v>8278792.6768811103</v>
      </c>
      <c r="AQ255" s="72"/>
      <c r="AR255" s="71">
        <v>3</v>
      </c>
      <c r="AS255" s="71">
        <v>0</v>
      </c>
      <c r="AT255" s="71">
        <v>15</v>
      </c>
      <c r="AU255" s="71">
        <v>0</v>
      </c>
      <c r="AV255" s="71">
        <v>0</v>
      </c>
      <c r="AW255" s="71">
        <v>0</v>
      </c>
      <c r="AX255" s="71"/>
      <c r="AY255" s="72"/>
      <c r="AZ255" s="71">
        <v>10.6</v>
      </c>
      <c r="BA255" s="71">
        <v>0</v>
      </c>
      <c r="BB255" s="71">
        <v>1056.2</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2105</v>
      </c>
      <c r="B256" s="70">
        <v>102</v>
      </c>
      <c r="C256" s="70">
        <v>17</v>
      </c>
      <c r="D256" s="70">
        <v>6</v>
      </c>
      <c r="E256" s="70">
        <v>2020</v>
      </c>
      <c r="F256" s="70" t="s">
        <v>159</v>
      </c>
      <c r="G256" s="70" t="s">
        <v>2088</v>
      </c>
      <c r="H256" s="70" t="s">
        <v>2089</v>
      </c>
      <c r="I256" s="148"/>
      <c r="J256" s="71">
        <v>0.85343777887196648</v>
      </c>
      <c r="K256" s="71">
        <v>0.14997542077979778</v>
      </c>
      <c r="L256" s="71">
        <v>0.32928959989502854</v>
      </c>
      <c r="M256" s="71">
        <v>1.2621412417278224</v>
      </c>
      <c r="N256" s="71">
        <v>4.103632621214989</v>
      </c>
      <c r="O256" s="71">
        <v>1.2594933553790384</v>
      </c>
      <c r="P256" s="71">
        <v>1.6175525630745919</v>
      </c>
      <c r="Q256" s="71">
        <v>0.10589345922446</v>
      </c>
      <c r="R256" s="71">
        <v>0</v>
      </c>
      <c r="S256" s="71">
        <v>0.38308132137114032</v>
      </c>
      <c r="T256" s="72"/>
      <c r="U256" s="71">
        <v>42975</v>
      </c>
      <c r="V256" s="71">
        <v>50</v>
      </c>
      <c r="W256" s="71">
        <v>7</v>
      </c>
      <c r="X256" s="71">
        <v>341</v>
      </c>
      <c r="Y256" s="71">
        <v>902</v>
      </c>
      <c r="Z256" s="71">
        <v>900</v>
      </c>
      <c r="AA256" s="71">
        <v>357</v>
      </c>
      <c r="AB256" s="71">
        <v>1796</v>
      </c>
      <c r="AC256" s="71">
        <v>0</v>
      </c>
      <c r="AD256" s="71">
        <v>0.38308132137114032</v>
      </c>
      <c r="AE256" s="72"/>
      <c r="AF256" s="71">
        <v>502879.97897890449</v>
      </c>
      <c r="AG256" s="71">
        <v>115542.70749207205</v>
      </c>
      <c r="AH256" s="71">
        <v>57418.312555616962</v>
      </c>
      <c r="AI256" s="71">
        <v>1927074.9250400066</v>
      </c>
      <c r="AJ256" s="71">
        <v>4335809.340153778</v>
      </c>
      <c r="AK256" s="71"/>
      <c r="AL256" s="71"/>
      <c r="AM256" s="71">
        <v>234397.95397618102</v>
      </c>
      <c r="AN256" s="71"/>
      <c r="AO256" s="71"/>
      <c r="AP256" s="71">
        <v>7173123.2181965597</v>
      </c>
      <c r="AQ256" s="72"/>
      <c r="AR256" s="71">
        <v>4</v>
      </c>
      <c r="AS256" s="71">
        <v>0</v>
      </c>
      <c r="AT256" s="71">
        <v>13</v>
      </c>
      <c r="AU256" s="71">
        <v>0</v>
      </c>
      <c r="AV256" s="71">
        <v>0</v>
      </c>
      <c r="AW256" s="71">
        <v>0</v>
      </c>
      <c r="AX256" s="71"/>
      <c r="AY256" s="72"/>
      <c r="AZ256" s="71">
        <v>18.600000000000001</v>
      </c>
      <c r="BA256" s="71">
        <v>0</v>
      </c>
      <c r="BB256" s="71">
        <v>256.2</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2106</v>
      </c>
      <c r="B257" s="70">
        <v>102</v>
      </c>
      <c r="C257" s="70">
        <v>18</v>
      </c>
      <c r="D257" s="70">
        <v>6</v>
      </c>
      <c r="E257" s="70">
        <v>2021</v>
      </c>
      <c r="F257" s="70" t="s">
        <v>160</v>
      </c>
      <c r="G257" s="70" t="s">
        <v>2088</v>
      </c>
      <c r="H257" s="70" t="s">
        <v>2089</v>
      </c>
      <c r="I257" s="148"/>
      <c r="J257" s="71">
        <v>0.96254409930448281</v>
      </c>
      <c r="K257" s="71">
        <v>0.17776323961876156</v>
      </c>
      <c r="L257" s="71">
        <v>0.26265844380461589</v>
      </c>
      <c r="M257" s="71">
        <v>1.4366229871238041</v>
      </c>
      <c r="N257" s="71">
        <v>4.045608001624112</v>
      </c>
      <c r="O257" s="71">
        <v>1.2096307438504066</v>
      </c>
      <c r="P257" s="71">
        <v>1.6170202457665253</v>
      </c>
      <c r="Q257" s="71">
        <v>0.101593566871538</v>
      </c>
      <c r="R257" s="71">
        <v>0</v>
      </c>
      <c r="S257" s="71">
        <v>0.48346986213138671</v>
      </c>
      <c r="T257" s="72"/>
      <c r="U257" s="71">
        <v>44738</v>
      </c>
      <c r="V257" s="71">
        <v>50</v>
      </c>
      <c r="W257" s="71">
        <v>7</v>
      </c>
      <c r="X257" s="71">
        <v>341</v>
      </c>
      <c r="Y257" s="71">
        <v>879</v>
      </c>
      <c r="Z257" s="71">
        <v>890</v>
      </c>
      <c r="AA257" s="71">
        <v>348</v>
      </c>
      <c r="AB257" s="71">
        <v>1740</v>
      </c>
      <c r="AC257" s="71">
        <v>0</v>
      </c>
      <c r="AD257" s="71">
        <v>0.48346986213138671</v>
      </c>
      <c r="AE257" s="72"/>
      <c r="AF257" s="71">
        <v>567602.26527522865</v>
      </c>
      <c r="AG257" s="71">
        <v>127931.13104792639</v>
      </c>
      <c r="AH257" s="71">
        <v>44065.435147025375</v>
      </c>
      <c r="AI257" s="71">
        <v>2163459.3731939527</v>
      </c>
      <c r="AJ257" s="71">
        <v>4376586.5465514297</v>
      </c>
      <c r="AK257" s="71">
        <v>0</v>
      </c>
      <c r="AL257" s="71">
        <v>0</v>
      </c>
      <c r="AM257" s="71">
        <v>228399.1647855771</v>
      </c>
      <c r="AN257" s="71">
        <v>0</v>
      </c>
      <c r="AO257" s="71">
        <v>0</v>
      </c>
      <c r="AP257" s="71">
        <v>7508043.9160011392</v>
      </c>
      <c r="AQ257" s="72"/>
      <c r="AR257" s="71">
        <v>4</v>
      </c>
      <c r="AS257" s="71">
        <v>0</v>
      </c>
      <c r="AT257" s="71">
        <v>22</v>
      </c>
      <c r="AU257" s="71">
        <v>0</v>
      </c>
      <c r="AV257" s="71">
        <v>0</v>
      </c>
      <c r="AW257" s="71">
        <v>0</v>
      </c>
      <c r="AX257" s="71"/>
      <c r="AY257" s="72"/>
      <c r="AZ257" s="71">
        <v>18.600000000000001</v>
      </c>
      <c r="BA257" s="71">
        <v>0</v>
      </c>
      <c r="BB257" s="71">
        <v>430.80000000000013</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2107</v>
      </c>
      <c r="B258" s="70">
        <v>102</v>
      </c>
      <c r="C258" s="70">
        <v>19</v>
      </c>
      <c r="D258" s="70">
        <v>6</v>
      </c>
      <c r="E258" s="70">
        <v>2022</v>
      </c>
      <c r="F258" s="70" t="s">
        <v>161</v>
      </c>
      <c r="G258" s="70" t="s">
        <v>2088</v>
      </c>
      <c r="H258" s="70" t="s">
        <v>2089</v>
      </c>
      <c r="I258" s="148"/>
      <c r="J258" s="71">
        <v>0.83185976442804332</v>
      </c>
      <c r="K258" s="71">
        <v>0.16260504807627396</v>
      </c>
      <c r="L258" s="71">
        <v>0.2653040094412798</v>
      </c>
      <c r="M258" s="71">
        <v>1.3703935477314952</v>
      </c>
      <c r="N258" s="71">
        <v>4.2194095554369397</v>
      </c>
      <c r="O258" s="71">
        <v>1.2488323541057038</v>
      </c>
      <c r="P258" s="71">
        <v>1.6064703645308236</v>
      </c>
      <c r="Q258" s="71">
        <v>9.9490033836972414E-2</v>
      </c>
      <c r="R258" s="71">
        <v>0</v>
      </c>
      <c r="S258" s="71">
        <v>0.52434119945266466</v>
      </c>
      <c r="T258" s="72"/>
      <c r="U258" s="71">
        <v>49165</v>
      </c>
      <c r="V258" s="71">
        <v>50</v>
      </c>
      <c r="W258" s="71">
        <v>7</v>
      </c>
      <c r="X258" s="71">
        <v>341</v>
      </c>
      <c r="Y258" s="71">
        <v>866</v>
      </c>
      <c r="Z258" s="71">
        <v>873</v>
      </c>
      <c r="AA258" s="71">
        <v>351</v>
      </c>
      <c r="AB258" s="71">
        <v>1690</v>
      </c>
      <c r="AC258" s="71">
        <v>0</v>
      </c>
      <c r="AD258" s="71">
        <v>0.52434119945266466</v>
      </c>
      <c r="AE258" s="72"/>
      <c r="AF258" s="71">
        <v>487901.03392210201</v>
      </c>
      <c r="AG258" s="71">
        <v>134087.47822894342</v>
      </c>
      <c r="AH258" s="71">
        <v>53975.941797956672</v>
      </c>
      <c r="AI258" s="71">
        <v>2025962.5630848715</v>
      </c>
      <c r="AJ258" s="71">
        <v>4961438.438836677</v>
      </c>
      <c r="AK258" s="71">
        <v>0</v>
      </c>
      <c r="AL258" s="71">
        <v>0</v>
      </c>
      <c r="AM258" s="71">
        <v>218225.12754802531</v>
      </c>
      <c r="AN258" s="71">
        <v>0</v>
      </c>
      <c r="AO258" s="71">
        <v>0</v>
      </c>
      <c r="AP258" s="71">
        <v>7881590.5834185751</v>
      </c>
      <c r="AQ258" s="72"/>
      <c r="AR258" s="71">
        <v>5</v>
      </c>
      <c r="AS258" s="71">
        <v>0</v>
      </c>
      <c r="AT258" s="71">
        <v>30</v>
      </c>
      <c r="AU258" s="71">
        <v>0</v>
      </c>
      <c r="AV258" s="71">
        <v>0</v>
      </c>
      <c r="AW258" s="71">
        <v>0</v>
      </c>
      <c r="AX258" s="71"/>
      <c r="AY258" s="72"/>
      <c r="AZ258" s="71">
        <v>28.400000000000002</v>
      </c>
      <c r="BA258" s="71">
        <v>0</v>
      </c>
      <c r="BB258" s="71">
        <v>588.00000000000011</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2108</v>
      </c>
      <c r="B259" s="70">
        <v>102</v>
      </c>
      <c r="C259" s="70">
        <v>20</v>
      </c>
      <c r="D259" s="70">
        <v>6</v>
      </c>
      <c r="E259" s="70">
        <v>2023</v>
      </c>
      <c r="F259" s="70" t="s">
        <v>1539</v>
      </c>
      <c r="G259" s="70" t="s">
        <v>2088</v>
      </c>
      <c r="H259" s="70" t="s">
        <v>2089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45</v>
      </c>
      <c r="AU259" s="71">
        <v>0</v>
      </c>
      <c r="AV259" s="71">
        <v>0</v>
      </c>
      <c r="AW259" s="71">
        <v>0</v>
      </c>
      <c r="AX259" s="71"/>
      <c r="AY259" s="72"/>
      <c r="AZ259" s="71">
        <v>28.400000000000002</v>
      </c>
      <c r="BA259" s="71">
        <v>0</v>
      </c>
      <c r="BB259" s="71">
        <v>884.99999999999955</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2109</v>
      </c>
      <c r="B260" s="70">
        <v>102</v>
      </c>
      <c r="C260" s="70">
        <v>21</v>
      </c>
      <c r="D260" s="70">
        <v>6</v>
      </c>
      <c r="E260" s="70">
        <v>2024</v>
      </c>
      <c r="F260" s="70" t="s">
        <v>1554</v>
      </c>
      <c r="G260" s="70" t="s">
        <v>2088</v>
      </c>
      <c r="H260" s="70" t="s">
        <v>2089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2110</v>
      </c>
      <c r="B261" s="70">
        <v>188</v>
      </c>
      <c r="C261" s="70">
        <v>1</v>
      </c>
      <c r="D261" s="70">
        <v>12</v>
      </c>
      <c r="E261" s="70">
        <v>1990</v>
      </c>
      <c r="F261" s="70" t="s">
        <v>787</v>
      </c>
      <c r="G261" s="70" t="s">
        <v>1570</v>
      </c>
      <c r="H261" s="70" t="s">
        <v>1571</v>
      </c>
      <c r="I261" s="148"/>
      <c r="J261" s="71">
        <v>6.2576639465525474</v>
      </c>
      <c r="K261" s="71">
        <v>0.89085593645069283</v>
      </c>
      <c r="L261" s="71">
        <v>5.1297323837652256</v>
      </c>
      <c r="M261" s="71">
        <v>1.5984455543250731</v>
      </c>
      <c r="N261" s="71">
        <v>4.3940377563337876</v>
      </c>
      <c r="O261" s="71">
        <v>2.302390168839171</v>
      </c>
      <c r="P261" s="71">
        <v>4.43966535809371</v>
      </c>
      <c r="Q261" s="71">
        <v>0.18833983036073801</v>
      </c>
      <c r="R261" s="71">
        <v>0</v>
      </c>
      <c r="S261" s="71">
        <v>0.1533674687024188</v>
      </c>
      <c r="T261" s="72"/>
      <c r="U261" s="71">
        <v>175693</v>
      </c>
      <c r="V261" s="71">
        <v>163</v>
      </c>
      <c r="W261" s="71">
        <v>60</v>
      </c>
      <c r="X261" s="71">
        <v>536</v>
      </c>
      <c r="Y261" s="71">
        <v>940</v>
      </c>
      <c r="Z261" s="71">
        <v>947</v>
      </c>
      <c r="AA261" s="71">
        <v>1078</v>
      </c>
      <c r="AB261" s="71">
        <v>3058</v>
      </c>
      <c r="AC261" s="71">
        <v>0</v>
      </c>
      <c r="AD261" s="71">
        <v>0.1533674687024188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189</v>
      </c>
      <c r="C262" s="70">
        <v>2</v>
      </c>
      <c r="D262" s="70">
        <v>12</v>
      </c>
      <c r="E262" s="70">
        <v>2005</v>
      </c>
      <c r="F262" s="70" t="s">
        <v>789</v>
      </c>
      <c r="G262" s="70" t="s">
        <v>1570</v>
      </c>
      <c r="H262" s="70" t="s">
        <v>1571</v>
      </c>
      <c r="I262" s="148"/>
      <c r="J262" s="71">
        <v>3.95306827067947</v>
      </c>
      <c r="K262" s="71">
        <v>0.39667341208369611</v>
      </c>
      <c r="L262" s="71">
        <v>11.711862701999401</v>
      </c>
      <c r="M262" s="71">
        <v>2.081317735574161</v>
      </c>
      <c r="N262" s="71">
        <v>4.9833635732792656</v>
      </c>
      <c r="O262" s="71">
        <v>2.6220357273114598</v>
      </c>
      <c r="P262" s="71">
        <v>3.7513829769935279</v>
      </c>
      <c r="Q262" s="71">
        <v>0.148817564591644</v>
      </c>
      <c r="R262" s="71">
        <v>0</v>
      </c>
      <c r="S262" s="71">
        <v>0</v>
      </c>
      <c r="T262" s="72"/>
      <c r="U262" s="71">
        <v>122092</v>
      </c>
      <c r="V262" s="71">
        <v>121</v>
      </c>
      <c r="W262" s="71">
        <v>104</v>
      </c>
      <c r="X262" s="71">
        <v>338</v>
      </c>
      <c r="Y262" s="71">
        <v>1016</v>
      </c>
      <c r="Z262" s="71">
        <v>1248</v>
      </c>
      <c r="AA262" s="71">
        <v>746</v>
      </c>
      <c r="AB262" s="71">
        <v>2526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190</v>
      </c>
      <c r="C263" s="70">
        <v>3</v>
      </c>
      <c r="D263" s="70">
        <v>12</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191</v>
      </c>
      <c r="C264" s="70">
        <v>4</v>
      </c>
      <c r="D264" s="70">
        <v>12</v>
      </c>
      <c r="E264" s="70">
        <v>2007</v>
      </c>
      <c r="F264" s="70" t="s">
        <v>791</v>
      </c>
      <c r="G264" s="70" t="s">
        <v>1570</v>
      </c>
      <c r="H264" s="70" t="s">
        <v>1571</v>
      </c>
      <c r="I264" s="148"/>
      <c r="J264" s="71">
        <v>3.1749488262048322</v>
      </c>
      <c r="K264" s="71">
        <v>0.36367360778120222</v>
      </c>
      <c r="L264" s="71">
        <v>10.833083787910811</v>
      </c>
      <c r="M264" s="71">
        <v>2.0893705596741019</v>
      </c>
      <c r="N264" s="71">
        <v>4.9653921131153087</v>
      </c>
      <c r="O264" s="71">
        <v>2.461644029350234</v>
      </c>
      <c r="P264" s="71">
        <v>3.6971070211207562</v>
      </c>
      <c r="Q264" s="71">
        <v>0.15034616316358401</v>
      </c>
      <c r="R264" s="71">
        <v>0</v>
      </c>
      <c r="S264" s="71">
        <v>0</v>
      </c>
      <c r="T264" s="72"/>
      <c r="U264" s="71">
        <v>104266</v>
      </c>
      <c r="V264" s="71">
        <v>121</v>
      </c>
      <c r="W264" s="71">
        <v>132</v>
      </c>
      <c r="X264" s="71">
        <v>425</v>
      </c>
      <c r="Y264" s="71">
        <v>1015</v>
      </c>
      <c r="Z264" s="71">
        <v>1218</v>
      </c>
      <c r="AA264" s="71">
        <v>724</v>
      </c>
      <c r="AB264" s="71">
        <v>2417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192</v>
      </c>
      <c r="C265" s="70">
        <v>5</v>
      </c>
      <c r="D265" s="70">
        <v>12</v>
      </c>
      <c r="E265" s="70">
        <v>2008</v>
      </c>
      <c r="F265" s="70" t="s">
        <v>792</v>
      </c>
      <c r="G265" s="70" t="s">
        <v>1570</v>
      </c>
      <c r="H265" s="70" t="s">
        <v>1571</v>
      </c>
      <c r="I265" s="148"/>
      <c r="J265" s="71">
        <v>0.84196794814623332</v>
      </c>
      <c r="K265" s="71">
        <v>0.3191808601220274</v>
      </c>
      <c r="L265" s="71">
        <v>9.3539589893757267</v>
      </c>
      <c r="M265" s="71">
        <v>2.4447658800096508</v>
      </c>
      <c r="N265" s="71">
        <v>4.9529003265500133</v>
      </c>
      <c r="O265" s="71">
        <v>2.339123799051289</v>
      </c>
      <c r="P265" s="71">
        <v>3.7081956658094799</v>
      </c>
      <c r="Q265" s="71">
        <v>0.143690707287223</v>
      </c>
      <c r="R265" s="71">
        <v>0</v>
      </c>
      <c r="S265" s="71">
        <v>0</v>
      </c>
      <c r="T265" s="72"/>
      <c r="U265" s="71">
        <v>29052</v>
      </c>
      <c r="V265" s="71">
        <v>121</v>
      </c>
      <c r="W265" s="71">
        <v>132</v>
      </c>
      <c r="X265" s="71">
        <v>425</v>
      </c>
      <c r="Y265" s="71">
        <v>999</v>
      </c>
      <c r="Z265" s="71">
        <v>1198</v>
      </c>
      <c r="AA265" s="71">
        <v>727</v>
      </c>
      <c r="AB265" s="71">
        <v>2348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193</v>
      </c>
      <c r="C266" s="70">
        <v>6</v>
      </c>
      <c r="D266" s="70">
        <v>12</v>
      </c>
      <c r="E266" s="70">
        <v>2009</v>
      </c>
      <c r="F266" s="70" t="s">
        <v>176</v>
      </c>
      <c r="G266" s="70" t="s">
        <v>1570</v>
      </c>
      <c r="H266" s="70" t="s">
        <v>1571</v>
      </c>
      <c r="I266" s="148"/>
      <c r="J266" s="71">
        <v>1.420085612115199</v>
      </c>
      <c r="K266" s="71">
        <v>0.2132235425995713</v>
      </c>
      <c r="L266" s="71">
        <v>6.6168260678064863</v>
      </c>
      <c r="M266" s="71">
        <v>1.9859299401838471</v>
      </c>
      <c r="N266" s="71">
        <v>4.1775387125117911</v>
      </c>
      <c r="O266" s="71">
        <v>2.348056678253716</v>
      </c>
      <c r="P266" s="71">
        <v>3.562383581797723</v>
      </c>
      <c r="Q266" s="71">
        <v>0.13361754535331399</v>
      </c>
      <c r="R266" s="71">
        <v>0</v>
      </c>
      <c r="S266" s="71">
        <v>0</v>
      </c>
      <c r="T266" s="72"/>
      <c r="U266" s="71">
        <v>49483</v>
      </c>
      <c r="V266" s="71">
        <v>99</v>
      </c>
      <c r="W266" s="71">
        <v>107</v>
      </c>
      <c r="X266" s="71">
        <v>436</v>
      </c>
      <c r="Y266" s="71">
        <v>981</v>
      </c>
      <c r="Z266" s="71">
        <v>1187</v>
      </c>
      <c r="AA266" s="71">
        <v>717</v>
      </c>
      <c r="AB266" s="71">
        <v>2292</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2116</v>
      </c>
      <c r="B267" s="70">
        <v>194</v>
      </c>
      <c r="C267" s="70">
        <v>7</v>
      </c>
      <c r="D267" s="70">
        <v>12</v>
      </c>
      <c r="E267" s="70">
        <v>2010</v>
      </c>
      <c r="F267" s="70" t="s">
        <v>177</v>
      </c>
      <c r="G267" s="70" t="s">
        <v>1570</v>
      </c>
      <c r="H267" s="70" t="s">
        <v>1571</v>
      </c>
      <c r="I267" s="148"/>
      <c r="J267" s="71">
        <v>1.208013950846329</v>
      </c>
      <c r="K267" s="71">
        <v>0.2223721598114014</v>
      </c>
      <c r="L267" s="71">
        <v>6.0239733605954049</v>
      </c>
      <c r="M267" s="71">
        <v>1.7776842698265241</v>
      </c>
      <c r="N267" s="71">
        <v>4.069895534791935</v>
      </c>
      <c r="O267" s="71">
        <v>2.3214442419178041</v>
      </c>
      <c r="P267" s="71">
        <v>3.5211395487571182</v>
      </c>
      <c r="Q267" s="71">
        <v>0.13530586083110999</v>
      </c>
      <c r="R267" s="71">
        <v>0</v>
      </c>
      <c r="S267" s="71">
        <v>0</v>
      </c>
      <c r="T267" s="72"/>
      <c r="U267" s="71">
        <v>47120</v>
      </c>
      <c r="V267" s="71">
        <v>99</v>
      </c>
      <c r="W267" s="71">
        <v>107</v>
      </c>
      <c r="X267" s="71">
        <v>436</v>
      </c>
      <c r="Y267" s="71">
        <v>972</v>
      </c>
      <c r="Z267" s="71">
        <v>1179</v>
      </c>
      <c r="AA267" s="71">
        <v>691</v>
      </c>
      <c r="AB267" s="71">
        <v>2224</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2117</v>
      </c>
      <c r="B268" s="70">
        <v>195</v>
      </c>
      <c r="C268" s="70">
        <v>8</v>
      </c>
      <c r="D268" s="70">
        <v>12</v>
      </c>
      <c r="E268" s="70">
        <v>2011</v>
      </c>
      <c r="F268" s="70" t="s">
        <v>178</v>
      </c>
      <c r="G268" s="70" t="s">
        <v>1570</v>
      </c>
      <c r="H268" s="70" t="s">
        <v>1571</v>
      </c>
      <c r="I268" s="148"/>
      <c r="J268" s="71">
        <v>0</v>
      </c>
      <c r="K268" s="71">
        <v>0.31158475857889961</v>
      </c>
      <c r="L268" s="71">
        <v>5.6208060812972738</v>
      </c>
      <c r="M268" s="71">
        <v>2.2457150188836388</v>
      </c>
      <c r="N268" s="71">
        <v>4.8686070638204546</v>
      </c>
      <c r="O268" s="71">
        <v>2.262447599947341</v>
      </c>
      <c r="P268" s="71">
        <v>3.3797966351859476</v>
      </c>
      <c r="Q268" s="71">
        <v>0.15312630521555401</v>
      </c>
      <c r="R268" s="71">
        <v>0</v>
      </c>
      <c r="S268" s="71">
        <v>0</v>
      </c>
      <c r="T268" s="72"/>
      <c r="U268" s="71">
        <v>0</v>
      </c>
      <c r="V268" s="71">
        <v>99</v>
      </c>
      <c r="W268" s="71">
        <v>107</v>
      </c>
      <c r="X268" s="71">
        <v>436</v>
      </c>
      <c r="Y268" s="71">
        <v>966</v>
      </c>
      <c r="Z268" s="71">
        <v>1174</v>
      </c>
      <c r="AA268" s="71">
        <v>683</v>
      </c>
      <c r="AB268" s="71">
        <v>2182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2118</v>
      </c>
      <c r="B269" s="70">
        <v>196</v>
      </c>
      <c r="C269" s="70">
        <v>9</v>
      </c>
      <c r="D269" s="70">
        <v>12</v>
      </c>
      <c r="E269" s="70">
        <v>2012</v>
      </c>
      <c r="F269" s="70" t="s">
        <v>179</v>
      </c>
      <c r="G269" s="70" t="s">
        <v>1570</v>
      </c>
      <c r="H269" s="70" t="s">
        <v>1571</v>
      </c>
      <c r="I269" s="148"/>
      <c r="J269" s="71">
        <v>0.99181828915552839</v>
      </c>
      <c r="K269" s="71">
        <v>0.35101228139906399</v>
      </c>
      <c r="L269" s="71">
        <v>5.6712261968980879</v>
      </c>
      <c r="M269" s="71">
        <v>2.789170918060222</v>
      </c>
      <c r="N269" s="71">
        <v>5.2983841814054742</v>
      </c>
      <c r="O269" s="71">
        <v>2.1968449890255437</v>
      </c>
      <c r="P269" s="71">
        <v>3.3293534345189197</v>
      </c>
      <c r="Q269" s="71">
        <v>0.16316631556544001</v>
      </c>
      <c r="R269" s="71">
        <v>0</v>
      </c>
      <c r="S269" s="71">
        <v>4.8052623157519389E-2</v>
      </c>
      <c r="T269" s="72"/>
      <c r="U269" s="71">
        <v>34910</v>
      </c>
      <c r="V269" s="71">
        <v>99</v>
      </c>
      <c r="W269" s="71">
        <v>107</v>
      </c>
      <c r="X269" s="71">
        <v>436</v>
      </c>
      <c r="Y269" s="71">
        <v>957</v>
      </c>
      <c r="Z269" s="71">
        <v>1149</v>
      </c>
      <c r="AA269" s="71">
        <v>669</v>
      </c>
      <c r="AB269" s="71">
        <v>2140</v>
      </c>
      <c r="AC269" s="71">
        <v>0</v>
      </c>
      <c r="AD269" s="71">
        <v>4.8052623157519389E-2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2119</v>
      </c>
      <c r="B270" s="70">
        <v>197</v>
      </c>
      <c r="C270" s="70">
        <v>10</v>
      </c>
      <c r="D270" s="70">
        <v>12</v>
      </c>
      <c r="E270" s="70">
        <v>2013</v>
      </c>
      <c r="F270" s="70" t="s">
        <v>180</v>
      </c>
      <c r="G270" s="70" t="s">
        <v>1570</v>
      </c>
      <c r="H270" s="70" t="s">
        <v>1571</v>
      </c>
      <c r="I270" s="148"/>
      <c r="J270" s="71">
        <v>0.85019648087370336</v>
      </c>
      <c r="K270" s="71">
        <v>0.29011284786749197</v>
      </c>
      <c r="L270" s="71">
        <v>5.0081399172442964</v>
      </c>
      <c r="M270" s="71">
        <v>2.5939956378553601</v>
      </c>
      <c r="N270" s="71">
        <v>5.048990080375515</v>
      </c>
      <c r="O270" s="71">
        <v>2.1157637738971533</v>
      </c>
      <c r="P270" s="71">
        <v>3.4468011047222578</v>
      </c>
      <c r="Q270" s="71">
        <v>0.16259998676339901</v>
      </c>
      <c r="R270" s="71">
        <v>0</v>
      </c>
      <c r="S270" s="71">
        <v>0.13465184155527571</v>
      </c>
      <c r="T270" s="72"/>
      <c r="U270" s="71">
        <v>30470</v>
      </c>
      <c r="V270" s="71">
        <v>99</v>
      </c>
      <c r="W270" s="71">
        <v>107</v>
      </c>
      <c r="X270" s="71">
        <v>436</v>
      </c>
      <c r="Y270" s="71">
        <v>941</v>
      </c>
      <c r="Z270" s="71">
        <v>1156</v>
      </c>
      <c r="AA270" s="71">
        <v>690</v>
      </c>
      <c r="AB270" s="71">
        <v>2102</v>
      </c>
      <c r="AC270" s="71">
        <v>0</v>
      </c>
      <c r="AD270" s="71">
        <v>0.13465184155527571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2120</v>
      </c>
      <c r="B271" s="70">
        <v>198</v>
      </c>
      <c r="C271" s="70">
        <v>11</v>
      </c>
      <c r="D271" s="70">
        <v>12</v>
      </c>
      <c r="E271" s="70">
        <v>2014</v>
      </c>
      <c r="F271" s="70" t="s">
        <v>181</v>
      </c>
      <c r="G271" s="70" t="s">
        <v>1570</v>
      </c>
      <c r="H271" s="70" t="s">
        <v>1571</v>
      </c>
      <c r="I271" s="148"/>
      <c r="J271" s="71">
        <v>0.57505537626014847</v>
      </c>
      <c r="K271" s="71">
        <v>0.2495777077870498</v>
      </c>
      <c r="L271" s="71">
        <v>6.6028409182948966</v>
      </c>
      <c r="M271" s="71">
        <v>2.8286361267004478</v>
      </c>
      <c r="N271" s="71">
        <v>5.312140141928543</v>
      </c>
      <c r="O271" s="71">
        <v>2.0018967470868021</v>
      </c>
      <c r="P271" s="71">
        <v>3.4797810376137579</v>
      </c>
      <c r="Q271" s="71">
        <v>0.154223784392891</v>
      </c>
      <c r="R271" s="71">
        <v>0</v>
      </c>
      <c r="S271" s="71">
        <v>0.16634441223076299</v>
      </c>
      <c r="T271" s="72"/>
      <c r="U271" s="71">
        <v>22889</v>
      </c>
      <c r="V271" s="71">
        <v>74</v>
      </c>
      <c r="W271" s="71">
        <v>144</v>
      </c>
      <c r="X271" s="71">
        <v>452</v>
      </c>
      <c r="Y271" s="71">
        <v>935</v>
      </c>
      <c r="Z271" s="71">
        <v>1152</v>
      </c>
      <c r="AA271" s="71">
        <v>693</v>
      </c>
      <c r="AB271" s="71">
        <v>2078</v>
      </c>
      <c r="AC271" s="71">
        <v>0</v>
      </c>
      <c r="AD271" s="71">
        <v>0.16634441223076299</v>
      </c>
      <c r="AE271" s="72"/>
      <c r="AF271" s="71"/>
      <c r="AG271" s="71"/>
      <c r="AH271" s="71"/>
      <c r="AI271" s="71"/>
      <c r="AJ271" s="71"/>
      <c r="AK271" s="71"/>
      <c r="AL271" s="71"/>
      <c r="AM271" s="71"/>
      <c r="AN271" s="71"/>
      <c r="AO271" s="71"/>
      <c r="AP271" s="71"/>
      <c r="AQ271" s="72"/>
      <c r="AR271" s="71">
        <v>4</v>
      </c>
      <c r="AS271" s="71">
        <v>6</v>
      </c>
      <c r="AT271" s="71">
        <v>0</v>
      </c>
      <c r="AU271" s="71">
        <v>0</v>
      </c>
      <c r="AV271" s="71">
        <v>0</v>
      </c>
      <c r="AW271" s="71">
        <v>0</v>
      </c>
      <c r="AX271" s="71"/>
      <c r="AY271" s="72"/>
      <c r="AZ271" s="71">
        <v>23.5</v>
      </c>
      <c r="BA271" s="71">
        <v>107.6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2121</v>
      </c>
      <c r="B272" s="70">
        <v>199</v>
      </c>
      <c r="C272" s="70">
        <v>12</v>
      </c>
      <c r="D272" s="70">
        <v>12</v>
      </c>
      <c r="E272" s="70">
        <v>2015</v>
      </c>
      <c r="F272" s="70" t="s">
        <v>182</v>
      </c>
      <c r="G272" s="70" t="s">
        <v>1570</v>
      </c>
      <c r="H272" s="70" t="s">
        <v>1571</v>
      </c>
      <c r="I272" s="148"/>
      <c r="J272" s="71">
        <v>0</v>
      </c>
      <c r="K272" s="71">
        <v>0.23931907746923689</v>
      </c>
      <c r="L272" s="71">
        <v>6.9501788995188969</v>
      </c>
      <c r="M272" s="71">
        <v>2.7369114949340152</v>
      </c>
      <c r="N272" s="71">
        <v>4.8317688453980887</v>
      </c>
      <c r="O272" s="71">
        <v>1.9535540272656857</v>
      </c>
      <c r="P272" s="71">
        <v>3.5026314527865376</v>
      </c>
      <c r="Q272" s="71">
        <v>0.14799632874725999</v>
      </c>
      <c r="R272" s="71">
        <v>0</v>
      </c>
      <c r="S272" s="71">
        <v>0.13717084701280799</v>
      </c>
      <c r="T272" s="72"/>
      <c r="U272" s="71">
        <v>0</v>
      </c>
      <c r="V272" s="71">
        <v>74</v>
      </c>
      <c r="W272" s="71">
        <v>144</v>
      </c>
      <c r="X272" s="71">
        <v>452</v>
      </c>
      <c r="Y272" s="71">
        <v>924</v>
      </c>
      <c r="Z272" s="71">
        <v>1135</v>
      </c>
      <c r="AA272" s="71">
        <v>697</v>
      </c>
      <c r="AB272" s="71">
        <v>2037</v>
      </c>
      <c r="AC272" s="71">
        <v>0</v>
      </c>
      <c r="AD272" s="71">
        <v>0.13717084701280799</v>
      </c>
      <c r="AE272" s="72"/>
      <c r="AF272" s="71">
        <v>0</v>
      </c>
      <c r="AG272" s="71">
        <v>159439.12415230591</v>
      </c>
      <c r="AH272" s="71">
        <v>898671.08952005277</v>
      </c>
      <c r="AI272" s="71">
        <v>2874756.6862280681</v>
      </c>
      <c r="AJ272" s="71">
        <v>4092440.0028214301</v>
      </c>
      <c r="AK272" s="71">
        <v>0</v>
      </c>
      <c r="AL272" s="71">
        <v>0</v>
      </c>
      <c r="AM272" s="71">
        <v>279162.30510637962</v>
      </c>
      <c r="AN272" s="71">
        <v>0</v>
      </c>
      <c r="AO272" s="71">
        <v>0</v>
      </c>
      <c r="AP272" s="71">
        <v>8304469.2078282377</v>
      </c>
      <c r="AQ272" s="72"/>
      <c r="AR272" s="71">
        <v>5</v>
      </c>
      <c r="AS272" s="71">
        <v>6</v>
      </c>
      <c r="AT272" s="71">
        <v>0</v>
      </c>
      <c r="AU272" s="71">
        <v>0</v>
      </c>
      <c r="AV272" s="71">
        <v>0</v>
      </c>
      <c r="AW272" s="71">
        <v>0</v>
      </c>
      <c r="AX272" s="71"/>
      <c r="AY272" s="72"/>
      <c r="AZ272" s="71">
        <v>33.4</v>
      </c>
      <c r="BA272" s="71">
        <v>140.5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2122</v>
      </c>
      <c r="B273" s="70">
        <v>200</v>
      </c>
      <c r="C273" s="70">
        <v>13</v>
      </c>
      <c r="D273" s="70">
        <v>12</v>
      </c>
      <c r="E273" s="70">
        <v>2016</v>
      </c>
      <c r="F273" s="70" t="s">
        <v>155</v>
      </c>
      <c r="G273" s="1064" t="s">
        <v>1570</v>
      </c>
      <c r="H273" s="70" t="s">
        <v>1571</v>
      </c>
      <c r="I273" s="148"/>
      <c r="J273" s="71">
        <v>0</v>
      </c>
      <c r="K273" s="71">
        <v>0.22574443465732918</v>
      </c>
      <c r="L273" s="71">
        <v>7.4738621881398153</v>
      </c>
      <c r="M273" s="71">
        <v>2.3465841971389163</v>
      </c>
      <c r="N273" s="71">
        <v>4.7806462454707415</v>
      </c>
      <c r="O273" s="71">
        <v>1.9162287471600841</v>
      </c>
      <c r="P273" s="71">
        <v>3.5760193434686887</v>
      </c>
      <c r="Q273" s="71">
        <v>0.1382975105328573</v>
      </c>
      <c r="R273" s="71">
        <v>0</v>
      </c>
      <c r="S273" s="71">
        <v>0.13965313823804129</v>
      </c>
      <c r="T273" s="72"/>
      <c r="U273" s="71">
        <v>0</v>
      </c>
      <c r="V273" s="71">
        <v>74</v>
      </c>
      <c r="W273" s="71">
        <v>144</v>
      </c>
      <c r="X273" s="71">
        <v>452</v>
      </c>
      <c r="Y273" s="71">
        <v>899</v>
      </c>
      <c r="Z273" s="71">
        <v>1127</v>
      </c>
      <c r="AA273" s="71">
        <v>736</v>
      </c>
      <c r="AB273" s="71">
        <v>1958</v>
      </c>
      <c r="AC273" s="71">
        <v>0</v>
      </c>
      <c r="AD273" s="71">
        <v>0.13965313823804129</v>
      </c>
      <c r="AE273" s="72"/>
      <c r="AF273" s="71">
        <v>0</v>
      </c>
      <c r="AG273" s="71">
        <v>151978.09233111789</v>
      </c>
      <c r="AH273" s="71">
        <v>761668.03092800721</v>
      </c>
      <c r="AI273" s="71">
        <v>2869580.3347683721</v>
      </c>
      <c r="AJ273" s="71">
        <v>3954997.9340078509</v>
      </c>
      <c r="AK273" s="71">
        <v>0</v>
      </c>
      <c r="AL273" s="71">
        <v>0</v>
      </c>
      <c r="AM273" s="71">
        <v>268544.15699846379</v>
      </c>
      <c r="AN273" s="71">
        <v>0</v>
      </c>
      <c r="AO273" s="71">
        <v>0</v>
      </c>
      <c r="AP273" s="71">
        <v>8006768.5490338122</v>
      </c>
      <c r="AQ273" s="72"/>
      <c r="AR273" s="71">
        <v>6</v>
      </c>
      <c r="AS273" s="71">
        <v>8</v>
      </c>
      <c r="AT273" s="71">
        <v>0</v>
      </c>
      <c r="AU273" s="71">
        <v>0</v>
      </c>
      <c r="AV273" s="71">
        <v>0</v>
      </c>
      <c r="AW273" s="71">
        <v>0</v>
      </c>
      <c r="AX273" s="71"/>
      <c r="AY273" s="72"/>
      <c r="AZ273" s="71">
        <v>36.4</v>
      </c>
      <c r="BA273" s="71">
        <v>239.5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2123</v>
      </c>
      <c r="B274" s="70">
        <v>201</v>
      </c>
      <c r="C274" s="70">
        <v>14</v>
      </c>
      <c r="D274" s="70">
        <v>12</v>
      </c>
      <c r="E274" s="70">
        <v>2017</v>
      </c>
      <c r="F274" s="70" t="s">
        <v>156</v>
      </c>
      <c r="G274" s="1064" t="s">
        <v>1570</v>
      </c>
      <c r="H274" s="70" t="s">
        <v>1571</v>
      </c>
      <c r="I274" s="148"/>
      <c r="J274" s="71">
        <v>0</v>
      </c>
      <c r="K274" s="71">
        <v>0.23067701195347134</v>
      </c>
      <c r="L274" s="71">
        <v>6.7467305473269645</v>
      </c>
      <c r="M274" s="71">
        <v>2.3528964393724916</v>
      </c>
      <c r="N274" s="71">
        <v>4.6104900508325413</v>
      </c>
      <c r="O274" s="71">
        <v>1.8598722550099107</v>
      </c>
      <c r="P274" s="71">
        <v>3.5533665378781754</v>
      </c>
      <c r="Q274" s="71">
        <v>0.12929709274551299</v>
      </c>
      <c r="R274" s="71">
        <v>0</v>
      </c>
      <c r="S274" s="71">
        <v>0.12273604468125002</v>
      </c>
      <c r="T274" s="72"/>
      <c r="U274" s="71">
        <v>0</v>
      </c>
      <c r="V274" s="71">
        <v>74</v>
      </c>
      <c r="W274" s="71">
        <v>144</v>
      </c>
      <c r="X274" s="71">
        <v>452</v>
      </c>
      <c r="Y274" s="71">
        <v>886</v>
      </c>
      <c r="Z274" s="71">
        <v>1112</v>
      </c>
      <c r="AA274" s="71">
        <v>736</v>
      </c>
      <c r="AB274" s="71">
        <v>1893</v>
      </c>
      <c r="AC274" s="71">
        <v>0</v>
      </c>
      <c r="AD274" s="71">
        <v>0.12273604468125</v>
      </c>
      <c r="AE274" s="72"/>
      <c r="AF274" s="71">
        <v>0</v>
      </c>
      <c r="AG274" s="71">
        <v>152419.6719986386</v>
      </c>
      <c r="AH274" s="71">
        <v>930458.08667389164</v>
      </c>
      <c r="AI274" s="71">
        <v>2798585.1109893252</v>
      </c>
      <c r="AJ274" s="71">
        <v>3534531.8143438692</v>
      </c>
      <c r="AK274" s="71">
        <v>0</v>
      </c>
      <c r="AL274" s="71">
        <v>0</v>
      </c>
      <c r="AM274" s="71">
        <v>260035.50795808731</v>
      </c>
      <c r="AN274" s="71">
        <v>0</v>
      </c>
      <c r="AO274" s="71">
        <v>0</v>
      </c>
      <c r="AP274" s="71">
        <v>7676030.1919638114</v>
      </c>
      <c r="AQ274" s="72"/>
      <c r="AR274" s="71">
        <v>9</v>
      </c>
      <c r="AS274" s="71">
        <v>9</v>
      </c>
      <c r="AT274" s="71">
        <v>0</v>
      </c>
      <c r="AU274" s="71">
        <v>0</v>
      </c>
      <c r="AV274" s="71">
        <v>0</v>
      </c>
      <c r="AW274" s="71">
        <v>0</v>
      </c>
      <c r="AX274" s="71"/>
      <c r="AY274" s="72"/>
      <c r="AZ274" s="71">
        <v>52.9</v>
      </c>
      <c r="BA274" s="71">
        <v>289</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2124</v>
      </c>
      <c r="B275" s="70">
        <v>202</v>
      </c>
      <c r="C275" s="70">
        <v>15</v>
      </c>
      <c r="D275" s="70">
        <v>12</v>
      </c>
      <c r="E275" s="70">
        <v>2018</v>
      </c>
      <c r="F275" s="70" t="s">
        <v>183</v>
      </c>
      <c r="G275" s="70" t="s">
        <v>1570</v>
      </c>
      <c r="H275" s="70" t="s">
        <v>1571</v>
      </c>
      <c r="I275" s="148"/>
      <c r="J275" s="71">
        <v>0</v>
      </c>
      <c r="K275" s="71">
        <v>0.21469781831080126</v>
      </c>
      <c r="L275" s="71">
        <v>6.1892562745064668</v>
      </c>
      <c r="M275" s="71">
        <v>2.364501104325949</v>
      </c>
      <c r="N275" s="71">
        <v>4.1729357465346562</v>
      </c>
      <c r="O275" s="71">
        <v>1.7937479682049693</v>
      </c>
      <c r="P275" s="71">
        <v>3.5132155987756768</v>
      </c>
      <c r="Q275" s="71">
        <v>0.11687425675308701</v>
      </c>
      <c r="R275" s="71">
        <v>0</v>
      </c>
      <c r="S275" s="71">
        <v>0.12680032549876777</v>
      </c>
      <c r="T275" s="72"/>
      <c r="U275" s="71">
        <v>0</v>
      </c>
      <c r="V275" s="71">
        <v>74</v>
      </c>
      <c r="W275" s="71">
        <v>144</v>
      </c>
      <c r="X275" s="71">
        <v>452</v>
      </c>
      <c r="Y275" s="71">
        <v>871</v>
      </c>
      <c r="Z275" s="71">
        <v>1093</v>
      </c>
      <c r="AA275" s="71">
        <v>735</v>
      </c>
      <c r="AB275" s="71">
        <v>1844</v>
      </c>
      <c r="AC275" s="71">
        <v>0</v>
      </c>
      <c r="AD275" s="71">
        <v>0.1268003254987678</v>
      </c>
      <c r="AE275" s="72"/>
      <c r="AF275" s="71">
        <v>0</v>
      </c>
      <c r="AG275" s="71">
        <v>137903.341039972</v>
      </c>
      <c r="AH275" s="71">
        <v>876956.86117792211</v>
      </c>
      <c r="AI275" s="71">
        <v>2860725.6350777321</v>
      </c>
      <c r="AJ275" s="71">
        <v>3227774.4750094591</v>
      </c>
      <c r="AK275" s="71">
        <v>0</v>
      </c>
      <c r="AL275" s="71">
        <v>0</v>
      </c>
      <c r="AM275" s="71">
        <v>253828.64815228051</v>
      </c>
      <c r="AN275" s="71">
        <v>0</v>
      </c>
      <c r="AO275" s="71">
        <v>0</v>
      </c>
      <c r="AP275" s="71">
        <v>7357188.960457366</v>
      </c>
      <c r="AQ275" s="72"/>
      <c r="AR275" s="71">
        <v>9</v>
      </c>
      <c r="AS275" s="71">
        <v>11</v>
      </c>
      <c r="AT275" s="71">
        <v>0</v>
      </c>
      <c r="AU275" s="71">
        <v>0</v>
      </c>
      <c r="AV275" s="71">
        <v>0</v>
      </c>
      <c r="AW275" s="71">
        <v>0</v>
      </c>
      <c r="AX275" s="71"/>
      <c r="AY275" s="72"/>
      <c r="AZ275" s="71">
        <v>52.5</v>
      </c>
      <c r="BA275" s="71">
        <v>376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2125</v>
      </c>
      <c r="B276" s="70">
        <v>203</v>
      </c>
      <c r="C276" s="70">
        <v>16</v>
      </c>
      <c r="D276" s="70">
        <v>12</v>
      </c>
      <c r="E276" s="70">
        <v>2019</v>
      </c>
      <c r="F276" s="70" t="s">
        <v>158</v>
      </c>
      <c r="G276" s="70" t="s">
        <v>1570</v>
      </c>
      <c r="H276" s="70" t="s">
        <v>1571</v>
      </c>
      <c r="I276" s="148"/>
      <c r="J276" s="71">
        <v>0</v>
      </c>
      <c r="K276" s="71">
        <v>0.1992237660722436</v>
      </c>
      <c r="L276" s="71">
        <v>6.2169862544589138</v>
      </c>
      <c r="M276" s="71">
        <v>2.1211721942542683</v>
      </c>
      <c r="N276" s="71">
        <v>4.1517198428558419</v>
      </c>
      <c r="O276" s="71">
        <v>1.7042903961064937</v>
      </c>
      <c r="P276" s="71">
        <v>3.3422573372775921</v>
      </c>
      <c r="Q276" s="71">
        <v>0.110152741885994</v>
      </c>
      <c r="R276" s="71">
        <v>0</v>
      </c>
      <c r="S276" s="71">
        <v>0.11318001746438265</v>
      </c>
      <c r="T276" s="72"/>
      <c r="U276" s="71">
        <v>0</v>
      </c>
      <c r="V276" s="71">
        <v>74</v>
      </c>
      <c r="W276" s="71">
        <v>144</v>
      </c>
      <c r="X276" s="71">
        <v>452</v>
      </c>
      <c r="Y276" s="71">
        <v>856</v>
      </c>
      <c r="Z276" s="71">
        <v>1067</v>
      </c>
      <c r="AA276" s="71">
        <v>694</v>
      </c>
      <c r="AB276" s="71">
        <v>1785</v>
      </c>
      <c r="AC276" s="71">
        <v>0</v>
      </c>
      <c r="AD276" s="71">
        <v>0.11318001746438271</v>
      </c>
      <c r="AE276" s="72"/>
      <c r="AF276" s="71">
        <v>0</v>
      </c>
      <c r="AG276" s="71">
        <v>137862.50399046391</v>
      </c>
      <c r="AH276" s="71">
        <v>946851.4611713083</v>
      </c>
      <c r="AI276" s="71">
        <v>2803273.6385783651</v>
      </c>
      <c r="AJ276" s="71">
        <v>3346166.1382833119</v>
      </c>
      <c r="AK276" s="71">
        <v>0</v>
      </c>
      <c r="AL276" s="71">
        <v>0</v>
      </c>
      <c r="AM276" s="71">
        <v>243103.56252719436</v>
      </c>
      <c r="AN276" s="71">
        <v>0</v>
      </c>
      <c r="AO276" s="71">
        <v>0</v>
      </c>
      <c r="AP276" s="71">
        <v>7477257.304550644</v>
      </c>
      <c r="AQ276" s="72"/>
      <c r="AR276" s="71">
        <v>9</v>
      </c>
      <c r="AS276" s="71">
        <v>14</v>
      </c>
      <c r="AT276" s="71">
        <v>0</v>
      </c>
      <c r="AU276" s="71">
        <v>0</v>
      </c>
      <c r="AV276" s="71">
        <v>0</v>
      </c>
      <c r="AW276" s="71">
        <v>0</v>
      </c>
      <c r="AX276" s="71"/>
      <c r="AY276" s="72"/>
      <c r="AZ276" s="71">
        <v>52.9</v>
      </c>
      <c r="BA276" s="71">
        <v>524.4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2126</v>
      </c>
      <c r="B277" s="70">
        <v>204</v>
      </c>
      <c r="C277" s="70">
        <v>17</v>
      </c>
      <c r="D277" s="70">
        <v>12</v>
      </c>
      <c r="E277" s="70">
        <v>2020</v>
      </c>
      <c r="F277" s="70" t="s">
        <v>159</v>
      </c>
      <c r="G277" s="70" t="s">
        <v>1570</v>
      </c>
      <c r="H277" s="70" t="s">
        <v>1571</v>
      </c>
      <c r="I277" s="148"/>
      <c r="J277" s="71">
        <v>0</v>
      </c>
      <c r="K277" s="71">
        <v>0.1862341342968333</v>
      </c>
      <c r="L277" s="71">
        <v>7.4825229443903618</v>
      </c>
      <c r="M277" s="71">
        <v>2.2313571764986326</v>
      </c>
      <c r="N277" s="71">
        <v>3.703040806374108</v>
      </c>
      <c r="O277" s="71">
        <v>1.4862021593472652</v>
      </c>
      <c r="P277" s="71">
        <v>3.1354240158196576</v>
      </c>
      <c r="Q277" s="71">
        <v>0.10312230522471</v>
      </c>
      <c r="R277" s="71">
        <v>0</v>
      </c>
      <c r="S277" s="71">
        <v>0.1359341436255648</v>
      </c>
      <c r="T277" s="72"/>
      <c r="U277" s="71">
        <v>0</v>
      </c>
      <c r="V277" s="71">
        <v>64</v>
      </c>
      <c r="W277" s="71">
        <v>154</v>
      </c>
      <c r="X277" s="71">
        <v>500</v>
      </c>
      <c r="Y277" s="71">
        <v>833</v>
      </c>
      <c r="Z277" s="71">
        <v>1062</v>
      </c>
      <c r="AA277" s="71">
        <v>692</v>
      </c>
      <c r="AB277" s="71">
        <v>1749</v>
      </c>
      <c r="AC277" s="71">
        <v>0</v>
      </c>
      <c r="AD277" s="71">
        <v>0.1359341436255648</v>
      </c>
      <c r="AE277" s="72"/>
      <c r="AF277" s="71">
        <v>0</v>
      </c>
      <c r="AG277" s="71">
        <v>119320.32082809832</v>
      </c>
      <c r="AH277" s="71">
        <v>1097299.1803161777</v>
      </c>
      <c r="AI277" s="71">
        <v>2870840.829032165</v>
      </c>
      <c r="AJ277" s="71">
        <v>3420704.3545228471</v>
      </c>
      <c r="AK277" s="71"/>
      <c r="AL277" s="71"/>
      <c r="AM277" s="71">
        <v>228263.93179528986</v>
      </c>
      <c r="AN277" s="71"/>
      <c r="AO277" s="71"/>
      <c r="AP277" s="71">
        <v>7736428.6164945774</v>
      </c>
      <c r="AQ277" s="72"/>
      <c r="AR277" s="71">
        <v>11</v>
      </c>
      <c r="AS277" s="71">
        <v>16</v>
      </c>
      <c r="AT277" s="71">
        <v>0</v>
      </c>
      <c r="AU277" s="71">
        <v>0</v>
      </c>
      <c r="AV277" s="71">
        <v>0</v>
      </c>
      <c r="AW277" s="71">
        <v>0</v>
      </c>
      <c r="AX277" s="71"/>
      <c r="AY277" s="72"/>
      <c r="AZ277" s="71">
        <v>67.3</v>
      </c>
      <c r="BA277" s="71">
        <v>623.4</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2127</v>
      </c>
      <c r="B278" s="70">
        <v>204</v>
      </c>
      <c r="C278" s="70">
        <v>18</v>
      </c>
      <c r="D278" s="70">
        <v>12</v>
      </c>
      <c r="E278" s="70">
        <v>2021</v>
      </c>
      <c r="F278" s="70" t="s">
        <v>160</v>
      </c>
      <c r="G278" s="70" t="s">
        <v>1570</v>
      </c>
      <c r="H278" s="70" t="s">
        <v>1571</v>
      </c>
      <c r="I278" s="148"/>
      <c r="J278" s="71">
        <v>0.30658602320712303</v>
      </c>
      <c r="K278" s="71">
        <v>0.17939516674515013</v>
      </c>
      <c r="L278" s="71">
        <v>6.8284677104345297</v>
      </c>
      <c r="M278" s="71">
        <v>2.2662031519717294</v>
      </c>
      <c r="N278" s="71">
        <v>3.5925705515033157</v>
      </c>
      <c r="O278" s="71">
        <v>1.4026280085995726</v>
      </c>
      <c r="P278" s="71">
        <v>3.2293938816314229</v>
      </c>
      <c r="Q278" s="71">
        <v>9.8790985716461804E-2</v>
      </c>
      <c r="R278" s="71">
        <v>0</v>
      </c>
      <c r="S278" s="71">
        <v>0.13076809643670359</v>
      </c>
      <c r="T278" s="72"/>
      <c r="U278" s="71">
        <v>14663</v>
      </c>
      <c r="V278" s="71">
        <v>64</v>
      </c>
      <c r="W278" s="71">
        <v>154</v>
      </c>
      <c r="X278" s="71">
        <v>500</v>
      </c>
      <c r="Y278" s="71">
        <v>818</v>
      </c>
      <c r="Z278" s="71">
        <v>1032</v>
      </c>
      <c r="AA278" s="71">
        <v>695</v>
      </c>
      <c r="AB278" s="71">
        <v>1692</v>
      </c>
      <c r="AC278" s="71">
        <v>0</v>
      </c>
      <c r="AD278" s="71">
        <v>0.13076809643670359</v>
      </c>
      <c r="AE278" s="72"/>
      <c r="AF278" s="71">
        <v>112312.26852337491</v>
      </c>
      <c r="AG278" s="71">
        <v>121380.79547593358</v>
      </c>
      <c r="AH278" s="71">
        <v>983792.57399451616</v>
      </c>
      <c r="AI278" s="71">
        <v>3150163.3955032299</v>
      </c>
      <c r="AJ278" s="71">
        <v>3272166.7557814722</v>
      </c>
      <c r="AK278" s="71">
        <v>0</v>
      </c>
      <c r="AL278" s="71">
        <v>0</v>
      </c>
      <c r="AM278" s="71">
        <v>222098.49817080254</v>
      </c>
      <c r="AN278" s="71">
        <v>0</v>
      </c>
      <c r="AO278" s="71">
        <v>0</v>
      </c>
      <c r="AP278" s="71">
        <v>7861914.2874493282</v>
      </c>
      <c r="AQ278" s="72"/>
      <c r="AR278" s="71">
        <v>11</v>
      </c>
      <c r="AS278" s="71">
        <v>16</v>
      </c>
      <c r="AT278" s="71">
        <v>0</v>
      </c>
      <c r="AU278" s="71">
        <v>0</v>
      </c>
      <c r="AV278" s="71">
        <v>0</v>
      </c>
      <c r="AW278" s="71">
        <v>0</v>
      </c>
      <c r="AX278" s="71"/>
      <c r="AY278" s="72"/>
      <c r="AZ278" s="71">
        <v>67.400000000000006</v>
      </c>
      <c r="BA278" s="71">
        <v>623.4</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1583</v>
      </c>
      <c r="B279" s="70">
        <v>204</v>
      </c>
      <c r="C279" s="70">
        <v>19</v>
      </c>
      <c r="D279" s="70">
        <v>12</v>
      </c>
      <c r="E279" s="70">
        <v>2022</v>
      </c>
      <c r="F279" s="70" t="s">
        <v>161</v>
      </c>
      <c r="G279" s="70" t="s">
        <v>1570</v>
      </c>
      <c r="H279" s="70" t="s">
        <v>1571</v>
      </c>
      <c r="I279" s="148"/>
      <c r="J279" s="71">
        <v>0.25716225334908538</v>
      </c>
      <c r="K279" s="71">
        <v>0.17160117817178666</v>
      </c>
      <c r="L279" s="71">
        <v>6.122622876158248</v>
      </c>
      <c r="M279" s="71">
        <v>2.3105129342601165</v>
      </c>
      <c r="N279" s="71">
        <v>3.4559153193163681</v>
      </c>
      <c r="O279" s="71">
        <v>1.454825319731387</v>
      </c>
      <c r="P279" s="71">
        <v>3.194633374480099</v>
      </c>
      <c r="Q279" s="71">
        <v>9.7194109979196128E-2</v>
      </c>
      <c r="R279" s="71">
        <v>0</v>
      </c>
      <c r="S279" s="71">
        <v>0.183338282931201</v>
      </c>
      <c r="T279" s="72"/>
      <c r="U279" s="71">
        <v>15127</v>
      </c>
      <c r="V279" s="71">
        <v>64</v>
      </c>
      <c r="W279" s="71">
        <v>154</v>
      </c>
      <c r="X279" s="71">
        <v>500</v>
      </c>
      <c r="Y279" s="71">
        <v>799</v>
      </c>
      <c r="Z279" s="71">
        <v>1017</v>
      </c>
      <c r="AA279" s="71">
        <v>698</v>
      </c>
      <c r="AB279" s="71">
        <v>1651</v>
      </c>
      <c r="AC279" s="71">
        <v>0</v>
      </c>
      <c r="AD279" s="71">
        <v>0.183338282931201</v>
      </c>
      <c r="AE279" s="72"/>
      <c r="AF279" s="71">
        <v>103295.10965168264</v>
      </c>
      <c r="AG279" s="71">
        <v>122447.07378191997</v>
      </c>
      <c r="AH279" s="71">
        <v>1092018.801316398</v>
      </c>
      <c r="AI279" s="71">
        <v>3128504.0546937962</v>
      </c>
      <c r="AJ279" s="71">
        <v>3253419.882359352</v>
      </c>
      <c r="AK279" s="71">
        <v>0</v>
      </c>
      <c r="AL279" s="71">
        <v>0</v>
      </c>
      <c r="AM279" s="71">
        <v>213189.1630661478</v>
      </c>
      <c r="AN279" s="71">
        <v>0</v>
      </c>
      <c r="AO279" s="71">
        <v>0</v>
      </c>
      <c r="AP279" s="71">
        <v>7912874.0848692963</v>
      </c>
      <c r="AQ279" s="72"/>
      <c r="AR279" s="71">
        <v>12</v>
      </c>
      <c r="AS279" s="71">
        <v>16</v>
      </c>
      <c r="AT279" s="71">
        <v>0</v>
      </c>
      <c r="AU279" s="71">
        <v>0</v>
      </c>
      <c r="AV279" s="71">
        <v>0</v>
      </c>
      <c r="AW279" s="71">
        <v>0</v>
      </c>
      <c r="AX279" s="71"/>
      <c r="AY279" s="72"/>
      <c r="AZ279" s="71">
        <v>77.3</v>
      </c>
      <c r="BA279" s="71">
        <v>623.4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2128</v>
      </c>
      <c r="B280" s="70">
        <v>204</v>
      </c>
      <c r="C280" s="70">
        <v>20</v>
      </c>
      <c r="D280" s="70">
        <v>12</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17</v>
      </c>
      <c r="AT280" s="71">
        <v>0</v>
      </c>
      <c r="AU280" s="71">
        <v>0</v>
      </c>
      <c r="AV280" s="71">
        <v>0</v>
      </c>
      <c r="AW280" s="71">
        <v>0</v>
      </c>
      <c r="AX280" s="71"/>
      <c r="AY280" s="72"/>
      <c r="AZ280" s="71">
        <v>77.3</v>
      </c>
      <c r="BA280" s="71">
        <v>648.1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204</v>
      </c>
      <c r="C281" s="70">
        <v>21</v>
      </c>
      <c r="D281" s="70">
        <v>12</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2129</v>
      </c>
      <c r="B282" s="70">
        <v>1</v>
      </c>
      <c r="C282" s="70">
        <v>1</v>
      </c>
      <c r="D282" s="70">
        <v>1</v>
      </c>
      <c r="E282" s="70">
        <v>1990</v>
      </c>
      <c r="F282" s="70" t="s">
        <v>787</v>
      </c>
      <c r="G282" s="70" t="s">
        <v>1657</v>
      </c>
      <c r="H282" s="70" t="s">
        <v>1658</v>
      </c>
      <c r="I282" s="148" t="s">
        <v>793</v>
      </c>
      <c r="J282" s="71">
        <v>3.0264508026299448</v>
      </c>
      <c r="K282" s="71">
        <v>0.43176453361720701</v>
      </c>
      <c r="L282" s="71">
        <v>7.7800941153772607</v>
      </c>
      <c r="M282" s="71">
        <v>4.3032778636027613</v>
      </c>
      <c r="N282" s="71">
        <v>7.8204523046238581</v>
      </c>
      <c r="O282" s="71">
        <v>1.855040864650779</v>
      </c>
      <c r="P282" s="71">
        <v>1.849174161209717</v>
      </c>
      <c r="Q282" s="71">
        <v>0.16758426370554899</v>
      </c>
      <c r="R282" s="71">
        <v>0</v>
      </c>
      <c r="S282" s="71">
        <v>0.13646595236732559</v>
      </c>
      <c r="T282" s="72"/>
      <c r="U282" s="71">
        <v>84972</v>
      </c>
      <c r="V282" s="71">
        <v>79</v>
      </c>
      <c r="W282" s="71">
        <v>91</v>
      </c>
      <c r="X282" s="71">
        <v>1443</v>
      </c>
      <c r="Y282" s="71">
        <v>1673</v>
      </c>
      <c r="Z282" s="71">
        <v>763</v>
      </c>
      <c r="AA282" s="71">
        <v>449</v>
      </c>
      <c r="AB282" s="71">
        <v>2721</v>
      </c>
      <c r="AC282" s="71">
        <v>0</v>
      </c>
      <c r="AD282" s="71">
        <v>0.13646595236732559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2130</v>
      </c>
      <c r="B283" s="70">
        <v>2</v>
      </c>
      <c r="C283" s="70">
        <v>2</v>
      </c>
      <c r="D283" s="70">
        <v>1</v>
      </c>
      <c r="E283" s="70">
        <v>2005</v>
      </c>
      <c r="F283" s="70" t="s">
        <v>789</v>
      </c>
      <c r="G283" s="70" t="s">
        <v>1657</v>
      </c>
      <c r="H283" s="70" t="s">
        <v>1658</v>
      </c>
      <c r="I283" s="148"/>
      <c r="J283" s="71">
        <v>0</v>
      </c>
      <c r="K283" s="71">
        <v>0.14424487712134401</v>
      </c>
      <c r="L283" s="71">
        <v>1.463982837749924</v>
      </c>
      <c r="M283" s="71">
        <v>5.1478746359171561</v>
      </c>
      <c r="N283" s="71">
        <v>3.3402269620110041</v>
      </c>
      <c r="O283" s="71">
        <v>2.00224362830755</v>
      </c>
      <c r="P283" s="71">
        <v>1.7198029197477041</v>
      </c>
      <c r="Q283" s="71">
        <v>8.3717244372417704E-2</v>
      </c>
      <c r="R283" s="71">
        <v>0</v>
      </c>
      <c r="S283" s="71">
        <v>0</v>
      </c>
      <c r="T283" s="72"/>
      <c r="U283" s="71">
        <v>0</v>
      </c>
      <c r="V283" s="71">
        <v>44</v>
      </c>
      <c r="W283" s="71">
        <v>13</v>
      </c>
      <c r="X283" s="71">
        <v>836</v>
      </c>
      <c r="Y283" s="71">
        <v>681</v>
      </c>
      <c r="Z283" s="71">
        <v>953</v>
      </c>
      <c r="AA283" s="71">
        <v>342</v>
      </c>
      <c r="AB283" s="71">
        <v>1421</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2131</v>
      </c>
      <c r="B284" s="70">
        <v>3</v>
      </c>
      <c r="C284" s="70">
        <v>3</v>
      </c>
      <c r="D284" s="70">
        <v>1</v>
      </c>
      <c r="E284" s="70">
        <v>2006</v>
      </c>
      <c r="F284" s="70" t="s">
        <v>790</v>
      </c>
      <c r="G284" s="70" t="s">
        <v>1657</v>
      </c>
      <c r="H284" s="70" t="s">
        <v>1658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2132</v>
      </c>
      <c r="B285" s="70">
        <v>4</v>
      </c>
      <c r="C285" s="70">
        <v>4</v>
      </c>
      <c r="D285" s="70">
        <v>1</v>
      </c>
      <c r="E285" s="70">
        <v>2007</v>
      </c>
      <c r="F285" s="70" t="s">
        <v>791</v>
      </c>
      <c r="G285" s="70" t="s">
        <v>1657</v>
      </c>
      <c r="H285" s="70" t="s">
        <v>1658</v>
      </c>
      <c r="I285" s="148"/>
      <c r="J285" s="71">
        <v>0</v>
      </c>
      <c r="K285" s="71">
        <v>0.1082004122324238</v>
      </c>
      <c r="L285" s="71">
        <v>11.57170313708655</v>
      </c>
      <c r="M285" s="71">
        <v>3.480645544115915</v>
      </c>
      <c r="N285" s="71">
        <v>3.1504556855628172</v>
      </c>
      <c r="O285" s="71">
        <v>1.768422434878042</v>
      </c>
      <c r="P285" s="71">
        <v>1.6851454654279689</v>
      </c>
      <c r="Q285" s="71">
        <v>8.1362342332630899E-2</v>
      </c>
      <c r="R285" s="71">
        <v>0</v>
      </c>
      <c r="S285" s="71">
        <v>0</v>
      </c>
      <c r="T285" s="72"/>
      <c r="U285" s="71">
        <v>0</v>
      </c>
      <c r="V285" s="71">
        <v>36</v>
      </c>
      <c r="W285" s="71">
        <v>141</v>
      </c>
      <c r="X285" s="71">
        <v>708</v>
      </c>
      <c r="Y285" s="71">
        <v>644</v>
      </c>
      <c r="Z285" s="71">
        <v>875</v>
      </c>
      <c r="AA285" s="71">
        <v>330</v>
      </c>
      <c r="AB285" s="71">
        <v>1308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2133</v>
      </c>
      <c r="B286" s="70">
        <v>5</v>
      </c>
      <c r="C286" s="70">
        <v>5</v>
      </c>
      <c r="D286" s="70">
        <v>1</v>
      </c>
      <c r="E286" s="70">
        <v>2008</v>
      </c>
      <c r="F286" s="70" t="s">
        <v>792</v>
      </c>
      <c r="G286" s="70" t="s">
        <v>1657</v>
      </c>
      <c r="H286" s="70" t="s">
        <v>1658</v>
      </c>
      <c r="I286" s="148"/>
      <c r="J286" s="71">
        <v>0</v>
      </c>
      <c r="K286" s="71">
        <v>9.4962900532173447E-2</v>
      </c>
      <c r="L286" s="71">
        <v>1.2755398621875991</v>
      </c>
      <c r="M286" s="71">
        <v>4.0726923365807837</v>
      </c>
      <c r="N286" s="71">
        <v>3.0589984999813389</v>
      </c>
      <c r="O286" s="71">
        <v>1.685028245894209</v>
      </c>
      <c r="P286" s="71">
        <v>1.5455065842369631</v>
      </c>
      <c r="Q286" s="71">
        <v>7.7047104120363696E-2</v>
      </c>
      <c r="R286" s="71">
        <v>0</v>
      </c>
      <c r="S286" s="71">
        <v>0</v>
      </c>
      <c r="T286" s="72"/>
      <c r="U286" s="71">
        <v>0</v>
      </c>
      <c r="V286" s="71">
        <v>36</v>
      </c>
      <c r="W286" s="71">
        <v>18</v>
      </c>
      <c r="X286" s="71">
        <v>708</v>
      </c>
      <c r="Y286" s="71">
        <v>617</v>
      </c>
      <c r="Z286" s="71">
        <v>863</v>
      </c>
      <c r="AA286" s="71">
        <v>303</v>
      </c>
      <c r="AB286" s="71">
        <v>1259</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2134</v>
      </c>
      <c r="B287" s="70">
        <v>6</v>
      </c>
      <c r="C287" s="70">
        <v>6</v>
      </c>
      <c r="D287" s="70">
        <v>1</v>
      </c>
      <c r="E287" s="70">
        <v>2009</v>
      </c>
      <c r="F287" s="70" t="s">
        <v>176</v>
      </c>
      <c r="G287" s="70" t="s">
        <v>1657</v>
      </c>
      <c r="H287" s="70" t="s">
        <v>1658</v>
      </c>
      <c r="I287" s="148"/>
      <c r="J287" s="71">
        <v>0</v>
      </c>
      <c r="K287" s="71">
        <v>7.1074514199857095E-2</v>
      </c>
      <c r="L287" s="71">
        <v>3.95772774149173</v>
      </c>
      <c r="M287" s="71">
        <v>2.7101566844252041</v>
      </c>
      <c r="N287" s="71">
        <v>2.542294201192191</v>
      </c>
      <c r="O287" s="71">
        <v>1.6616407832629501</v>
      </c>
      <c r="P287" s="71">
        <v>1.440852494729902</v>
      </c>
      <c r="Q287" s="71">
        <v>7.0598100969835903E-2</v>
      </c>
      <c r="R287" s="71">
        <v>0</v>
      </c>
      <c r="S287" s="71">
        <v>0</v>
      </c>
      <c r="T287" s="72"/>
      <c r="U287" s="71">
        <v>0</v>
      </c>
      <c r="V287" s="71">
        <v>33</v>
      </c>
      <c r="W287" s="71">
        <v>64</v>
      </c>
      <c r="X287" s="71">
        <v>595</v>
      </c>
      <c r="Y287" s="71">
        <v>597</v>
      </c>
      <c r="Z287" s="71">
        <v>840</v>
      </c>
      <c r="AA287" s="71">
        <v>290</v>
      </c>
      <c r="AB287" s="71">
        <v>1211</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22.9</v>
      </c>
      <c r="BM287" s="71">
        <v>0</v>
      </c>
      <c r="BN287" s="72"/>
      <c r="BO287" s="71">
        <v>0</v>
      </c>
      <c r="BP287" s="71">
        <v>0</v>
      </c>
      <c r="BQ287" s="71">
        <v>0</v>
      </c>
      <c r="BR287" s="71">
        <v>0</v>
      </c>
      <c r="BS287" s="71">
        <v>1</v>
      </c>
      <c r="BT287" s="71">
        <v>0</v>
      </c>
      <c r="BU287"/>
      <c r="BV287" s="70">
        <v>22.9</v>
      </c>
      <c r="BW287" s="70">
        <v>0</v>
      </c>
      <c r="BX287" s="70">
        <v>0</v>
      </c>
      <c r="BY287" s="70">
        <v>0</v>
      </c>
      <c r="BZ287" s="70">
        <v>0</v>
      </c>
      <c r="CA287" s="70">
        <v>0</v>
      </c>
      <c r="CB287" s="70">
        <v>0</v>
      </c>
      <c r="CC287" s="70">
        <v>0</v>
      </c>
      <c r="CD287" s="70">
        <v>0</v>
      </c>
    </row>
    <row r="288" spans="1:82">
      <c r="A288" s="70" t="s">
        <v>2135</v>
      </c>
      <c r="B288" s="70">
        <v>7</v>
      </c>
      <c r="C288" s="70">
        <v>7</v>
      </c>
      <c r="D288" s="70">
        <v>1</v>
      </c>
      <c r="E288" s="70">
        <v>2010</v>
      </c>
      <c r="F288" s="70" t="s">
        <v>177</v>
      </c>
      <c r="G288" s="70" t="s">
        <v>1657</v>
      </c>
      <c r="H288" s="70" t="s">
        <v>1658</v>
      </c>
      <c r="I288" s="148"/>
      <c r="J288" s="71">
        <v>0</v>
      </c>
      <c r="K288" s="71">
        <v>7.4124053270467116E-2</v>
      </c>
      <c r="L288" s="71">
        <v>3.6031242530664098</v>
      </c>
      <c r="M288" s="71">
        <v>2.4259682122632609</v>
      </c>
      <c r="N288" s="71">
        <v>2.457848435105829</v>
      </c>
      <c r="O288" s="71">
        <v>1.620482282526168</v>
      </c>
      <c r="P288" s="71">
        <v>1.3962261018226489</v>
      </c>
      <c r="Q288" s="71">
        <v>7.0999073556612294E-2</v>
      </c>
      <c r="R288" s="71">
        <v>0</v>
      </c>
      <c r="S288" s="71">
        <v>0</v>
      </c>
      <c r="T288" s="72"/>
      <c r="U288" s="71">
        <v>0</v>
      </c>
      <c r="V288" s="71">
        <v>33</v>
      </c>
      <c r="W288" s="71">
        <v>64</v>
      </c>
      <c r="X288" s="71">
        <v>595</v>
      </c>
      <c r="Y288" s="71">
        <v>587</v>
      </c>
      <c r="Z288" s="71">
        <v>823</v>
      </c>
      <c r="AA288" s="71">
        <v>274</v>
      </c>
      <c r="AB288" s="71">
        <v>1167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20.405000000000001</v>
      </c>
      <c r="BM288" s="71">
        <v>0</v>
      </c>
      <c r="BN288" s="72"/>
      <c r="BO288" s="71">
        <v>0</v>
      </c>
      <c r="BP288" s="71">
        <v>0</v>
      </c>
      <c r="BQ288" s="71">
        <v>0</v>
      </c>
      <c r="BR288" s="71">
        <v>0</v>
      </c>
      <c r="BS288" s="71">
        <v>1</v>
      </c>
      <c r="BT288" s="71">
        <v>0</v>
      </c>
      <c r="BU288"/>
      <c r="BV288" s="70">
        <v>20.405000000000001</v>
      </c>
      <c r="BW288" s="70">
        <v>0</v>
      </c>
      <c r="BX288" s="70">
        <v>0</v>
      </c>
      <c r="BY288" s="70">
        <v>0</v>
      </c>
      <c r="BZ288" s="70">
        <v>0</v>
      </c>
      <c r="CA288" s="70">
        <v>0</v>
      </c>
      <c r="CB288" s="70">
        <v>0</v>
      </c>
      <c r="CC288" s="70">
        <v>0</v>
      </c>
      <c r="CD288" s="70">
        <v>0</v>
      </c>
    </row>
    <row r="289" spans="1:82">
      <c r="A289" s="70" t="s">
        <v>2136</v>
      </c>
      <c r="B289" s="70">
        <v>8</v>
      </c>
      <c r="C289" s="70">
        <v>8</v>
      </c>
      <c r="D289" s="70">
        <v>1</v>
      </c>
      <c r="E289" s="70">
        <v>2011</v>
      </c>
      <c r="F289" s="70" t="s">
        <v>178</v>
      </c>
      <c r="G289" s="70" t="s">
        <v>1657</v>
      </c>
      <c r="H289" s="70" t="s">
        <v>1658</v>
      </c>
      <c r="I289" s="148"/>
      <c r="J289" s="71">
        <v>0</v>
      </c>
      <c r="K289" s="71">
        <v>0.1038615861929665</v>
      </c>
      <c r="L289" s="71">
        <v>3.361977469187154</v>
      </c>
      <c r="M289" s="71">
        <v>3.064679899623314</v>
      </c>
      <c r="N289" s="71">
        <v>2.933260156463255</v>
      </c>
      <c r="O289" s="71">
        <v>1.5590460888904589</v>
      </c>
      <c r="P289" s="71">
        <v>1.2272175190719108</v>
      </c>
      <c r="Q289" s="71">
        <v>8.0142181739762994E-2</v>
      </c>
      <c r="R289" s="71">
        <v>0</v>
      </c>
      <c r="S289" s="71">
        <v>0</v>
      </c>
      <c r="T289" s="72"/>
      <c r="U289" s="71">
        <v>0</v>
      </c>
      <c r="V289" s="71">
        <v>33</v>
      </c>
      <c r="W289" s="71">
        <v>64</v>
      </c>
      <c r="X289" s="71">
        <v>595</v>
      </c>
      <c r="Y289" s="71">
        <v>582</v>
      </c>
      <c r="Z289" s="71">
        <v>809</v>
      </c>
      <c r="AA289" s="71">
        <v>248</v>
      </c>
      <c r="AB289" s="71">
        <v>1142</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19.622</v>
      </c>
      <c r="BM289" s="71">
        <v>0</v>
      </c>
      <c r="BN289" s="72"/>
      <c r="BO289" s="71">
        <v>0</v>
      </c>
      <c r="BP289" s="71">
        <v>0</v>
      </c>
      <c r="BQ289" s="71">
        <v>0</v>
      </c>
      <c r="BR289" s="71">
        <v>0</v>
      </c>
      <c r="BS289" s="71">
        <v>1</v>
      </c>
      <c r="BT289" s="71">
        <v>0</v>
      </c>
      <c r="BU289"/>
      <c r="BV289" s="70">
        <v>19.622</v>
      </c>
      <c r="BW289" s="70">
        <v>0</v>
      </c>
      <c r="BX289" s="70">
        <v>0</v>
      </c>
      <c r="BY289" s="70">
        <v>0</v>
      </c>
      <c r="BZ289" s="70">
        <v>0</v>
      </c>
      <c r="CA289" s="70">
        <v>0</v>
      </c>
      <c r="CB289" s="70">
        <v>0</v>
      </c>
      <c r="CC289" s="70">
        <v>0</v>
      </c>
      <c r="CD289" s="70">
        <v>0</v>
      </c>
    </row>
    <row r="290" spans="1:82">
      <c r="A290" s="70" t="s">
        <v>2137</v>
      </c>
      <c r="B290" s="70">
        <v>9</v>
      </c>
      <c r="C290" s="70">
        <v>9</v>
      </c>
      <c r="D290" s="70">
        <v>1</v>
      </c>
      <c r="E290" s="70">
        <v>2012</v>
      </c>
      <c r="F290" s="70" t="s">
        <v>179</v>
      </c>
      <c r="G290" s="70" t="s">
        <v>1657</v>
      </c>
      <c r="H290" s="70" t="s">
        <v>1658</v>
      </c>
      <c r="I290" s="148"/>
      <c r="J290" s="71">
        <v>0</v>
      </c>
      <c r="K290" s="71">
        <v>0.117004093799688</v>
      </c>
      <c r="L290" s="71">
        <v>3.3921352953409118</v>
      </c>
      <c r="M290" s="71">
        <v>3.8063226978115421</v>
      </c>
      <c r="N290" s="71">
        <v>3.5820841853389149</v>
      </c>
      <c r="O290" s="71">
        <v>1.5831050051463444</v>
      </c>
      <c r="P290" s="71">
        <v>1.2740126744945344</v>
      </c>
      <c r="Q290" s="71">
        <v>9.1342638339905399E-2</v>
      </c>
      <c r="R290" s="71">
        <v>0</v>
      </c>
      <c r="S290" s="71">
        <v>0</v>
      </c>
      <c r="T290" s="72"/>
      <c r="U290" s="71">
        <v>0</v>
      </c>
      <c r="V290" s="71">
        <v>33</v>
      </c>
      <c r="W290" s="71">
        <v>64</v>
      </c>
      <c r="X290" s="71">
        <v>595</v>
      </c>
      <c r="Y290" s="71">
        <v>647</v>
      </c>
      <c r="Z290" s="71">
        <v>828</v>
      </c>
      <c r="AA290" s="71">
        <v>256</v>
      </c>
      <c r="AB290" s="71">
        <v>1198</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20.844999999999999</v>
      </c>
      <c r="BM290" s="71">
        <v>0</v>
      </c>
      <c r="BN290" s="72"/>
      <c r="BO290" s="71">
        <v>0</v>
      </c>
      <c r="BP290" s="71">
        <v>0</v>
      </c>
      <c r="BQ290" s="71">
        <v>0</v>
      </c>
      <c r="BR290" s="71">
        <v>0</v>
      </c>
      <c r="BS290" s="71">
        <v>1</v>
      </c>
      <c r="BT290" s="71">
        <v>0</v>
      </c>
      <c r="BU290"/>
      <c r="BV290" s="70">
        <v>20.844999999999999</v>
      </c>
      <c r="BW290" s="70">
        <v>0</v>
      </c>
      <c r="BX290" s="70">
        <v>0</v>
      </c>
      <c r="BY290" s="70">
        <v>0</v>
      </c>
      <c r="BZ290" s="70">
        <v>0</v>
      </c>
      <c r="CA290" s="70">
        <v>0</v>
      </c>
      <c r="CB290" s="70">
        <v>0</v>
      </c>
      <c r="CC290" s="70">
        <v>0</v>
      </c>
      <c r="CD290" s="70">
        <v>0</v>
      </c>
    </row>
    <row r="291" spans="1:82">
      <c r="A291" s="70" t="s">
        <v>2138</v>
      </c>
      <c r="B291" s="70">
        <v>10</v>
      </c>
      <c r="C291" s="70">
        <v>10</v>
      </c>
      <c r="D291" s="70">
        <v>1</v>
      </c>
      <c r="E291" s="70">
        <v>2013</v>
      </c>
      <c r="F291" s="70" t="s">
        <v>180</v>
      </c>
      <c r="G291" s="70" t="s">
        <v>1657</v>
      </c>
      <c r="H291" s="70" t="s">
        <v>1658</v>
      </c>
      <c r="I291" s="148"/>
      <c r="J291" s="71">
        <v>0</v>
      </c>
      <c r="K291" s="71">
        <v>9.6704282622497348E-2</v>
      </c>
      <c r="L291" s="71">
        <v>2.9955229411554671</v>
      </c>
      <c r="M291" s="71">
        <v>3.539971111293438</v>
      </c>
      <c r="N291" s="71">
        <v>3.5895583036888619</v>
      </c>
      <c r="O291" s="71">
        <v>1.5245944841317725</v>
      </c>
      <c r="P291" s="71">
        <v>1.3537436222894665</v>
      </c>
      <c r="Q291" s="71">
        <v>9.4372970433561798E-2</v>
      </c>
      <c r="R291" s="71">
        <v>0</v>
      </c>
      <c r="S291" s="71">
        <v>0</v>
      </c>
      <c r="T291" s="72"/>
      <c r="U291" s="71">
        <v>0</v>
      </c>
      <c r="V291" s="71">
        <v>33</v>
      </c>
      <c r="W291" s="71">
        <v>64</v>
      </c>
      <c r="X291" s="71">
        <v>595</v>
      </c>
      <c r="Y291" s="71">
        <v>669</v>
      </c>
      <c r="Z291" s="71">
        <v>833</v>
      </c>
      <c r="AA291" s="71">
        <v>271</v>
      </c>
      <c r="AB291" s="71">
        <v>1220</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22.507000000000001</v>
      </c>
      <c r="BM291" s="71">
        <v>0</v>
      </c>
      <c r="BN291" s="72"/>
      <c r="BO291" s="71">
        <v>0</v>
      </c>
      <c r="BP291" s="71">
        <v>0</v>
      </c>
      <c r="BQ291" s="71">
        <v>0</v>
      </c>
      <c r="BR291" s="71">
        <v>0</v>
      </c>
      <c r="BS291" s="71">
        <v>1</v>
      </c>
      <c r="BT291" s="71">
        <v>0</v>
      </c>
      <c r="BU291"/>
      <c r="BV291" s="70">
        <v>22.507000000000001</v>
      </c>
      <c r="BW291" s="70">
        <v>0</v>
      </c>
      <c r="BX291" s="70">
        <v>0</v>
      </c>
      <c r="BY291" s="70">
        <v>0</v>
      </c>
      <c r="BZ291" s="70">
        <v>0</v>
      </c>
      <c r="CA291" s="70">
        <v>0</v>
      </c>
      <c r="CB291" s="70">
        <v>0</v>
      </c>
      <c r="CC291" s="70">
        <v>0</v>
      </c>
      <c r="CD291" s="70">
        <v>0</v>
      </c>
    </row>
    <row r="292" spans="1:82">
      <c r="A292" s="70" t="s">
        <v>2139</v>
      </c>
      <c r="B292" s="70">
        <v>11</v>
      </c>
      <c r="C292" s="70">
        <v>11</v>
      </c>
      <c r="D292" s="70">
        <v>1</v>
      </c>
      <c r="E292" s="70">
        <v>2014</v>
      </c>
      <c r="F292" s="70" t="s">
        <v>181</v>
      </c>
      <c r="G292" s="1064" t="s">
        <v>1657</v>
      </c>
      <c r="H292" s="70" t="s">
        <v>1658</v>
      </c>
      <c r="I292" s="148"/>
      <c r="J292" s="71">
        <v>0</v>
      </c>
      <c r="K292" s="71">
        <v>0.1079254952592648</v>
      </c>
      <c r="L292" s="71">
        <v>1.05462042444988</v>
      </c>
      <c r="M292" s="71">
        <v>2.6784430580260881</v>
      </c>
      <c r="N292" s="71">
        <v>3.8974632485165559</v>
      </c>
      <c r="O292" s="71">
        <v>1.4336500141897675</v>
      </c>
      <c r="P292" s="71">
        <v>1.3406948586477248</v>
      </c>
      <c r="Q292" s="71">
        <v>9.0396809138855796E-2</v>
      </c>
      <c r="R292" s="71">
        <v>0</v>
      </c>
      <c r="S292" s="71">
        <v>0</v>
      </c>
      <c r="T292" s="72"/>
      <c r="U292" s="71">
        <v>0</v>
      </c>
      <c r="V292" s="71">
        <v>32</v>
      </c>
      <c r="W292" s="71">
        <v>23</v>
      </c>
      <c r="X292" s="71">
        <v>428</v>
      </c>
      <c r="Y292" s="71">
        <v>686</v>
      </c>
      <c r="Z292" s="71">
        <v>825</v>
      </c>
      <c r="AA292" s="71">
        <v>267</v>
      </c>
      <c r="AB292" s="71">
        <v>1218</v>
      </c>
      <c r="AC292" s="71">
        <v>0</v>
      </c>
      <c r="AD292" s="71">
        <v>0</v>
      </c>
      <c r="AE292" s="72"/>
      <c r="AF292" s="71"/>
      <c r="AG292" s="71"/>
      <c r="AH292" s="71"/>
      <c r="AI292" s="71"/>
      <c r="AJ292" s="71"/>
      <c r="AK292" s="71"/>
      <c r="AL292" s="71"/>
      <c r="AM292" s="71"/>
      <c r="AN292" s="71"/>
      <c r="AO292" s="71"/>
      <c r="AP292" s="71"/>
      <c r="AQ292" s="72"/>
      <c r="AR292" s="71">
        <v>3</v>
      </c>
      <c r="AS292" s="71">
        <v>0</v>
      </c>
      <c r="AT292" s="71">
        <v>0</v>
      </c>
      <c r="AU292" s="71">
        <v>0</v>
      </c>
      <c r="AV292" s="71">
        <v>0</v>
      </c>
      <c r="AW292" s="71">
        <v>0</v>
      </c>
      <c r="AX292" s="71"/>
      <c r="AY292" s="72"/>
      <c r="AZ292" s="71">
        <v>15.63</v>
      </c>
      <c r="BA292" s="71">
        <v>0</v>
      </c>
      <c r="BB292" s="71">
        <v>0</v>
      </c>
      <c r="BC292" s="71">
        <v>0</v>
      </c>
      <c r="BD292" s="71">
        <v>0</v>
      </c>
      <c r="BE292" s="71">
        <v>0</v>
      </c>
      <c r="BF292" s="71"/>
      <c r="BG292" s="72"/>
      <c r="BH292" s="71">
        <v>0</v>
      </c>
      <c r="BI292" s="71">
        <v>0</v>
      </c>
      <c r="BJ292" s="71">
        <v>0</v>
      </c>
      <c r="BK292" s="71">
        <v>0</v>
      </c>
      <c r="BL292" s="71">
        <v>22.81</v>
      </c>
      <c r="BM292" s="71">
        <v>0</v>
      </c>
      <c r="BN292" s="72"/>
      <c r="BO292" s="71">
        <v>0</v>
      </c>
      <c r="BP292" s="71">
        <v>0</v>
      </c>
      <c r="BQ292" s="71">
        <v>0</v>
      </c>
      <c r="BR292" s="71">
        <v>0</v>
      </c>
      <c r="BS292" s="71">
        <v>1</v>
      </c>
      <c r="BT292" s="71">
        <v>0</v>
      </c>
      <c r="BU292"/>
      <c r="BV292" s="70">
        <v>22.81</v>
      </c>
      <c r="BW292" s="70">
        <v>0</v>
      </c>
      <c r="BX292" s="70">
        <v>0</v>
      </c>
      <c r="BY292" s="70">
        <v>0</v>
      </c>
      <c r="BZ292" s="70">
        <v>0</v>
      </c>
      <c r="CA292" s="70">
        <v>0</v>
      </c>
      <c r="CB292" s="70">
        <v>0</v>
      </c>
      <c r="CC292" s="70">
        <v>0</v>
      </c>
      <c r="CD292" s="70">
        <v>0</v>
      </c>
    </row>
    <row r="293" spans="1:82">
      <c r="A293" s="70" t="s">
        <v>2140</v>
      </c>
      <c r="B293" s="70">
        <v>12</v>
      </c>
      <c r="C293" s="70">
        <v>12</v>
      </c>
      <c r="D293" s="70">
        <v>1</v>
      </c>
      <c r="E293" s="70">
        <v>2015</v>
      </c>
      <c r="F293" s="70" t="s">
        <v>182</v>
      </c>
      <c r="G293" s="1064" t="s">
        <v>1657</v>
      </c>
      <c r="H293" s="70" t="s">
        <v>1658</v>
      </c>
      <c r="I293" s="148"/>
      <c r="J293" s="71">
        <v>0</v>
      </c>
      <c r="K293" s="71">
        <v>0.1034893307975078</v>
      </c>
      <c r="L293" s="71">
        <v>1.110098018673157</v>
      </c>
      <c r="M293" s="71">
        <v>2.591588760689731</v>
      </c>
      <c r="N293" s="71">
        <v>3.8643692389060469</v>
      </c>
      <c r="O293" s="71">
        <v>1.4130994329384385</v>
      </c>
      <c r="P293" s="71">
        <v>1.3518046783351201</v>
      </c>
      <c r="Q293" s="71">
        <v>9.0236347719243007E-2</v>
      </c>
      <c r="R293" s="71">
        <v>0</v>
      </c>
      <c r="S293" s="71">
        <v>0</v>
      </c>
      <c r="T293" s="72"/>
      <c r="U293" s="71">
        <v>0</v>
      </c>
      <c r="V293" s="71">
        <v>32</v>
      </c>
      <c r="W293" s="71">
        <v>23</v>
      </c>
      <c r="X293" s="71">
        <v>428</v>
      </c>
      <c r="Y293" s="71">
        <v>739</v>
      </c>
      <c r="Z293" s="71">
        <v>821</v>
      </c>
      <c r="AA293" s="71">
        <v>269</v>
      </c>
      <c r="AB293" s="71">
        <v>1242</v>
      </c>
      <c r="AC293" s="71">
        <v>0</v>
      </c>
      <c r="AD293" s="71">
        <v>0</v>
      </c>
      <c r="AE293" s="72"/>
      <c r="AF293" s="71">
        <v>0</v>
      </c>
      <c r="AG293" s="71">
        <v>68946.648282078226</v>
      </c>
      <c r="AH293" s="71">
        <v>143537.74346500839</v>
      </c>
      <c r="AI293" s="71">
        <v>2722114.738286755</v>
      </c>
      <c r="AJ293" s="71">
        <v>3273066.192732723</v>
      </c>
      <c r="AK293" s="71">
        <v>0</v>
      </c>
      <c r="AL293" s="71">
        <v>0</v>
      </c>
      <c r="AM293" s="71">
        <v>170210.8900059516</v>
      </c>
      <c r="AN293" s="71">
        <v>0</v>
      </c>
      <c r="AO293" s="71">
        <v>0</v>
      </c>
      <c r="AP293" s="71">
        <v>6377876.2127725165</v>
      </c>
      <c r="AQ293" s="72"/>
      <c r="AR293" s="71">
        <v>3</v>
      </c>
      <c r="AS293" s="71">
        <v>0</v>
      </c>
      <c r="AT293" s="71">
        <v>0</v>
      </c>
      <c r="AU293" s="71">
        <v>0</v>
      </c>
      <c r="AV293" s="71">
        <v>0</v>
      </c>
      <c r="AW293" s="71">
        <v>0</v>
      </c>
      <c r="AX293" s="71"/>
      <c r="AY293" s="72"/>
      <c r="AZ293" s="71">
        <v>15.63</v>
      </c>
      <c r="BA293" s="71">
        <v>0</v>
      </c>
      <c r="BB293" s="71">
        <v>0</v>
      </c>
      <c r="BC293" s="71">
        <v>0</v>
      </c>
      <c r="BD293" s="71">
        <v>0</v>
      </c>
      <c r="BE293" s="71">
        <v>0</v>
      </c>
      <c r="BF293" s="71"/>
      <c r="BG293" s="72"/>
      <c r="BH293" s="71">
        <v>0</v>
      </c>
      <c r="BI293" s="71">
        <v>0</v>
      </c>
      <c r="BJ293" s="71">
        <v>0</v>
      </c>
      <c r="BK293" s="71">
        <v>0</v>
      </c>
      <c r="BL293" s="71">
        <v>23.533000000000001</v>
      </c>
      <c r="BM293" s="71">
        <v>0</v>
      </c>
      <c r="BN293" s="72"/>
      <c r="BO293" s="71">
        <v>0</v>
      </c>
      <c r="BP293" s="71">
        <v>0</v>
      </c>
      <c r="BQ293" s="71">
        <v>0</v>
      </c>
      <c r="BR293" s="71">
        <v>0</v>
      </c>
      <c r="BS293" s="71">
        <v>1</v>
      </c>
      <c r="BT293" s="71">
        <v>0</v>
      </c>
      <c r="BU293"/>
      <c r="BV293" s="70">
        <v>23.533000000000001</v>
      </c>
      <c r="BW293" s="70">
        <v>0</v>
      </c>
      <c r="BX293" s="70">
        <v>0</v>
      </c>
      <c r="BY293" s="70">
        <v>0</v>
      </c>
      <c r="BZ293" s="70">
        <v>0</v>
      </c>
      <c r="CA293" s="70">
        <v>0</v>
      </c>
      <c r="CB293" s="70">
        <v>0</v>
      </c>
      <c r="CC293" s="70">
        <v>0</v>
      </c>
      <c r="CD293" s="70">
        <v>0</v>
      </c>
    </row>
    <row r="294" spans="1:82">
      <c r="A294" s="70" t="s">
        <v>2141</v>
      </c>
      <c r="B294" s="70">
        <v>13</v>
      </c>
      <c r="C294" s="70">
        <v>13</v>
      </c>
      <c r="D294" s="70">
        <v>1</v>
      </c>
      <c r="E294" s="70">
        <v>2016</v>
      </c>
      <c r="F294" s="70" t="s">
        <v>155</v>
      </c>
      <c r="G294" s="70" t="s">
        <v>1657</v>
      </c>
      <c r="H294" s="70" t="s">
        <v>1658</v>
      </c>
      <c r="I294" s="148"/>
      <c r="J294" s="71">
        <v>0</v>
      </c>
      <c r="K294" s="71">
        <v>9.7619214986953168E-2</v>
      </c>
      <c r="L294" s="71">
        <v>1.1937418772723316</v>
      </c>
      <c r="M294" s="71">
        <v>2.2219868061403898</v>
      </c>
      <c r="N294" s="71">
        <v>4.1212467633368464</v>
      </c>
      <c r="O294" s="71">
        <v>1.3823371530090047</v>
      </c>
      <c r="P294" s="71">
        <v>1.4430404144160334</v>
      </c>
      <c r="Q294" s="71">
        <v>8.8855091036943043E-2</v>
      </c>
      <c r="R294" s="71">
        <v>0</v>
      </c>
      <c r="S294" s="71">
        <v>0</v>
      </c>
      <c r="T294" s="72"/>
      <c r="U294" s="71">
        <v>0</v>
      </c>
      <c r="V294" s="71">
        <v>32</v>
      </c>
      <c r="W294" s="71">
        <v>23</v>
      </c>
      <c r="X294" s="71">
        <v>428</v>
      </c>
      <c r="Y294" s="71">
        <v>775</v>
      </c>
      <c r="Z294" s="71">
        <v>813</v>
      </c>
      <c r="AA294" s="71">
        <v>297</v>
      </c>
      <c r="AB294" s="71">
        <v>1258</v>
      </c>
      <c r="AC294" s="71">
        <v>0</v>
      </c>
      <c r="AD294" s="71">
        <v>0</v>
      </c>
      <c r="AE294" s="72"/>
      <c r="AF294" s="71">
        <v>0</v>
      </c>
      <c r="AG294" s="71">
        <v>65720.25614318614</v>
      </c>
      <c r="AH294" s="71">
        <v>121655.31049544561</v>
      </c>
      <c r="AI294" s="71">
        <v>2717213.2373470422</v>
      </c>
      <c r="AJ294" s="71">
        <v>3409480.9775929749</v>
      </c>
      <c r="AK294" s="71">
        <v>0</v>
      </c>
      <c r="AL294" s="71">
        <v>0</v>
      </c>
      <c r="AM294" s="71">
        <v>172537.5635873685</v>
      </c>
      <c r="AN294" s="71">
        <v>0</v>
      </c>
      <c r="AO294" s="71">
        <v>0</v>
      </c>
      <c r="AP294" s="71">
        <v>6486607.3451660173</v>
      </c>
      <c r="AQ294" s="72"/>
      <c r="AR294" s="71">
        <v>3</v>
      </c>
      <c r="AS294" s="71">
        <v>0</v>
      </c>
      <c r="AT294" s="71">
        <v>0</v>
      </c>
      <c r="AU294" s="71">
        <v>0</v>
      </c>
      <c r="AV294" s="71">
        <v>0</v>
      </c>
      <c r="AW294" s="71">
        <v>0</v>
      </c>
      <c r="AX294" s="71"/>
      <c r="AY294" s="72"/>
      <c r="AZ294" s="71">
        <v>15.63</v>
      </c>
      <c r="BA294" s="71">
        <v>0</v>
      </c>
      <c r="BB294" s="71">
        <v>0</v>
      </c>
      <c r="BC294" s="71">
        <v>0</v>
      </c>
      <c r="BD294" s="71">
        <v>0</v>
      </c>
      <c r="BE294" s="71">
        <v>0</v>
      </c>
      <c r="BF294" s="71"/>
      <c r="BG294" s="72"/>
      <c r="BH294" s="71">
        <v>0</v>
      </c>
      <c r="BI294" s="71">
        <v>0</v>
      </c>
      <c r="BJ294" s="71">
        <v>0</v>
      </c>
      <c r="BK294" s="71">
        <v>0</v>
      </c>
      <c r="BL294" s="71">
        <v>24.003</v>
      </c>
      <c r="BM294" s="71">
        <v>0</v>
      </c>
      <c r="BN294" s="72"/>
      <c r="BO294" s="71">
        <v>0</v>
      </c>
      <c r="BP294" s="71">
        <v>0</v>
      </c>
      <c r="BQ294" s="71">
        <v>0</v>
      </c>
      <c r="BR294" s="71">
        <v>0</v>
      </c>
      <c r="BS294" s="71">
        <v>1</v>
      </c>
      <c r="BT294" s="71">
        <v>0</v>
      </c>
      <c r="BU294"/>
      <c r="BV294" s="70">
        <v>24.003</v>
      </c>
      <c r="BW294" s="70">
        <v>0</v>
      </c>
      <c r="BX294" s="70">
        <v>0</v>
      </c>
      <c r="BY294" s="70">
        <v>0</v>
      </c>
      <c r="BZ294" s="70">
        <v>0</v>
      </c>
      <c r="CA294" s="70">
        <v>0</v>
      </c>
      <c r="CB294" s="70">
        <v>0</v>
      </c>
      <c r="CC294" s="70">
        <v>0</v>
      </c>
      <c r="CD294" s="70">
        <v>0</v>
      </c>
    </row>
    <row r="295" spans="1:82">
      <c r="A295" s="70" t="s">
        <v>2142</v>
      </c>
      <c r="B295" s="70">
        <v>14</v>
      </c>
      <c r="C295" s="70">
        <v>14</v>
      </c>
      <c r="D295" s="70">
        <v>1</v>
      </c>
      <c r="E295" s="70">
        <v>2017</v>
      </c>
      <c r="F295" s="70" t="s">
        <v>156</v>
      </c>
      <c r="G295" s="70" t="s">
        <v>1657</v>
      </c>
      <c r="H295" s="70" t="s">
        <v>1658</v>
      </c>
      <c r="I295" s="148"/>
      <c r="J295" s="71">
        <v>0</v>
      </c>
      <c r="K295" s="71">
        <v>9.9752221385284917E-2</v>
      </c>
      <c r="L295" s="71">
        <v>1.0776027957536123</v>
      </c>
      <c r="M295" s="71">
        <v>2.2279638850695274</v>
      </c>
      <c r="N295" s="71">
        <v>5.0423982610121136</v>
      </c>
      <c r="O295" s="71">
        <v>1.4099571141846716</v>
      </c>
      <c r="P295" s="71">
        <v>1.4580389870097947</v>
      </c>
      <c r="Q295" s="71">
        <v>9.9038977538824596E-2</v>
      </c>
      <c r="R295" s="71">
        <v>0</v>
      </c>
      <c r="S295" s="71">
        <v>0</v>
      </c>
      <c r="T295" s="72"/>
      <c r="U295" s="71">
        <v>0</v>
      </c>
      <c r="V295" s="71">
        <v>32</v>
      </c>
      <c r="W295" s="71">
        <v>23</v>
      </c>
      <c r="X295" s="71">
        <v>428</v>
      </c>
      <c r="Y295" s="71">
        <v>969</v>
      </c>
      <c r="Z295" s="71">
        <v>843</v>
      </c>
      <c r="AA295" s="71">
        <v>302</v>
      </c>
      <c r="AB295" s="71">
        <v>1450</v>
      </c>
      <c r="AC295" s="71">
        <v>0</v>
      </c>
      <c r="AD295" s="71">
        <v>0</v>
      </c>
      <c r="AE295" s="72"/>
      <c r="AF295" s="71">
        <v>0</v>
      </c>
      <c r="AG295" s="71">
        <v>65911.20951292479</v>
      </c>
      <c r="AH295" s="71">
        <v>148614.833288191</v>
      </c>
      <c r="AI295" s="71">
        <v>2649987.671467768</v>
      </c>
      <c r="AJ295" s="71">
        <v>3865644.8398410929</v>
      </c>
      <c r="AK295" s="71">
        <v>0</v>
      </c>
      <c r="AL295" s="71">
        <v>0</v>
      </c>
      <c r="AM295" s="71">
        <v>199181.97915437221</v>
      </c>
      <c r="AN295" s="71">
        <v>0</v>
      </c>
      <c r="AO295" s="71">
        <v>0</v>
      </c>
      <c r="AP295" s="71">
        <v>6929340.5332643492</v>
      </c>
      <c r="AQ295" s="72"/>
      <c r="AR295" s="71">
        <v>3</v>
      </c>
      <c r="AS295" s="71">
        <v>0</v>
      </c>
      <c r="AT295" s="71">
        <v>0</v>
      </c>
      <c r="AU295" s="71">
        <v>0</v>
      </c>
      <c r="AV295" s="71">
        <v>0</v>
      </c>
      <c r="AW295" s="71">
        <v>0</v>
      </c>
      <c r="AX295" s="71"/>
      <c r="AY295" s="72"/>
      <c r="AZ295" s="71">
        <v>15.63</v>
      </c>
      <c r="BA295" s="71">
        <v>0</v>
      </c>
      <c r="BB295" s="71">
        <v>0</v>
      </c>
      <c r="BC295" s="71">
        <v>0</v>
      </c>
      <c r="BD295" s="71">
        <v>0</v>
      </c>
      <c r="BE295" s="71">
        <v>0</v>
      </c>
      <c r="BF295" s="71"/>
      <c r="BG295" s="72"/>
      <c r="BH295" s="71">
        <v>0</v>
      </c>
      <c r="BI295" s="71">
        <v>0</v>
      </c>
      <c r="BJ295" s="71">
        <v>0</v>
      </c>
      <c r="BK295" s="71">
        <v>0</v>
      </c>
      <c r="BL295" s="71">
        <v>24.638000000000002</v>
      </c>
      <c r="BM295" s="71">
        <v>0</v>
      </c>
      <c r="BN295" s="72"/>
      <c r="BO295" s="71">
        <v>0</v>
      </c>
      <c r="BP295" s="71">
        <v>0</v>
      </c>
      <c r="BQ295" s="71">
        <v>0</v>
      </c>
      <c r="BR295" s="71">
        <v>0</v>
      </c>
      <c r="BS295" s="71">
        <v>1</v>
      </c>
      <c r="BT295" s="71">
        <v>0</v>
      </c>
      <c r="BU295"/>
      <c r="BV295" s="70">
        <v>24.638000000000002</v>
      </c>
      <c r="BW295" s="70">
        <v>0</v>
      </c>
      <c r="BX295" s="70">
        <v>0</v>
      </c>
      <c r="BY295" s="70">
        <v>0</v>
      </c>
      <c r="BZ295" s="70">
        <v>0</v>
      </c>
      <c r="CA295" s="70">
        <v>0</v>
      </c>
      <c r="CB295" s="70">
        <v>0</v>
      </c>
      <c r="CC295" s="70">
        <v>0</v>
      </c>
      <c r="CD295" s="70">
        <v>0</v>
      </c>
    </row>
    <row r="296" spans="1:82">
      <c r="A296" s="70" t="s">
        <v>2143</v>
      </c>
      <c r="B296" s="70">
        <v>15</v>
      </c>
      <c r="C296" s="70">
        <v>15</v>
      </c>
      <c r="D296" s="70">
        <v>1</v>
      </c>
      <c r="E296" s="70">
        <v>2018</v>
      </c>
      <c r="F296" s="70" t="s">
        <v>183</v>
      </c>
      <c r="G296" s="70" t="s">
        <v>1657</v>
      </c>
      <c r="H296" s="70" t="s">
        <v>1658</v>
      </c>
      <c r="I296" s="148"/>
      <c r="J296" s="71">
        <v>0</v>
      </c>
      <c r="K296" s="71">
        <v>9.2842299810076218E-2</v>
      </c>
      <c r="L296" s="71">
        <v>0.98856176606700508</v>
      </c>
      <c r="M296" s="71">
        <v>2.2389523731228009</v>
      </c>
      <c r="N296" s="71">
        <v>4.9490730495640642</v>
      </c>
      <c r="O296" s="71">
        <v>1.3752614797399489</v>
      </c>
      <c r="P296" s="71">
        <v>1.4530850911942936</v>
      </c>
      <c r="Q296" s="71">
        <v>9.5578296737340404E-2</v>
      </c>
      <c r="R296" s="71">
        <v>0</v>
      </c>
      <c r="S296" s="71">
        <v>0</v>
      </c>
      <c r="T296" s="72"/>
      <c r="U296" s="71">
        <v>0</v>
      </c>
      <c r="V296" s="71">
        <v>32</v>
      </c>
      <c r="W296" s="71">
        <v>23</v>
      </c>
      <c r="X296" s="71">
        <v>428</v>
      </c>
      <c r="Y296" s="71">
        <v>1033</v>
      </c>
      <c r="Z296" s="71">
        <v>838</v>
      </c>
      <c r="AA296" s="71">
        <v>304</v>
      </c>
      <c r="AB296" s="71">
        <v>1508</v>
      </c>
      <c r="AC296" s="71">
        <v>0</v>
      </c>
      <c r="AD296" s="71">
        <v>0</v>
      </c>
      <c r="AE296" s="72"/>
      <c r="AF296" s="71">
        <v>0</v>
      </c>
      <c r="AG296" s="71">
        <v>59633.877206474383</v>
      </c>
      <c r="AH296" s="71">
        <v>140069.49866036259</v>
      </c>
      <c r="AI296" s="71">
        <v>2708828.6987019228</v>
      </c>
      <c r="AJ296" s="71">
        <v>3828118.2924050181</v>
      </c>
      <c r="AK296" s="71">
        <v>0</v>
      </c>
      <c r="AL296" s="71">
        <v>0</v>
      </c>
      <c r="AM296" s="71">
        <v>207577.87495316649</v>
      </c>
      <c r="AN296" s="71">
        <v>0</v>
      </c>
      <c r="AO296" s="71">
        <v>0</v>
      </c>
      <c r="AP296" s="71">
        <v>6944228.2419269448</v>
      </c>
      <c r="AQ296" s="72"/>
      <c r="AR296" s="71">
        <v>3</v>
      </c>
      <c r="AS296" s="71">
        <v>0</v>
      </c>
      <c r="AT296" s="71">
        <v>0</v>
      </c>
      <c r="AU296" s="71">
        <v>0</v>
      </c>
      <c r="AV296" s="71">
        <v>0</v>
      </c>
      <c r="AW296" s="71">
        <v>0</v>
      </c>
      <c r="AX296" s="71"/>
      <c r="AY296" s="72"/>
      <c r="AZ296" s="71">
        <v>15.63</v>
      </c>
      <c r="BA296" s="71">
        <v>0</v>
      </c>
      <c r="BB296" s="71">
        <v>0</v>
      </c>
      <c r="BC296" s="71">
        <v>0</v>
      </c>
      <c r="BD296" s="71">
        <v>0</v>
      </c>
      <c r="BE296" s="71">
        <v>0</v>
      </c>
      <c r="BF296" s="71"/>
      <c r="BG296" s="72"/>
      <c r="BH296" s="71">
        <v>0</v>
      </c>
      <c r="BI296" s="71">
        <v>0</v>
      </c>
      <c r="BJ296" s="71">
        <v>0</v>
      </c>
      <c r="BK296" s="71">
        <v>0</v>
      </c>
      <c r="BL296" s="71">
        <v>27.457000000000001</v>
      </c>
      <c r="BM296" s="71">
        <v>0</v>
      </c>
      <c r="BN296" s="72"/>
      <c r="BO296" s="71">
        <v>0</v>
      </c>
      <c r="BP296" s="71">
        <v>0</v>
      </c>
      <c r="BQ296" s="71">
        <v>0</v>
      </c>
      <c r="BR296" s="71">
        <v>0</v>
      </c>
      <c r="BS296" s="71">
        <v>1</v>
      </c>
      <c r="BT296" s="71">
        <v>0</v>
      </c>
      <c r="BU296"/>
      <c r="BV296" s="70">
        <v>27.457000000000001</v>
      </c>
      <c r="BW296" s="70">
        <v>0</v>
      </c>
      <c r="BX296" s="70">
        <v>0</v>
      </c>
      <c r="BY296" s="70">
        <v>0</v>
      </c>
      <c r="BZ296" s="70">
        <v>0</v>
      </c>
      <c r="CA296" s="70">
        <v>0</v>
      </c>
      <c r="CB296" s="70">
        <v>0</v>
      </c>
      <c r="CC296" s="70">
        <v>0</v>
      </c>
      <c r="CD296" s="70">
        <v>0</v>
      </c>
    </row>
    <row r="297" spans="1:82">
      <c r="A297" s="70" t="s">
        <v>2144</v>
      </c>
      <c r="B297" s="70">
        <v>16</v>
      </c>
      <c r="C297" s="70">
        <v>16</v>
      </c>
      <c r="D297" s="70">
        <v>1</v>
      </c>
      <c r="E297" s="70">
        <v>2019</v>
      </c>
      <c r="F297" s="70" t="s">
        <v>158</v>
      </c>
      <c r="G297" s="70" t="s">
        <v>1657</v>
      </c>
      <c r="H297" s="70" t="s">
        <v>1658</v>
      </c>
      <c r="I297" s="148"/>
      <c r="J297" s="71">
        <v>0</v>
      </c>
      <c r="K297" s="71">
        <v>8.6150817760970194E-2</v>
      </c>
      <c r="L297" s="71">
        <v>0.99299086008718773</v>
      </c>
      <c r="M297" s="71">
        <v>2.0085435821699709</v>
      </c>
      <c r="N297" s="71">
        <v>5.5146091837933309</v>
      </c>
      <c r="O297" s="71">
        <v>1.3065693945783616</v>
      </c>
      <c r="P297" s="71">
        <v>1.391804568405222</v>
      </c>
      <c r="Q297" s="71">
        <v>9.9538584124430701E-2</v>
      </c>
      <c r="R297" s="71">
        <v>0</v>
      </c>
      <c r="S297" s="71">
        <v>0</v>
      </c>
      <c r="T297" s="72"/>
      <c r="U297" s="71">
        <v>0</v>
      </c>
      <c r="V297" s="71">
        <v>32</v>
      </c>
      <c r="W297" s="71">
        <v>23</v>
      </c>
      <c r="X297" s="71">
        <v>428</v>
      </c>
      <c r="Y297" s="71">
        <v>1137</v>
      </c>
      <c r="Z297" s="71">
        <v>818</v>
      </c>
      <c r="AA297" s="71">
        <v>289</v>
      </c>
      <c r="AB297" s="71">
        <v>1613</v>
      </c>
      <c r="AC297" s="71">
        <v>0</v>
      </c>
      <c r="AD297" s="71">
        <v>0</v>
      </c>
      <c r="AE297" s="72"/>
      <c r="AF297" s="71">
        <v>0</v>
      </c>
      <c r="AG297" s="71">
        <v>59616.217941822237</v>
      </c>
      <c r="AH297" s="71">
        <v>151233.2194926395</v>
      </c>
      <c r="AI297" s="71">
        <v>2654427.250689249</v>
      </c>
      <c r="AJ297" s="71">
        <v>4444615.5364814559</v>
      </c>
      <c r="AK297" s="71">
        <v>0</v>
      </c>
      <c r="AL297" s="71">
        <v>0</v>
      </c>
      <c r="AM297" s="71">
        <v>219678.45734250112</v>
      </c>
      <c r="AN297" s="71">
        <v>0</v>
      </c>
      <c r="AO297" s="71">
        <v>0</v>
      </c>
      <c r="AP297" s="71">
        <v>7529570.6819476681</v>
      </c>
      <c r="AQ297" s="72"/>
      <c r="AR297" s="71">
        <v>3</v>
      </c>
      <c r="AS297" s="71">
        <v>0</v>
      </c>
      <c r="AT297" s="71">
        <v>0</v>
      </c>
      <c r="AU297" s="71">
        <v>0</v>
      </c>
      <c r="AV297" s="71">
        <v>0</v>
      </c>
      <c r="AW297" s="71">
        <v>0</v>
      </c>
      <c r="AX297" s="71"/>
      <c r="AY297" s="72"/>
      <c r="AZ297" s="71">
        <v>15.63</v>
      </c>
      <c r="BA297" s="71">
        <v>0</v>
      </c>
      <c r="BB297" s="71">
        <v>0</v>
      </c>
      <c r="BC297" s="71">
        <v>0</v>
      </c>
      <c r="BD297" s="71">
        <v>0</v>
      </c>
      <c r="BE297" s="71">
        <v>0</v>
      </c>
      <c r="BF297" s="71"/>
      <c r="BG297" s="72"/>
      <c r="BH297" s="71">
        <v>0</v>
      </c>
      <c r="BI297" s="71">
        <v>0</v>
      </c>
      <c r="BJ297" s="71">
        <v>0</v>
      </c>
      <c r="BK297" s="71">
        <v>0</v>
      </c>
      <c r="BL297" s="71">
        <v>25.143999999999998</v>
      </c>
      <c r="BM297" s="71">
        <v>0</v>
      </c>
      <c r="BN297" s="72"/>
      <c r="BO297" s="71">
        <v>0</v>
      </c>
      <c r="BP297" s="71">
        <v>0</v>
      </c>
      <c r="BQ297" s="71">
        <v>0</v>
      </c>
      <c r="BR297" s="71">
        <v>0</v>
      </c>
      <c r="BS297" s="71">
        <v>1</v>
      </c>
      <c r="BT297" s="71">
        <v>0</v>
      </c>
      <c r="BU297"/>
      <c r="BV297" s="70">
        <v>25.143999999999998</v>
      </c>
      <c r="BW297" s="70">
        <v>0</v>
      </c>
      <c r="BX297" s="70">
        <v>0</v>
      </c>
      <c r="BY297" s="70">
        <v>0</v>
      </c>
      <c r="BZ297" s="70">
        <v>0</v>
      </c>
      <c r="CA297" s="70">
        <v>0</v>
      </c>
      <c r="CB297" s="70">
        <v>0</v>
      </c>
      <c r="CC297" s="70">
        <v>0</v>
      </c>
      <c r="CD297" s="70">
        <v>0</v>
      </c>
    </row>
    <row r="298" spans="1:82">
      <c r="A298" s="70" t="s">
        <v>2145</v>
      </c>
      <c r="B298" s="70">
        <v>17</v>
      </c>
      <c r="C298" s="70">
        <v>17</v>
      </c>
      <c r="D298" s="70">
        <v>1</v>
      </c>
      <c r="E298" s="70">
        <v>2020</v>
      </c>
      <c r="F298" s="70" t="s">
        <v>159</v>
      </c>
      <c r="G298" s="70" t="s">
        <v>1657</v>
      </c>
      <c r="H298" s="70" t="s">
        <v>1658</v>
      </c>
      <c r="I298" s="148"/>
      <c r="J298" s="71">
        <v>0</v>
      </c>
      <c r="K298" s="71">
        <v>8.7297250451640621E-2</v>
      </c>
      <c r="L298" s="71">
        <v>0.72881716990815215</v>
      </c>
      <c r="M298" s="71">
        <v>3.9985920602855494</v>
      </c>
      <c r="N298" s="71">
        <v>3.7563859320361597</v>
      </c>
      <c r="O298" s="71">
        <v>1.1335440198411344</v>
      </c>
      <c r="P298" s="71">
        <v>1.2867925151629807</v>
      </c>
      <c r="Q298" s="71">
        <v>7.7533351269579706E-2</v>
      </c>
      <c r="R298" s="71">
        <v>0</v>
      </c>
      <c r="S298" s="71">
        <v>0</v>
      </c>
      <c r="T298" s="72"/>
      <c r="U298" s="71">
        <v>0</v>
      </c>
      <c r="V298" s="71">
        <v>30</v>
      </c>
      <c r="W298" s="71">
        <v>15</v>
      </c>
      <c r="X298" s="71">
        <v>896</v>
      </c>
      <c r="Y298" s="71">
        <v>845</v>
      </c>
      <c r="Z298" s="71">
        <v>810</v>
      </c>
      <c r="AA298" s="71">
        <v>284</v>
      </c>
      <c r="AB298" s="71">
        <v>1315</v>
      </c>
      <c r="AC298" s="71">
        <v>0</v>
      </c>
      <c r="AD298" s="71">
        <v>0</v>
      </c>
      <c r="AE298" s="72"/>
      <c r="AF298" s="71">
        <v>0</v>
      </c>
      <c r="AG298" s="71">
        <v>55931.400388171081</v>
      </c>
      <c r="AH298" s="71">
        <v>106879.79029053678</v>
      </c>
      <c r="AI298" s="71">
        <v>5144546.7656256398</v>
      </c>
      <c r="AJ298" s="71">
        <v>3469982.2083695149</v>
      </c>
      <c r="AK298" s="71"/>
      <c r="AL298" s="71"/>
      <c r="AM298" s="71">
        <v>171622.10995472048</v>
      </c>
      <c r="AN298" s="71"/>
      <c r="AO298" s="71"/>
      <c r="AP298" s="71">
        <v>8948962.2746285833</v>
      </c>
      <c r="AQ298" s="72"/>
      <c r="AR298" s="71">
        <v>4</v>
      </c>
      <c r="AS298" s="71">
        <v>0</v>
      </c>
      <c r="AT298" s="71">
        <v>0</v>
      </c>
      <c r="AU298" s="71">
        <v>0</v>
      </c>
      <c r="AV298" s="71">
        <v>0</v>
      </c>
      <c r="AW298" s="71">
        <v>0</v>
      </c>
      <c r="AX298" s="71"/>
      <c r="AY298" s="72"/>
      <c r="AZ298" s="71">
        <v>25.53</v>
      </c>
      <c r="BA298" s="71">
        <v>0</v>
      </c>
      <c r="BB298" s="71">
        <v>0</v>
      </c>
      <c r="BC298" s="71">
        <v>0</v>
      </c>
      <c r="BD298" s="71">
        <v>0</v>
      </c>
      <c r="BE298" s="71">
        <v>0</v>
      </c>
      <c r="BF298" s="71"/>
      <c r="BG298" s="72"/>
      <c r="BH298" s="71">
        <v>0</v>
      </c>
      <c r="BI298" s="71">
        <v>0</v>
      </c>
      <c r="BJ298" s="71">
        <v>0</v>
      </c>
      <c r="BK298" s="71">
        <v>0</v>
      </c>
      <c r="BL298" s="71">
        <v>20.739000000000001</v>
      </c>
      <c r="BM298" s="71">
        <v>0</v>
      </c>
      <c r="BN298" s="72"/>
      <c r="BO298" s="71">
        <v>0</v>
      </c>
      <c r="BP298" s="71">
        <v>0</v>
      </c>
      <c r="BQ298" s="71">
        <v>0</v>
      </c>
      <c r="BR298" s="71">
        <v>0</v>
      </c>
      <c r="BS298" s="71">
        <v>1</v>
      </c>
      <c r="BT298" s="71">
        <v>0</v>
      </c>
      <c r="BU298"/>
      <c r="BV298" s="70">
        <v>20.739000000000001</v>
      </c>
      <c r="BW298" s="70">
        <v>0</v>
      </c>
      <c r="BX298" s="70">
        <v>0</v>
      </c>
      <c r="BY298" s="70">
        <v>0</v>
      </c>
      <c r="BZ298" s="70">
        <v>0</v>
      </c>
      <c r="CA298" s="70">
        <v>0</v>
      </c>
      <c r="CB298" s="70">
        <v>0</v>
      </c>
      <c r="CC298" s="70">
        <v>0</v>
      </c>
      <c r="CD298" s="70">
        <v>0</v>
      </c>
    </row>
    <row r="299" spans="1:82">
      <c r="A299" s="70" t="s">
        <v>2146</v>
      </c>
      <c r="B299" s="70">
        <v>17</v>
      </c>
      <c r="C299" s="70">
        <v>18</v>
      </c>
      <c r="D299" s="70">
        <v>1</v>
      </c>
      <c r="E299" s="70">
        <v>2021</v>
      </c>
      <c r="F299" s="70" t="s">
        <v>160</v>
      </c>
      <c r="G299" s="70" t="s">
        <v>1657</v>
      </c>
      <c r="H299" s="70" t="s">
        <v>1658</v>
      </c>
      <c r="I299" s="148"/>
      <c r="J299" s="71">
        <v>0.26809288614620008</v>
      </c>
      <c r="K299" s="71">
        <v>8.4091484411789125E-2</v>
      </c>
      <c r="L299" s="71">
        <v>0.66511049127609045</v>
      </c>
      <c r="M299" s="71">
        <v>4.0610360483333396</v>
      </c>
      <c r="N299" s="71">
        <v>3.4037190432947062</v>
      </c>
      <c r="O299" s="71">
        <v>1.1090547044740808</v>
      </c>
      <c r="P299" s="71">
        <v>1.3103439922590807</v>
      </c>
      <c r="Q299" s="71">
        <v>7.1757754991448902E-2</v>
      </c>
      <c r="R299" s="71">
        <v>0</v>
      </c>
      <c r="S299" s="71">
        <v>0</v>
      </c>
      <c r="T299" s="72"/>
      <c r="U299" s="71">
        <v>12822</v>
      </c>
      <c r="V299" s="71">
        <v>30</v>
      </c>
      <c r="W299" s="71">
        <v>15</v>
      </c>
      <c r="X299" s="71">
        <v>896</v>
      </c>
      <c r="Y299" s="71">
        <v>775</v>
      </c>
      <c r="Z299" s="71">
        <v>816</v>
      </c>
      <c r="AA299" s="71">
        <v>282</v>
      </c>
      <c r="AB299" s="71">
        <v>1229</v>
      </c>
      <c r="AC299" s="71">
        <v>0</v>
      </c>
      <c r="AD299" s="71">
        <v>0</v>
      </c>
      <c r="AE299" s="72"/>
      <c r="AF299" s="71">
        <v>98211.000955241965</v>
      </c>
      <c r="AG299" s="71">
        <v>56897.247879343864</v>
      </c>
      <c r="AH299" s="71">
        <v>95823.952012452879</v>
      </c>
      <c r="AI299" s="71">
        <v>5645092.8047417877</v>
      </c>
      <c r="AJ299" s="71">
        <v>3100157.9898907589</v>
      </c>
      <c r="AK299" s="71">
        <v>0</v>
      </c>
      <c r="AL299" s="71">
        <v>0</v>
      </c>
      <c r="AM299" s="71">
        <v>161323.31811578979</v>
      </c>
      <c r="AN299" s="71">
        <v>0</v>
      </c>
      <c r="AO299" s="71">
        <v>0</v>
      </c>
      <c r="AP299" s="71">
        <v>9157506.313595375</v>
      </c>
      <c r="AQ299" s="72"/>
      <c r="AR299" s="71">
        <v>4</v>
      </c>
      <c r="AS299" s="71">
        <v>0</v>
      </c>
      <c r="AT299" s="71">
        <v>0</v>
      </c>
      <c r="AU299" s="71">
        <v>0</v>
      </c>
      <c r="AV299" s="71">
        <v>0</v>
      </c>
      <c r="AW299" s="71">
        <v>0</v>
      </c>
      <c r="AX299" s="71"/>
      <c r="AY299" s="72"/>
      <c r="AZ299" s="71">
        <v>25.53</v>
      </c>
      <c r="BA299" s="71">
        <v>0</v>
      </c>
      <c r="BB299" s="71">
        <v>0</v>
      </c>
      <c r="BC299" s="71">
        <v>0</v>
      </c>
      <c r="BD299" s="71">
        <v>0</v>
      </c>
      <c r="BE299" s="71">
        <v>0</v>
      </c>
      <c r="BF299" s="71"/>
      <c r="BG299" s="72"/>
      <c r="BH299" s="71">
        <v>0</v>
      </c>
      <c r="BI299" s="71">
        <v>0</v>
      </c>
      <c r="BJ299" s="71">
        <v>0</v>
      </c>
      <c r="BK299" s="71">
        <v>0</v>
      </c>
      <c r="BL299" s="71">
        <v>22.934000000000001</v>
      </c>
      <c r="BM299" s="71">
        <v>0</v>
      </c>
      <c r="BN299" s="72"/>
      <c r="BO299" s="71">
        <v>0</v>
      </c>
      <c r="BP299" s="71">
        <v>0</v>
      </c>
      <c r="BQ299" s="71">
        <v>0</v>
      </c>
      <c r="BR299" s="71">
        <v>0</v>
      </c>
      <c r="BS299" s="71">
        <v>1</v>
      </c>
      <c r="BT299" s="71">
        <v>0</v>
      </c>
      <c r="BU299"/>
      <c r="BV299" s="70">
        <v>22.934000000000001</v>
      </c>
      <c r="BW299" s="70">
        <v>0</v>
      </c>
      <c r="BX299" s="70">
        <v>0</v>
      </c>
      <c r="BY299" s="70">
        <v>0</v>
      </c>
      <c r="BZ299" s="70">
        <v>0</v>
      </c>
      <c r="CA299" s="70">
        <v>0</v>
      </c>
      <c r="CB299" s="70">
        <v>0</v>
      </c>
      <c r="CC299" s="70">
        <v>0</v>
      </c>
      <c r="CD299" s="70">
        <v>0</v>
      </c>
    </row>
    <row r="300" spans="1:82">
      <c r="A300" s="70" t="s">
        <v>1662</v>
      </c>
      <c r="B300" s="70">
        <v>17</v>
      </c>
      <c r="C300" s="70">
        <v>19</v>
      </c>
      <c r="D300" s="70">
        <v>1</v>
      </c>
      <c r="E300" s="70">
        <v>2022</v>
      </c>
      <c r="F300" s="70" t="s">
        <v>161</v>
      </c>
      <c r="G300" s="70" t="s">
        <v>1657</v>
      </c>
      <c r="H300" s="70" t="s">
        <v>1658</v>
      </c>
      <c r="I300" s="148"/>
      <c r="J300" s="71">
        <v>0.22832988859202524</v>
      </c>
      <c r="K300" s="71">
        <v>8.0438052268024987E-2</v>
      </c>
      <c r="L300" s="71">
        <v>0.59635937105437475</v>
      </c>
      <c r="M300" s="71">
        <v>4.1404391781941285</v>
      </c>
      <c r="N300" s="71">
        <v>4.0571321270572627</v>
      </c>
      <c r="O300" s="71">
        <v>1.1415443511756604</v>
      </c>
      <c r="P300" s="71">
        <v>1.313552691226058</v>
      </c>
      <c r="Q300" s="71">
        <v>8.2064560454875465E-2</v>
      </c>
      <c r="R300" s="71">
        <v>0</v>
      </c>
      <c r="S300" s="71">
        <v>0</v>
      </c>
      <c r="T300" s="72"/>
      <c r="U300" s="71">
        <v>13431</v>
      </c>
      <c r="V300" s="71">
        <v>30</v>
      </c>
      <c r="W300" s="71">
        <v>15</v>
      </c>
      <c r="X300" s="71">
        <v>896</v>
      </c>
      <c r="Y300" s="71">
        <v>938</v>
      </c>
      <c r="Z300" s="71">
        <v>798</v>
      </c>
      <c r="AA300" s="71">
        <v>287</v>
      </c>
      <c r="AB300" s="71">
        <v>1394</v>
      </c>
      <c r="AC300" s="71">
        <v>0</v>
      </c>
      <c r="AD300" s="71">
        <v>0</v>
      </c>
      <c r="AE300" s="72"/>
      <c r="AF300" s="71">
        <v>91713.929908888051</v>
      </c>
      <c r="AG300" s="71">
        <v>57397.065835274989</v>
      </c>
      <c r="AH300" s="71">
        <v>106365.46766068813</v>
      </c>
      <c r="AI300" s="71">
        <v>5606279.2660112828</v>
      </c>
      <c r="AJ300" s="71">
        <v>3819409.0734080998</v>
      </c>
      <c r="AK300" s="71">
        <v>0</v>
      </c>
      <c r="AL300" s="71">
        <v>0</v>
      </c>
      <c r="AM300" s="71">
        <v>180003.44840351908</v>
      </c>
      <c r="AN300" s="71">
        <v>0</v>
      </c>
      <c r="AO300" s="71">
        <v>0</v>
      </c>
      <c r="AP300" s="71">
        <v>9861168.2512277514</v>
      </c>
      <c r="AQ300" s="72"/>
      <c r="AR300" s="71">
        <v>5</v>
      </c>
      <c r="AS300" s="71">
        <v>0</v>
      </c>
      <c r="AT300" s="71">
        <v>0</v>
      </c>
      <c r="AU300" s="71">
        <v>0</v>
      </c>
      <c r="AV300" s="71">
        <v>0</v>
      </c>
      <c r="AW300" s="71">
        <v>0</v>
      </c>
      <c r="AX300" s="71"/>
      <c r="AY300" s="72"/>
      <c r="AZ300" s="71">
        <v>29.730000000000004</v>
      </c>
      <c r="BA300" s="71">
        <v>0</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2147</v>
      </c>
      <c r="B301" s="70">
        <v>17</v>
      </c>
      <c r="C301" s="70">
        <v>20</v>
      </c>
      <c r="D301" s="70">
        <v>1</v>
      </c>
      <c r="E301" s="70">
        <v>2023</v>
      </c>
      <c r="F301" s="70" t="s">
        <v>1539</v>
      </c>
      <c r="G301" s="70" t="s">
        <v>1657</v>
      </c>
      <c r="H301" s="70" t="s">
        <v>1658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v>
      </c>
      <c r="AS301" s="71">
        <v>0</v>
      </c>
      <c r="AT301" s="71">
        <v>0</v>
      </c>
      <c r="AU301" s="71">
        <v>0</v>
      </c>
      <c r="AV301" s="71">
        <v>0</v>
      </c>
      <c r="AW301" s="71">
        <v>0</v>
      </c>
      <c r="AX301" s="71"/>
      <c r="AY301" s="72"/>
      <c r="AZ301" s="71">
        <v>29.730000000000004</v>
      </c>
      <c r="BA301" s="71">
        <v>0</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1656</v>
      </c>
      <c r="B302" s="70">
        <v>17</v>
      </c>
      <c r="C302" s="70">
        <v>21</v>
      </c>
      <c r="D302" s="70">
        <v>1</v>
      </c>
      <c r="E302" s="70">
        <v>2024</v>
      </c>
      <c r="F302" s="70" t="s">
        <v>1554</v>
      </c>
      <c r="G302" s="70" t="s">
        <v>1657</v>
      </c>
      <c r="H302" s="70" t="s">
        <v>1658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2148</v>
      </c>
      <c r="B303" s="70">
        <v>154</v>
      </c>
      <c r="C303" s="70">
        <v>1</v>
      </c>
      <c r="D303" s="70">
        <v>10</v>
      </c>
      <c r="E303" s="70">
        <v>1990</v>
      </c>
      <c r="F303" s="70" t="s">
        <v>787</v>
      </c>
      <c r="G303" s="70" t="s">
        <v>2149</v>
      </c>
      <c r="H303" s="70" t="s">
        <v>2150</v>
      </c>
      <c r="I303" s="148"/>
      <c r="J303" s="71">
        <v>0.74446612028961456</v>
      </c>
      <c r="K303" s="71">
        <v>0.91561475821973959</v>
      </c>
      <c r="L303" s="71">
        <v>1.6158173929730371</v>
      </c>
      <c r="M303" s="71">
        <v>1.8568010117347</v>
      </c>
      <c r="N303" s="71">
        <v>3.886718576600297</v>
      </c>
      <c r="O303" s="71">
        <v>2.3777588016100411</v>
      </c>
      <c r="P303" s="71">
        <v>4.6702973247479278</v>
      </c>
      <c r="Q303" s="71">
        <v>0.18803188426793099</v>
      </c>
      <c r="R303" s="71">
        <v>0</v>
      </c>
      <c r="S303" s="71">
        <v>0.16950834612769289</v>
      </c>
      <c r="T303" s="72"/>
      <c r="U303" s="71">
        <v>110834</v>
      </c>
      <c r="V303" s="71">
        <v>267</v>
      </c>
      <c r="W303" s="71">
        <v>23</v>
      </c>
      <c r="X303" s="71">
        <v>639</v>
      </c>
      <c r="Y303" s="71">
        <v>966</v>
      </c>
      <c r="Z303" s="71">
        <v>978</v>
      </c>
      <c r="AA303" s="71">
        <v>1134</v>
      </c>
      <c r="AB303" s="71">
        <v>3053</v>
      </c>
      <c r="AC303" s="71">
        <v>0</v>
      </c>
      <c r="AD303" s="71">
        <v>0.16950834612769289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2151</v>
      </c>
      <c r="B304" s="70">
        <v>155</v>
      </c>
      <c r="C304" s="70">
        <v>2</v>
      </c>
      <c r="D304" s="70">
        <v>10</v>
      </c>
      <c r="E304" s="70">
        <v>2005</v>
      </c>
      <c r="F304" s="70" t="s">
        <v>789</v>
      </c>
      <c r="G304" s="70" t="s">
        <v>2149</v>
      </c>
      <c r="H304" s="70" t="s">
        <v>2150</v>
      </c>
      <c r="I304" s="148"/>
      <c r="J304" s="71">
        <v>0.35504274900856547</v>
      </c>
      <c r="K304" s="71">
        <v>0.53626150634674075</v>
      </c>
      <c r="L304" s="71">
        <v>7.4036082743329956</v>
      </c>
      <c r="M304" s="71">
        <v>2.1904250726763901</v>
      </c>
      <c r="N304" s="71">
        <v>4.7415245272045503</v>
      </c>
      <c r="O304" s="71">
        <v>2.374118887709896</v>
      </c>
      <c r="P304" s="71">
        <v>4.8023736501726804</v>
      </c>
      <c r="Q304" s="71">
        <v>0.14693230644954899</v>
      </c>
      <c r="R304" s="71">
        <v>0</v>
      </c>
      <c r="S304" s="71">
        <v>0.173801623842016</v>
      </c>
      <c r="T304" s="72"/>
      <c r="U304" s="71">
        <v>63974</v>
      </c>
      <c r="V304" s="71">
        <v>206</v>
      </c>
      <c r="W304" s="71">
        <v>99</v>
      </c>
      <c r="X304" s="71">
        <v>402</v>
      </c>
      <c r="Y304" s="71">
        <v>886</v>
      </c>
      <c r="Z304" s="71">
        <v>1130</v>
      </c>
      <c r="AA304" s="71">
        <v>955</v>
      </c>
      <c r="AB304" s="71">
        <v>2494</v>
      </c>
      <c r="AC304" s="71">
        <v>0</v>
      </c>
      <c r="AD304" s="71">
        <v>0.173801623842016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2152</v>
      </c>
      <c r="B305" s="70">
        <v>156</v>
      </c>
      <c r="C305" s="70">
        <v>3</v>
      </c>
      <c r="D305" s="70">
        <v>10</v>
      </c>
      <c r="E305" s="70">
        <v>2006</v>
      </c>
      <c r="F305" s="70" t="s">
        <v>790</v>
      </c>
      <c r="G305" s="70" t="s">
        <v>2149</v>
      </c>
      <c r="H305" s="70" t="s">
        <v>2150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2153</v>
      </c>
      <c r="B306" s="70">
        <v>157</v>
      </c>
      <c r="C306" s="70">
        <v>4</v>
      </c>
      <c r="D306" s="70">
        <v>10</v>
      </c>
      <c r="E306" s="70">
        <v>2007</v>
      </c>
      <c r="F306" s="70" t="s">
        <v>791</v>
      </c>
      <c r="G306" s="70" t="s">
        <v>2149</v>
      </c>
      <c r="H306" s="70" t="s">
        <v>2150</v>
      </c>
      <c r="I306" s="148"/>
      <c r="J306" s="71">
        <v>0.34697525766925758</v>
      </c>
      <c r="K306" s="71">
        <v>0.37194778161896741</v>
      </c>
      <c r="L306" s="71">
        <v>5.7722249443282081</v>
      </c>
      <c r="M306" s="71">
        <v>2.8392790653108588</v>
      </c>
      <c r="N306" s="71">
        <v>4.3455259597836218</v>
      </c>
      <c r="O306" s="71">
        <v>2.186780656614904</v>
      </c>
      <c r="P306" s="71">
        <v>4.7950048243541286</v>
      </c>
      <c r="Q306" s="71">
        <v>0.15040836678922101</v>
      </c>
      <c r="R306" s="71">
        <v>0</v>
      </c>
      <c r="S306" s="71">
        <v>0.13466248206281661</v>
      </c>
      <c r="T306" s="72"/>
      <c r="U306" s="71">
        <v>63960</v>
      </c>
      <c r="V306" s="71">
        <v>139</v>
      </c>
      <c r="W306" s="71">
        <v>94</v>
      </c>
      <c r="X306" s="71">
        <v>608</v>
      </c>
      <c r="Y306" s="71">
        <v>925</v>
      </c>
      <c r="Z306" s="71">
        <v>1082</v>
      </c>
      <c r="AA306" s="71">
        <v>939</v>
      </c>
      <c r="AB306" s="71">
        <v>2418</v>
      </c>
      <c r="AC306" s="71">
        <v>0</v>
      </c>
      <c r="AD306" s="71">
        <v>0.13466248206281661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2154</v>
      </c>
      <c r="B307" s="70">
        <v>158</v>
      </c>
      <c r="C307" s="70">
        <v>5</v>
      </c>
      <c r="D307" s="70">
        <v>10</v>
      </c>
      <c r="E307" s="70">
        <v>2008</v>
      </c>
      <c r="F307" s="70" t="s">
        <v>792</v>
      </c>
      <c r="G307" s="70" t="s">
        <v>2149</v>
      </c>
      <c r="H307" s="70" t="s">
        <v>2150</v>
      </c>
      <c r="I307" s="148"/>
      <c r="J307" s="71">
        <v>0.40508357667658962</v>
      </c>
      <c r="K307" s="71">
        <v>0.27571955272134779</v>
      </c>
      <c r="L307" s="71">
        <v>5.244200258936794</v>
      </c>
      <c r="M307" s="71">
        <v>3.071543213989488</v>
      </c>
      <c r="N307" s="71">
        <v>3.9622258129233172</v>
      </c>
      <c r="O307" s="71">
        <v>2.1243461547310529</v>
      </c>
      <c r="P307" s="71">
        <v>4.5753115711569503</v>
      </c>
      <c r="Q307" s="71">
        <v>0.144669860318141</v>
      </c>
      <c r="R307" s="71">
        <v>0</v>
      </c>
      <c r="S307" s="71">
        <v>0</v>
      </c>
      <c r="T307" s="72"/>
      <c r="U307" s="71">
        <v>86650</v>
      </c>
      <c r="V307" s="71">
        <v>139</v>
      </c>
      <c r="W307" s="71">
        <v>94</v>
      </c>
      <c r="X307" s="71">
        <v>608</v>
      </c>
      <c r="Y307" s="71">
        <v>928</v>
      </c>
      <c r="Z307" s="71">
        <v>1088</v>
      </c>
      <c r="AA307" s="71">
        <v>897</v>
      </c>
      <c r="AB307" s="71">
        <v>2364</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2155</v>
      </c>
      <c r="B308" s="70">
        <v>159</v>
      </c>
      <c r="C308" s="70">
        <v>6</v>
      </c>
      <c r="D308" s="70">
        <v>10</v>
      </c>
      <c r="E308" s="70">
        <v>2009</v>
      </c>
      <c r="F308" s="70" t="s">
        <v>176</v>
      </c>
      <c r="G308" s="70" t="s">
        <v>2149</v>
      </c>
      <c r="H308" s="70" t="s">
        <v>2150</v>
      </c>
      <c r="I308" s="148"/>
      <c r="J308" s="71">
        <v>0.35670999728561531</v>
      </c>
      <c r="K308" s="71">
        <v>0.23392965968062021</v>
      </c>
      <c r="L308" s="71">
        <v>4.9660121758551643</v>
      </c>
      <c r="M308" s="71">
        <v>3.15114123127442</v>
      </c>
      <c r="N308" s="71">
        <v>3.9671410851624591</v>
      </c>
      <c r="O308" s="71">
        <v>2.142329724135446</v>
      </c>
      <c r="P308" s="71">
        <v>4.4666427336626962</v>
      </c>
      <c r="Q308" s="71">
        <v>0.13577454761250801</v>
      </c>
      <c r="R308" s="71">
        <v>0</v>
      </c>
      <c r="S308" s="71">
        <v>0.10659656660540261</v>
      </c>
      <c r="T308" s="72"/>
      <c r="U308" s="71">
        <v>56682</v>
      </c>
      <c r="V308" s="71">
        <v>113</v>
      </c>
      <c r="W308" s="71">
        <v>124</v>
      </c>
      <c r="X308" s="71">
        <v>636</v>
      </c>
      <c r="Y308" s="71">
        <v>922</v>
      </c>
      <c r="Z308" s="71">
        <v>1083</v>
      </c>
      <c r="AA308" s="71">
        <v>899</v>
      </c>
      <c r="AB308" s="71">
        <v>2329</v>
      </c>
      <c r="AC308" s="71">
        <v>0</v>
      </c>
      <c r="AD308" s="71">
        <v>0.10659656660540261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2156</v>
      </c>
      <c r="B309" s="70">
        <v>160</v>
      </c>
      <c r="C309" s="70">
        <v>7</v>
      </c>
      <c r="D309" s="70">
        <v>10</v>
      </c>
      <c r="E309" s="70">
        <v>2010</v>
      </c>
      <c r="F309" s="70" t="s">
        <v>177</v>
      </c>
      <c r="G309" s="70" t="s">
        <v>2149</v>
      </c>
      <c r="H309" s="70" t="s">
        <v>2150</v>
      </c>
      <c r="I309" s="148"/>
      <c r="J309" s="71">
        <v>0.35684274760688539</v>
      </c>
      <c r="K309" s="71">
        <v>0.2506062054739005</v>
      </c>
      <c r="L309" s="71">
        <v>5.0571098216313697</v>
      </c>
      <c r="M309" s="71">
        <v>3.2557506414885409</v>
      </c>
      <c r="N309" s="71">
        <v>4.212932721334397</v>
      </c>
      <c r="O309" s="71">
        <v>2.134389786462171</v>
      </c>
      <c r="P309" s="71">
        <v>4.6218141399749726</v>
      </c>
      <c r="Q309" s="71">
        <v>0.13986878329618799</v>
      </c>
      <c r="R309" s="71">
        <v>0</v>
      </c>
      <c r="S309" s="71">
        <v>0.1639234346056852</v>
      </c>
      <c r="T309" s="72"/>
      <c r="U309" s="71">
        <v>66215</v>
      </c>
      <c r="V309" s="71">
        <v>113</v>
      </c>
      <c r="W309" s="71">
        <v>124</v>
      </c>
      <c r="X309" s="71">
        <v>636</v>
      </c>
      <c r="Y309" s="71">
        <v>920</v>
      </c>
      <c r="Z309" s="71">
        <v>1084</v>
      </c>
      <c r="AA309" s="71">
        <v>907</v>
      </c>
      <c r="AB309" s="71">
        <v>2299</v>
      </c>
      <c r="AC309" s="71">
        <v>0</v>
      </c>
      <c r="AD309" s="71">
        <v>0.1639234346056852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2157</v>
      </c>
      <c r="B310" s="70">
        <v>161</v>
      </c>
      <c r="C310" s="70">
        <v>8</v>
      </c>
      <c r="D310" s="70">
        <v>10</v>
      </c>
      <c r="E310" s="70">
        <v>2011</v>
      </c>
      <c r="F310" s="70" t="s">
        <v>178</v>
      </c>
      <c r="G310" s="70" t="s">
        <v>2149</v>
      </c>
      <c r="H310" s="70" t="s">
        <v>2150</v>
      </c>
      <c r="I310" s="148"/>
      <c r="J310" s="71">
        <v>0.55448034878819097</v>
      </c>
      <c r="K310" s="71">
        <v>0.31454338009457361</v>
      </c>
      <c r="L310" s="71">
        <v>4.5122638795972447</v>
      </c>
      <c r="M310" s="71">
        <v>3.582992788927577</v>
      </c>
      <c r="N310" s="71">
        <v>3.8659127226196408</v>
      </c>
      <c r="O310" s="71">
        <v>2.0755162394746902</v>
      </c>
      <c r="P310" s="71">
        <v>4.4140243024683246</v>
      </c>
      <c r="Q310" s="71">
        <v>0.15558250167868101</v>
      </c>
      <c r="R310" s="71">
        <v>0</v>
      </c>
      <c r="S310" s="71">
        <v>0.1411664386272399</v>
      </c>
      <c r="T310" s="72"/>
      <c r="U310" s="71">
        <v>97564</v>
      </c>
      <c r="V310" s="71">
        <v>113</v>
      </c>
      <c r="W310" s="71">
        <v>124</v>
      </c>
      <c r="X310" s="71">
        <v>636</v>
      </c>
      <c r="Y310" s="71">
        <v>899</v>
      </c>
      <c r="Z310" s="71">
        <v>1077</v>
      </c>
      <c r="AA310" s="71">
        <v>892</v>
      </c>
      <c r="AB310" s="71">
        <v>2217</v>
      </c>
      <c r="AC310" s="71">
        <v>0</v>
      </c>
      <c r="AD310" s="71">
        <v>0.1411664386272399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2158</v>
      </c>
      <c r="B311" s="70">
        <v>162</v>
      </c>
      <c r="C311" s="70">
        <v>9</v>
      </c>
      <c r="D311" s="70">
        <v>10</v>
      </c>
      <c r="E311" s="70">
        <v>2012</v>
      </c>
      <c r="F311" s="70" t="s">
        <v>179</v>
      </c>
      <c r="G311" s="1064" t="s">
        <v>2149</v>
      </c>
      <c r="H311" s="70" t="s">
        <v>2150</v>
      </c>
      <c r="I311" s="148"/>
      <c r="J311" s="71">
        <v>0.52329333448115123</v>
      </c>
      <c r="K311" s="71">
        <v>0.28391519584699981</v>
      </c>
      <c r="L311" s="71">
        <v>4.5879018730451042</v>
      </c>
      <c r="M311" s="71">
        <v>3.2258001386047059</v>
      </c>
      <c r="N311" s="71">
        <v>3.7486842842964951</v>
      </c>
      <c r="O311" s="71">
        <v>2.0438879836973944</v>
      </c>
      <c r="P311" s="71">
        <v>4.3943484046041954</v>
      </c>
      <c r="Q311" s="71">
        <v>0.16819854772773901</v>
      </c>
      <c r="R311" s="71">
        <v>0</v>
      </c>
      <c r="S311" s="71">
        <v>0.13815321514040671</v>
      </c>
      <c r="T311" s="72"/>
      <c r="U311" s="71">
        <v>94478</v>
      </c>
      <c r="V311" s="71">
        <v>113</v>
      </c>
      <c r="W311" s="71">
        <v>124</v>
      </c>
      <c r="X311" s="71">
        <v>636</v>
      </c>
      <c r="Y311" s="71">
        <v>900</v>
      </c>
      <c r="Z311" s="71">
        <v>1069</v>
      </c>
      <c r="AA311" s="71">
        <v>883</v>
      </c>
      <c r="AB311" s="71">
        <v>2206</v>
      </c>
      <c r="AC311" s="71">
        <v>0</v>
      </c>
      <c r="AD311" s="71">
        <v>0.13815321514040671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2159</v>
      </c>
      <c r="B312" s="70">
        <v>163</v>
      </c>
      <c r="C312" s="70">
        <v>10</v>
      </c>
      <c r="D312" s="70">
        <v>10</v>
      </c>
      <c r="E312" s="70">
        <v>2013</v>
      </c>
      <c r="F312" s="70" t="s">
        <v>180</v>
      </c>
      <c r="G312" s="1064" t="s">
        <v>2149</v>
      </c>
      <c r="H312" s="70" t="s">
        <v>2150</v>
      </c>
      <c r="I312" s="148"/>
      <c r="J312" s="71">
        <v>0</v>
      </c>
      <c r="K312" s="71">
        <v>0.23354442176731119</v>
      </c>
      <c r="L312" s="71">
        <v>4.6637688864333642</v>
      </c>
      <c r="M312" s="71">
        <v>3.1097315830521519</v>
      </c>
      <c r="N312" s="71">
        <v>3.9897900709823988</v>
      </c>
      <c r="O312" s="71">
        <v>1.9345694714613249</v>
      </c>
      <c r="P312" s="71">
        <v>4.3060036989428792</v>
      </c>
      <c r="Q312" s="71">
        <v>0.16685450592228901</v>
      </c>
      <c r="R312" s="71">
        <v>0</v>
      </c>
      <c r="S312" s="71">
        <v>0.10746744337850089</v>
      </c>
      <c r="T312" s="72"/>
      <c r="U312" s="71">
        <v>0</v>
      </c>
      <c r="V312" s="71">
        <v>113</v>
      </c>
      <c r="W312" s="71">
        <v>124</v>
      </c>
      <c r="X312" s="71">
        <v>636</v>
      </c>
      <c r="Y312" s="71">
        <v>895</v>
      </c>
      <c r="Z312" s="71">
        <v>1057</v>
      </c>
      <c r="AA312" s="71">
        <v>862</v>
      </c>
      <c r="AB312" s="71">
        <v>2157</v>
      </c>
      <c r="AC312" s="71">
        <v>0</v>
      </c>
      <c r="AD312" s="71">
        <v>0.10746744337850089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2160</v>
      </c>
      <c r="B313" s="70">
        <v>164</v>
      </c>
      <c r="C313" s="70">
        <v>11</v>
      </c>
      <c r="D313" s="70">
        <v>10</v>
      </c>
      <c r="E313" s="70">
        <v>2014</v>
      </c>
      <c r="F313" s="70" t="s">
        <v>181</v>
      </c>
      <c r="G313" s="70" t="s">
        <v>2149</v>
      </c>
      <c r="H313" s="70" t="s">
        <v>2150</v>
      </c>
      <c r="I313" s="148"/>
      <c r="J313" s="71">
        <v>0.30901876475521523</v>
      </c>
      <c r="K313" s="71">
        <v>0.27425316354250467</v>
      </c>
      <c r="L313" s="71">
        <v>2.762761396339771</v>
      </c>
      <c r="M313" s="71">
        <v>2.7599559543298389</v>
      </c>
      <c r="N313" s="71">
        <v>3.9333310007131379</v>
      </c>
      <c r="O313" s="71">
        <v>1.8142189270474147</v>
      </c>
      <c r="P313" s="71">
        <v>4.2028524220529802</v>
      </c>
      <c r="Q313" s="71">
        <v>0.156598741611646</v>
      </c>
      <c r="R313" s="71">
        <v>0</v>
      </c>
      <c r="S313" s="71">
        <v>9.3247369367377445E-2</v>
      </c>
      <c r="T313" s="72"/>
      <c r="U313" s="71">
        <v>60648</v>
      </c>
      <c r="V313" s="71">
        <v>113</v>
      </c>
      <c r="W313" s="71">
        <v>102</v>
      </c>
      <c r="X313" s="71">
        <v>567</v>
      </c>
      <c r="Y313" s="71">
        <v>890</v>
      </c>
      <c r="Z313" s="71">
        <v>1044</v>
      </c>
      <c r="AA313" s="71">
        <v>837</v>
      </c>
      <c r="AB313" s="71">
        <v>2110</v>
      </c>
      <c r="AC313" s="71">
        <v>0</v>
      </c>
      <c r="AD313" s="71">
        <v>9.3247369367377445E-2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2161</v>
      </c>
      <c r="B314" s="70">
        <v>165</v>
      </c>
      <c r="C314" s="70">
        <v>12</v>
      </c>
      <c r="D314" s="70">
        <v>10</v>
      </c>
      <c r="E314" s="70">
        <v>2015</v>
      </c>
      <c r="F314" s="70" t="s">
        <v>182</v>
      </c>
      <c r="G314" s="70" t="s">
        <v>2149</v>
      </c>
      <c r="H314" s="70" t="s">
        <v>2150</v>
      </c>
      <c r="I314" s="148"/>
      <c r="J314" s="71">
        <v>0</v>
      </c>
      <c r="K314" s="71">
        <v>0.25521961012981209</v>
      </c>
      <c r="L314" s="71">
        <v>2.9806011587501611</v>
      </c>
      <c r="M314" s="71">
        <v>2.9422483914463009</v>
      </c>
      <c r="N314" s="71">
        <v>3.3522847188145448</v>
      </c>
      <c r="O314" s="71">
        <v>1.7573380280513347</v>
      </c>
      <c r="P314" s="71">
        <v>4.1207428856312198</v>
      </c>
      <c r="Q314" s="71">
        <v>0.14886817751749501</v>
      </c>
      <c r="R314" s="71">
        <v>0</v>
      </c>
      <c r="S314" s="71">
        <v>0.10390329630547659</v>
      </c>
      <c r="T314" s="72"/>
      <c r="U314" s="71">
        <v>0</v>
      </c>
      <c r="V314" s="71">
        <v>113</v>
      </c>
      <c r="W314" s="71">
        <v>102</v>
      </c>
      <c r="X314" s="71">
        <v>567</v>
      </c>
      <c r="Y314" s="71">
        <v>885</v>
      </c>
      <c r="Z314" s="71">
        <v>1021</v>
      </c>
      <c r="AA314" s="71">
        <v>820</v>
      </c>
      <c r="AB314" s="71">
        <v>2049</v>
      </c>
      <c r="AC314" s="71">
        <v>0</v>
      </c>
      <c r="AD314" s="71">
        <v>0.10390329630547659</v>
      </c>
      <c r="AE314" s="72"/>
      <c r="AF314" s="71">
        <v>0</v>
      </c>
      <c r="AG314" s="71">
        <v>196217.77795968929</v>
      </c>
      <c r="AH314" s="71">
        <v>626801.63568125805</v>
      </c>
      <c r="AI314" s="71">
        <v>3682113.3753046212</v>
      </c>
      <c r="AJ314" s="71">
        <v>4350631.6939456444</v>
      </c>
      <c r="AK314" s="71">
        <v>0</v>
      </c>
      <c r="AL314" s="71">
        <v>0</v>
      </c>
      <c r="AM314" s="71">
        <v>280806.85476827278</v>
      </c>
      <c r="AN314" s="71">
        <v>0</v>
      </c>
      <c r="AO314" s="71">
        <v>0</v>
      </c>
      <c r="AP314" s="71">
        <v>9136571.3376594856</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2162</v>
      </c>
      <c r="B315" s="70">
        <v>166</v>
      </c>
      <c r="C315" s="70">
        <v>13</v>
      </c>
      <c r="D315" s="70">
        <v>10</v>
      </c>
      <c r="E315" s="70">
        <v>2016</v>
      </c>
      <c r="F315" s="70" t="s">
        <v>155</v>
      </c>
      <c r="G315" s="70" t="s">
        <v>2149</v>
      </c>
      <c r="H315" s="70" t="s">
        <v>2150</v>
      </c>
      <c r="I315" s="148"/>
      <c r="J315" s="71">
        <v>0.29137755402019699</v>
      </c>
      <c r="K315" s="71">
        <v>0.25675327051255914</v>
      </c>
      <c r="L315" s="71">
        <v>2.8644399219937906</v>
      </c>
      <c r="M315" s="71">
        <v>2.3784734707761528</v>
      </c>
      <c r="N315" s="71">
        <v>3.4843043546963091</v>
      </c>
      <c r="O315" s="71">
        <v>1.7427989936460393</v>
      </c>
      <c r="P315" s="71">
        <v>4.2999689116437363</v>
      </c>
      <c r="Q315" s="71">
        <v>0.14197037598112522</v>
      </c>
      <c r="R315" s="71">
        <v>0</v>
      </c>
      <c r="S315" s="71">
        <v>9.6446590734027393E-2</v>
      </c>
      <c r="T315" s="72"/>
      <c r="U315" s="71">
        <v>61259</v>
      </c>
      <c r="V315" s="71">
        <v>113</v>
      </c>
      <c r="W315" s="71">
        <v>102</v>
      </c>
      <c r="X315" s="71">
        <v>567</v>
      </c>
      <c r="Y315" s="71">
        <v>864</v>
      </c>
      <c r="Z315" s="71">
        <v>1025</v>
      </c>
      <c r="AA315" s="71">
        <v>885</v>
      </c>
      <c r="AB315" s="71">
        <v>2010</v>
      </c>
      <c r="AC315" s="71">
        <v>0</v>
      </c>
      <c r="AD315" s="71">
        <v>9.6446590734027393E-2</v>
      </c>
      <c r="AE315" s="72"/>
      <c r="AF315" s="71">
        <v>428008.39649044961</v>
      </c>
      <c r="AG315" s="71">
        <v>189733.38394178191</v>
      </c>
      <c r="AH315" s="71">
        <v>467799.95928075019</v>
      </c>
      <c r="AI315" s="71">
        <v>3582089.4699270939</v>
      </c>
      <c r="AJ315" s="71">
        <v>4242088.5341945924</v>
      </c>
      <c r="AK315" s="71">
        <v>0</v>
      </c>
      <c r="AL315" s="71">
        <v>0</v>
      </c>
      <c r="AM315" s="71">
        <v>275676.07536614517</v>
      </c>
      <c r="AN315" s="71">
        <v>0</v>
      </c>
      <c r="AO315" s="71">
        <v>0</v>
      </c>
      <c r="AP315" s="71">
        <v>9185395.8192008119</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2163</v>
      </c>
      <c r="B316" s="70">
        <v>167</v>
      </c>
      <c r="C316" s="70">
        <v>14</v>
      </c>
      <c r="D316" s="70">
        <v>10</v>
      </c>
      <c r="E316" s="70">
        <v>2017</v>
      </c>
      <c r="F316" s="70" t="s">
        <v>156</v>
      </c>
      <c r="G316" s="70" t="s">
        <v>2149</v>
      </c>
      <c r="H316" s="70" t="s">
        <v>2150</v>
      </c>
      <c r="I316" s="148"/>
      <c r="J316" s="71">
        <v>0.25356285272806744</v>
      </c>
      <c r="K316" s="71">
        <v>0.25320442638908525</v>
      </c>
      <c r="L316" s="71">
        <v>2.8168467770422279</v>
      </c>
      <c r="M316" s="71">
        <v>2.259544263917836</v>
      </c>
      <c r="N316" s="71">
        <v>3.485907694221809</v>
      </c>
      <c r="O316" s="71">
        <v>1.7126881197213568</v>
      </c>
      <c r="P316" s="71">
        <v>4.2292786510615237</v>
      </c>
      <c r="Q316" s="71">
        <v>0.13189259698446201</v>
      </c>
      <c r="R316" s="71">
        <v>0</v>
      </c>
      <c r="S316" s="71">
        <v>0.10311917018166841</v>
      </c>
      <c r="T316" s="72"/>
      <c r="U316" s="71">
        <v>56594.000000000007</v>
      </c>
      <c r="V316" s="71">
        <v>113</v>
      </c>
      <c r="W316" s="71">
        <v>102</v>
      </c>
      <c r="X316" s="71">
        <v>567</v>
      </c>
      <c r="Y316" s="71">
        <v>839</v>
      </c>
      <c r="Z316" s="71">
        <v>1024</v>
      </c>
      <c r="AA316" s="71">
        <v>876</v>
      </c>
      <c r="AB316" s="71">
        <v>1931</v>
      </c>
      <c r="AC316" s="71">
        <v>0</v>
      </c>
      <c r="AD316" s="71">
        <v>0.1031191701816684</v>
      </c>
      <c r="AE316" s="72"/>
      <c r="AF316" s="71">
        <v>377538.51044085028</v>
      </c>
      <c r="AG316" s="71">
        <v>189224.71046692319</v>
      </c>
      <c r="AH316" s="71">
        <v>603318.21010130539</v>
      </c>
      <c r="AI316" s="71">
        <v>3548008.4248772729</v>
      </c>
      <c r="AJ316" s="71">
        <v>4107505.8362904908</v>
      </c>
      <c r="AK316" s="71">
        <v>0</v>
      </c>
      <c r="AL316" s="71">
        <v>0</v>
      </c>
      <c r="AM316" s="71">
        <v>265255.44948075362</v>
      </c>
      <c r="AN316" s="71">
        <v>0</v>
      </c>
      <c r="AO316" s="71">
        <v>0</v>
      </c>
      <c r="AP316" s="71">
        <v>9090851.1416575946</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2164</v>
      </c>
      <c r="B317" s="70">
        <v>168</v>
      </c>
      <c r="C317" s="70">
        <v>15</v>
      </c>
      <c r="D317" s="70">
        <v>10</v>
      </c>
      <c r="E317" s="70">
        <v>2018</v>
      </c>
      <c r="F317" s="70" t="s">
        <v>183</v>
      </c>
      <c r="G317" s="70" t="s">
        <v>2149</v>
      </c>
      <c r="H317" s="70" t="s">
        <v>2150</v>
      </c>
      <c r="I317" s="148"/>
      <c r="J317" s="71">
        <v>0.24490072561472248</v>
      </c>
      <c r="K317" s="71">
        <v>0.23759603875298108</v>
      </c>
      <c r="L317" s="71">
        <v>2.5253015304765514</v>
      </c>
      <c r="M317" s="71">
        <v>2.1990283068220999</v>
      </c>
      <c r="N317" s="71">
        <v>3.3141688566309639</v>
      </c>
      <c r="O317" s="71">
        <v>1.6723048303759045</v>
      </c>
      <c r="P317" s="71">
        <v>4.0294431969631228</v>
      </c>
      <c r="Q317" s="71">
        <v>0.117508065086889</v>
      </c>
      <c r="R317" s="71">
        <v>0</v>
      </c>
      <c r="S317" s="71">
        <v>9.9816364102221139E-2</v>
      </c>
      <c r="T317" s="72"/>
      <c r="U317" s="71">
        <v>58765</v>
      </c>
      <c r="V317" s="71">
        <v>113</v>
      </c>
      <c r="W317" s="71">
        <v>102</v>
      </c>
      <c r="X317" s="71">
        <v>567</v>
      </c>
      <c r="Y317" s="71">
        <v>823</v>
      </c>
      <c r="Z317" s="71">
        <v>1019</v>
      </c>
      <c r="AA317" s="71">
        <v>843</v>
      </c>
      <c r="AB317" s="71">
        <v>1854</v>
      </c>
      <c r="AC317" s="71">
        <v>0</v>
      </c>
      <c r="AD317" s="71">
        <v>9.9816364102221139E-2</v>
      </c>
      <c r="AE317" s="72"/>
      <c r="AF317" s="71">
        <v>374840.30160449853</v>
      </c>
      <c r="AG317" s="71">
        <v>168087.1710751401</v>
      </c>
      <c r="AH317" s="71">
        <v>570091.63367391122</v>
      </c>
      <c r="AI317" s="71">
        <v>3388987.223265742</v>
      </c>
      <c r="AJ317" s="71">
        <v>3866853.5627760082</v>
      </c>
      <c r="AK317" s="71">
        <v>0</v>
      </c>
      <c r="AL317" s="71">
        <v>0</v>
      </c>
      <c r="AM317" s="71">
        <v>255205.15925939701</v>
      </c>
      <c r="AN317" s="71">
        <v>0</v>
      </c>
      <c r="AO317" s="71">
        <v>0</v>
      </c>
      <c r="AP317" s="71">
        <v>8624065.0516546983</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2165</v>
      </c>
      <c r="B318" s="70">
        <v>169</v>
      </c>
      <c r="C318" s="70">
        <v>16</v>
      </c>
      <c r="D318" s="70">
        <v>10</v>
      </c>
      <c r="E318" s="70">
        <v>2019</v>
      </c>
      <c r="F318" s="70" t="s">
        <v>158</v>
      </c>
      <c r="G318" s="70" t="s">
        <v>2149</v>
      </c>
      <c r="H318" s="70" t="s">
        <v>2150</v>
      </c>
      <c r="I318" s="148"/>
      <c r="J318" s="71">
        <v>0.28415965307667601</v>
      </c>
      <c r="K318" s="71">
        <v>0.21567037734907654</v>
      </c>
      <c r="L318" s="71">
        <v>2.5390473374347571</v>
      </c>
      <c r="M318" s="71">
        <v>2.1058033928060915</v>
      </c>
      <c r="N318" s="71">
        <v>2.8808314273952176</v>
      </c>
      <c r="O318" s="71">
        <v>1.573314002028956</v>
      </c>
      <c r="P318" s="71">
        <v>3.6456611013244054</v>
      </c>
      <c r="Q318" s="71">
        <v>0.11095497474006601</v>
      </c>
      <c r="R318" s="71">
        <v>0</v>
      </c>
      <c r="S318" s="71">
        <v>8.0183501380454061E-2</v>
      </c>
      <c r="T318" s="72"/>
      <c r="U318" s="71">
        <v>69117</v>
      </c>
      <c r="V318" s="71">
        <v>113</v>
      </c>
      <c r="W318" s="71">
        <v>102</v>
      </c>
      <c r="X318" s="71">
        <v>567</v>
      </c>
      <c r="Y318" s="71">
        <v>806</v>
      </c>
      <c r="Z318" s="71">
        <v>985</v>
      </c>
      <c r="AA318" s="71">
        <v>757</v>
      </c>
      <c r="AB318" s="71">
        <v>1798</v>
      </c>
      <c r="AC318" s="71">
        <v>0</v>
      </c>
      <c r="AD318" s="71">
        <v>8.0183501380454061E-2</v>
      </c>
      <c r="AE318" s="72"/>
      <c r="AF318" s="71">
        <v>461568.48929272109</v>
      </c>
      <c r="AG318" s="71">
        <v>162752.90678833629</v>
      </c>
      <c r="AH318" s="71">
        <v>602160.61169238726</v>
      </c>
      <c r="AI318" s="71">
        <v>3472863.3743642452</v>
      </c>
      <c r="AJ318" s="71">
        <v>3679157.268938099</v>
      </c>
      <c r="AK318" s="71">
        <v>0</v>
      </c>
      <c r="AL318" s="71">
        <v>0</v>
      </c>
      <c r="AM318" s="71">
        <v>244874.06466324677</v>
      </c>
      <c r="AN318" s="71">
        <v>0</v>
      </c>
      <c r="AO318" s="71">
        <v>0</v>
      </c>
      <c r="AP318" s="71">
        <v>8623376.715739036</v>
      </c>
      <c r="AQ318" s="72"/>
      <c r="AR318" s="71">
        <v>0</v>
      </c>
      <c r="AS318" s="71">
        <v>0</v>
      </c>
      <c r="AT318" s="71">
        <v>0</v>
      </c>
      <c r="AU318" s="71">
        <v>1</v>
      </c>
      <c r="AV318" s="71">
        <v>0</v>
      </c>
      <c r="AW318" s="71">
        <v>0</v>
      </c>
      <c r="AX318" s="71"/>
      <c r="AY318" s="72"/>
      <c r="AZ318" s="71">
        <v>0</v>
      </c>
      <c r="BA318" s="71">
        <v>0</v>
      </c>
      <c r="BB318" s="71">
        <v>0</v>
      </c>
      <c r="BC318" s="71">
        <v>1000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2166</v>
      </c>
      <c r="B319" s="70">
        <v>170</v>
      </c>
      <c r="C319" s="70">
        <v>17</v>
      </c>
      <c r="D319" s="70">
        <v>10</v>
      </c>
      <c r="E319" s="70">
        <v>2020</v>
      </c>
      <c r="F319" s="70" t="s">
        <v>159</v>
      </c>
      <c r="G319" s="70" t="s">
        <v>2149</v>
      </c>
      <c r="H319" s="70" t="s">
        <v>2150</v>
      </c>
      <c r="I319" s="148"/>
      <c r="J319" s="71">
        <v>0</v>
      </c>
      <c r="K319" s="71">
        <v>0.18542187915401709</v>
      </c>
      <c r="L319" s="71">
        <v>1.2899306132905397</v>
      </c>
      <c r="M319" s="71">
        <v>1.6445419313852456</v>
      </c>
      <c r="N319" s="71">
        <v>2.813719617976862</v>
      </c>
      <c r="O319" s="71">
        <v>1.357453949686297</v>
      </c>
      <c r="P319" s="71">
        <v>3.3846267916434738</v>
      </c>
      <c r="Q319" s="71">
        <v>0.102945423054514</v>
      </c>
      <c r="R319" s="71">
        <v>0</v>
      </c>
      <c r="S319" s="71">
        <v>6.4276306864432586E-2</v>
      </c>
      <c r="T319" s="72"/>
      <c r="U319" s="71">
        <v>0</v>
      </c>
      <c r="V319" s="71">
        <v>85</v>
      </c>
      <c r="W319" s="71">
        <v>58</v>
      </c>
      <c r="X319" s="71">
        <v>492</v>
      </c>
      <c r="Y319" s="71">
        <v>803</v>
      </c>
      <c r="Z319" s="71">
        <v>970</v>
      </c>
      <c r="AA319" s="71">
        <v>747</v>
      </c>
      <c r="AB319" s="71">
        <v>1746</v>
      </c>
      <c r="AC319" s="71">
        <v>0</v>
      </c>
      <c r="AD319" s="71">
        <v>6.4276306864432586E-2</v>
      </c>
      <c r="AE319" s="72"/>
      <c r="AF319" s="71">
        <v>0</v>
      </c>
      <c r="AG319" s="71">
        <v>133703.90482442366</v>
      </c>
      <c r="AH319" s="71">
        <v>331914.75626951823</v>
      </c>
      <c r="AI319" s="71">
        <v>2842908.5072281365</v>
      </c>
      <c r="AJ319" s="71">
        <v>3667919.6732480568</v>
      </c>
      <c r="AK319" s="71"/>
      <c r="AL319" s="71"/>
      <c r="AM319" s="71">
        <v>227872.39846459468</v>
      </c>
      <c r="AN319" s="71"/>
      <c r="AO319" s="71"/>
      <c r="AP319" s="71">
        <v>7204319.2400347302</v>
      </c>
      <c r="AQ319" s="72"/>
      <c r="AR319" s="71">
        <v>0</v>
      </c>
      <c r="AS319" s="71">
        <v>0</v>
      </c>
      <c r="AT319" s="71">
        <v>0</v>
      </c>
      <c r="AU319" s="71">
        <v>1</v>
      </c>
      <c r="AV319" s="71">
        <v>0</v>
      </c>
      <c r="AW319" s="71">
        <v>0</v>
      </c>
      <c r="AX319" s="71"/>
      <c r="AY319" s="72"/>
      <c r="AZ319" s="71">
        <v>0</v>
      </c>
      <c r="BA319" s="71">
        <v>0</v>
      </c>
      <c r="BB319" s="71">
        <v>0</v>
      </c>
      <c r="BC319" s="71">
        <v>1000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2167</v>
      </c>
      <c r="B320" s="70">
        <v>170</v>
      </c>
      <c r="C320" s="70">
        <v>18</v>
      </c>
      <c r="D320" s="70">
        <v>10</v>
      </c>
      <c r="E320" s="70">
        <v>2021</v>
      </c>
      <c r="F320" s="70" t="s">
        <v>160</v>
      </c>
      <c r="G320" s="70" t="s">
        <v>2149</v>
      </c>
      <c r="H320" s="70" t="s">
        <v>2150</v>
      </c>
      <c r="I320" s="148"/>
      <c r="J320" s="71">
        <v>0.15259797542533488</v>
      </c>
      <c r="K320" s="71">
        <v>0.19883043457407618</v>
      </c>
      <c r="L320" s="71">
        <v>1.6922870755630781</v>
      </c>
      <c r="M320" s="71">
        <v>1.8602241628380749</v>
      </c>
      <c r="N320" s="71">
        <v>3.0526836719548447</v>
      </c>
      <c r="O320" s="71">
        <v>1.3224390042319614</v>
      </c>
      <c r="P320" s="71">
        <v>3.4013184479916565</v>
      </c>
      <c r="Q320" s="71">
        <v>9.8790985716461804E-2</v>
      </c>
      <c r="R320" s="71">
        <v>0</v>
      </c>
      <c r="S320" s="71">
        <v>8.647365578245117E-2</v>
      </c>
      <c r="T320" s="72"/>
      <c r="U320" s="71">
        <v>39942</v>
      </c>
      <c r="V320" s="71">
        <v>85</v>
      </c>
      <c r="W320" s="71">
        <v>58</v>
      </c>
      <c r="X320" s="71">
        <v>492</v>
      </c>
      <c r="Y320" s="71">
        <v>798</v>
      </c>
      <c r="Z320" s="71">
        <v>973</v>
      </c>
      <c r="AA320" s="71">
        <v>732</v>
      </c>
      <c r="AB320" s="71">
        <v>1692</v>
      </c>
      <c r="AC320" s="71">
        <v>0</v>
      </c>
      <c r="AD320" s="71">
        <v>8.647365578245117E-2</v>
      </c>
      <c r="AE320" s="72"/>
      <c r="AF320" s="71">
        <v>241020.0999162872</v>
      </c>
      <c r="AG320" s="71">
        <v>137687.35835096001</v>
      </c>
      <c r="AH320" s="71">
        <v>397588.03892093821</v>
      </c>
      <c r="AI320" s="71">
        <v>3042471.7564531295</v>
      </c>
      <c r="AJ320" s="71">
        <v>3866175.6540156389</v>
      </c>
      <c r="AK320" s="71">
        <v>0</v>
      </c>
      <c r="AL320" s="71">
        <v>0</v>
      </c>
      <c r="AM320" s="71">
        <v>222098.49817080254</v>
      </c>
      <c r="AN320" s="71">
        <v>0</v>
      </c>
      <c r="AO320" s="71">
        <v>0</v>
      </c>
      <c r="AP320" s="71">
        <v>7907041.405827756</v>
      </c>
      <c r="AQ320" s="72"/>
      <c r="AR320" s="71">
        <v>0</v>
      </c>
      <c r="AS320" s="71">
        <v>0</v>
      </c>
      <c r="AT320" s="71">
        <v>0</v>
      </c>
      <c r="AU320" s="71">
        <v>1</v>
      </c>
      <c r="AV320" s="71">
        <v>0</v>
      </c>
      <c r="AW320" s="71">
        <v>0</v>
      </c>
      <c r="AX320" s="71"/>
      <c r="AY320" s="72"/>
      <c r="AZ320" s="71">
        <v>0</v>
      </c>
      <c r="BA320" s="71">
        <v>0</v>
      </c>
      <c r="BB320" s="71">
        <v>0</v>
      </c>
      <c r="BC320" s="71">
        <v>1000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2168</v>
      </c>
      <c r="B321" s="70">
        <v>170</v>
      </c>
      <c r="C321" s="70">
        <v>19</v>
      </c>
      <c r="D321" s="70">
        <v>10</v>
      </c>
      <c r="E321" s="70">
        <v>2022</v>
      </c>
      <c r="F321" s="70" t="s">
        <v>161</v>
      </c>
      <c r="G321" s="70" t="s">
        <v>2149</v>
      </c>
      <c r="H321" s="70" t="s">
        <v>2150</v>
      </c>
      <c r="I321" s="148"/>
      <c r="J321" s="71">
        <v>0.14376805073754634</v>
      </c>
      <c r="K321" s="71">
        <v>0.1791319752361599</v>
      </c>
      <c r="L321" s="71">
        <v>1.0843636640143728</v>
      </c>
      <c r="M321" s="71">
        <v>1.8370744425644583</v>
      </c>
      <c r="N321" s="71">
        <v>2.9777406037438952</v>
      </c>
      <c r="O321" s="71">
        <v>1.3632728905644167</v>
      </c>
      <c r="P321" s="71">
        <v>3.240401760933969</v>
      </c>
      <c r="Q321" s="71">
        <v>9.6664281396632357E-2</v>
      </c>
      <c r="R321" s="71">
        <v>0</v>
      </c>
      <c r="S321" s="71">
        <v>8.0236068146807948E-2</v>
      </c>
      <c r="T321" s="72"/>
      <c r="U321" s="71">
        <v>41758</v>
      </c>
      <c r="V321" s="71">
        <v>85</v>
      </c>
      <c r="W321" s="71">
        <v>58</v>
      </c>
      <c r="X321" s="71">
        <v>492</v>
      </c>
      <c r="Y321" s="71">
        <v>796</v>
      </c>
      <c r="Z321" s="71">
        <v>953</v>
      </c>
      <c r="AA321" s="71">
        <v>708</v>
      </c>
      <c r="AB321" s="71">
        <v>1642</v>
      </c>
      <c r="AC321" s="71">
        <v>0</v>
      </c>
      <c r="AD321" s="71">
        <v>8.0236068146807948E-2</v>
      </c>
      <c r="AE321" s="72"/>
      <c r="AF321" s="71">
        <v>223803.61789625336</v>
      </c>
      <c r="AG321" s="71">
        <v>133720.41327060742</v>
      </c>
      <c r="AH321" s="71">
        <v>310400.43510521273</v>
      </c>
      <c r="AI321" s="71">
        <v>3021507.8933715522</v>
      </c>
      <c r="AJ321" s="71">
        <v>3823698.8967995662</v>
      </c>
      <c r="AK321" s="71">
        <v>0</v>
      </c>
      <c r="AL321" s="71">
        <v>0</v>
      </c>
      <c r="AM321" s="71">
        <v>212027.01741648375</v>
      </c>
      <c r="AN321" s="71">
        <v>0</v>
      </c>
      <c r="AO321" s="71">
        <v>0</v>
      </c>
      <c r="AP321" s="71">
        <v>7725158.273859676</v>
      </c>
      <c r="AQ321" s="72"/>
      <c r="AR321" s="71">
        <v>0</v>
      </c>
      <c r="AS321" s="71">
        <v>0</v>
      </c>
      <c r="AT321" s="71">
        <v>0</v>
      </c>
      <c r="AU321" s="71">
        <v>1</v>
      </c>
      <c r="AV321" s="71">
        <v>0</v>
      </c>
      <c r="AW321" s="71">
        <v>0</v>
      </c>
      <c r="AX321" s="71"/>
      <c r="AY321" s="72"/>
      <c r="AZ321" s="71">
        <v>0</v>
      </c>
      <c r="BA321" s="71">
        <v>0</v>
      </c>
      <c r="BB321" s="71">
        <v>0</v>
      </c>
      <c r="BC321" s="71">
        <v>1000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2169</v>
      </c>
      <c r="B322" s="70">
        <v>170</v>
      </c>
      <c r="C322" s="70">
        <v>20</v>
      </c>
      <c r="D322" s="70">
        <v>10</v>
      </c>
      <c r="E322" s="70">
        <v>2023</v>
      </c>
      <c r="F322" s="70" t="s">
        <v>1539</v>
      </c>
      <c r="G322" s="70" t="s">
        <v>2149</v>
      </c>
      <c r="H322" s="70" t="s">
        <v>2150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0</v>
      </c>
      <c r="AS322" s="71">
        <v>0</v>
      </c>
      <c r="AT322" s="71">
        <v>0</v>
      </c>
      <c r="AU322" s="71">
        <v>1</v>
      </c>
      <c r="AV322" s="71">
        <v>0</v>
      </c>
      <c r="AW322" s="71">
        <v>0</v>
      </c>
      <c r="AX322" s="71"/>
      <c r="AY322" s="72"/>
      <c r="AZ322" s="71">
        <v>0</v>
      </c>
      <c r="BA322" s="71">
        <v>0</v>
      </c>
      <c r="BB322" s="71">
        <v>0</v>
      </c>
      <c r="BC322" s="71">
        <v>1000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2170</v>
      </c>
      <c r="B323" s="70">
        <v>170</v>
      </c>
      <c r="C323" s="70">
        <v>21</v>
      </c>
      <c r="D323" s="70">
        <v>10</v>
      </c>
      <c r="E323" s="70">
        <v>2024</v>
      </c>
      <c r="F323" s="70" t="s">
        <v>1554</v>
      </c>
      <c r="G323" s="70" t="s">
        <v>2149</v>
      </c>
      <c r="H323" s="70" t="s">
        <v>2150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2171</v>
      </c>
      <c r="B324" s="70">
        <v>171</v>
      </c>
      <c r="C324" s="70">
        <v>1</v>
      </c>
      <c r="D324" s="70">
        <v>11</v>
      </c>
      <c r="E324" s="70">
        <v>1990</v>
      </c>
      <c r="F324" s="70" t="s">
        <v>787</v>
      </c>
      <c r="G324" s="70" t="s">
        <v>2172</v>
      </c>
      <c r="H324" s="70" t="s">
        <v>2173</v>
      </c>
      <c r="I324" s="148"/>
      <c r="J324" s="71">
        <v>1.107172662991597</v>
      </c>
      <c r="K324" s="71">
        <v>1.7500488127132481</v>
      </c>
      <c r="L324" s="71">
        <v>1.2407729951888229</v>
      </c>
      <c r="M324" s="71">
        <v>2.8597785323521729</v>
      </c>
      <c r="N324" s="71">
        <v>3.7540477607034539</v>
      </c>
      <c r="O324" s="71">
        <v>3.5885194183807991</v>
      </c>
      <c r="P324" s="71">
        <v>5.7369701705236897</v>
      </c>
      <c r="Q324" s="71">
        <v>0.25614955999683098</v>
      </c>
      <c r="R324" s="71">
        <v>0</v>
      </c>
      <c r="S324" s="71">
        <v>0.27207495580198998</v>
      </c>
      <c r="T324" s="72"/>
      <c r="U324" s="71">
        <v>214422</v>
      </c>
      <c r="V324" s="71">
        <v>617</v>
      </c>
      <c r="W324" s="71">
        <v>17</v>
      </c>
      <c r="X324" s="71">
        <v>1137</v>
      </c>
      <c r="Y324" s="71">
        <v>1313</v>
      </c>
      <c r="Z324" s="71">
        <v>1476</v>
      </c>
      <c r="AA324" s="71">
        <v>1393</v>
      </c>
      <c r="AB324" s="71">
        <v>4159</v>
      </c>
      <c r="AC324" s="71">
        <v>0</v>
      </c>
      <c r="AD324" s="71">
        <v>0.27207495580198998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2174</v>
      </c>
      <c r="B325" s="70">
        <v>172</v>
      </c>
      <c r="C325" s="70">
        <v>2</v>
      </c>
      <c r="D325" s="70">
        <v>11</v>
      </c>
      <c r="E325" s="70">
        <v>2005</v>
      </c>
      <c r="F325" s="70" t="s">
        <v>789</v>
      </c>
      <c r="G325" s="70" t="s">
        <v>2172</v>
      </c>
      <c r="H325" s="70" t="s">
        <v>2173</v>
      </c>
      <c r="I325" s="148"/>
      <c r="J325" s="71">
        <v>0.20617306431907709</v>
      </c>
      <c r="K325" s="71">
        <v>0.77030800624933049</v>
      </c>
      <c r="L325" s="71">
        <v>0</v>
      </c>
      <c r="M325" s="71">
        <v>3.5109058131753659</v>
      </c>
      <c r="N325" s="71">
        <v>4.0390197561134702</v>
      </c>
      <c r="O325" s="71">
        <v>3.5254614987408899</v>
      </c>
      <c r="P325" s="71">
        <v>5.4611285697251626</v>
      </c>
      <c r="Q325" s="71">
        <v>0.17167631956454901</v>
      </c>
      <c r="R325" s="71">
        <v>0</v>
      </c>
      <c r="S325" s="71">
        <v>0</v>
      </c>
      <c r="T325" s="72"/>
      <c r="U325" s="71">
        <v>36615</v>
      </c>
      <c r="V325" s="71">
        <v>342</v>
      </c>
      <c r="W325" s="71">
        <v>0</v>
      </c>
      <c r="X325" s="71">
        <v>764</v>
      </c>
      <c r="Y325" s="71">
        <v>1181</v>
      </c>
      <c r="Z325" s="71">
        <v>1678</v>
      </c>
      <c r="AA325" s="71">
        <v>1086</v>
      </c>
      <c r="AB325" s="71">
        <v>2914</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2175</v>
      </c>
      <c r="B326" s="70">
        <v>173</v>
      </c>
      <c r="C326" s="70">
        <v>3</v>
      </c>
      <c r="D326" s="70">
        <v>11</v>
      </c>
      <c r="E326" s="70">
        <v>2006</v>
      </c>
      <c r="F326" s="70" t="s">
        <v>790</v>
      </c>
      <c r="G326" s="70" t="s">
        <v>2172</v>
      </c>
      <c r="H326" s="70" t="s">
        <v>2173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2176</v>
      </c>
      <c r="B327" s="70">
        <v>174</v>
      </c>
      <c r="C327" s="70">
        <v>4</v>
      </c>
      <c r="D327" s="70">
        <v>11</v>
      </c>
      <c r="E327" s="70">
        <v>2007</v>
      </c>
      <c r="F327" s="70" t="s">
        <v>791</v>
      </c>
      <c r="G327" s="70" t="s">
        <v>2172</v>
      </c>
      <c r="H327" s="70" t="s">
        <v>2173</v>
      </c>
      <c r="I327" s="148"/>
      <c r="J327" s="71">
        <v>0.26271098485003391</v>
      </c>
      <c r="K327" s="71">
        <v>0.67439661854905997</v>
      </c>
      <c r="L327" s="71">
        <v>0</v>
      </c>
      <c r="M327" s="71">
        <v>4.0952209417325092</v>
      </c>
      <c r="N327" s="71">
        <v>3.8983392201669451</v>
      </c>
      <c r="O327" s="71">
        <v>3.3024025812465378</v>
      </c>
      <c r="P327" s="71">
        <v>5.2392704470578666</v>
      </c>
      <c r="Q327" s="71">
        <v>0.168385214598189</v>
      </c>
      <c r="R327" s="71">
        <v>0</v>
      </c>
      <c r="S327" s="71">
        <v>0</v>
      </c>
      <c r="T327" s="72"/>
      <c r="U327" s="71">
        <v>47058</v>
      </c>
      <c r="V327" s="71">
        <v>288</v>
      </c>
      <c r="W327" s="71">
        <v>0</v>
      </c>
      <c r="X327" s="71">
        <v>955</v>
      </c>
      <c r="Y327" s="71">
        <v>1159</v>
      </c>
      <c r="Z327" s="71">
        <v>1634</v>
      </c>
      <c r="AA327" s="71">
        <v>1026</v>
      </c>
      <c r="AB327" s="71">
        <v>2707</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2177</v>
      </c>
      <c r="B328" s="70">
        <v>175</v>
      </c>
      <c r="C328" s="70">
        <v>5</v>
      </c>
      <c r="D328" s="70">
        <v>11</v>
      </c>
      <c r="E328" s="70">
        <v>2008</v>
      </c>
      <c r="F328" s="70" t="s">
        <v>792</v>
      </c>
      <c r="G328" s="70" t="s">
        <v>2172</v>
      </c>
      <c r="H328" s="70" t="s">
        <v>2173</v>
      </c>
      <c r="I328" s="148"/>
      <c r="J328" s="71">
        <v>0.18568904619046589</v>
      </c>
      <c r="K328" s="71">
        <v>0.5038234336179569</v>
      </c>
      <c r="L328" s="71">
        <v>0</v>
      </c>
      <c r="M328" s="71">
        <v>4.3415780335858702</v>
      </c>
      <c r="N328" s="71">
        <v>3.9762899055856229</v>
      </c>
      <c r="O328" s="71">
        <v>3.1338010830361589</v>
      </c>
      <c r="P328" s="71">
        <v>5.0955811143654337</v>
      </c>
      <c r="Q328" s="71">
        <v>0.16027511174839701</v>
      </c>
      <c r="R328" s="71">
        <v>0</v>
      </c>
      <c r="S328" s="71">
        <v>0</v>
      </c>
      <c r="T328" s="72"/>
      <c r="U328" s="71">
        <v>34880</v>
      </c>
      <c r="V328" s="71">
        <v>288</v>
      </c>
      <c r="W328" s="71">
        <v>0</v>
      </c>
      <c r="X328" s="71">
        <v>955</v>
      </c>
      <c r="Y328" s="71">
        <v>1144</v>
      </c>
      <c r="Z328" s="71">
        <v>1605</v>
      </c>
      <c r="AA328" s="71">
        <v>999</v>
      </c>
      <c r="AB328" s="71">
        <v>2619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2178</v>
      </c>
      <c r="B329" s="70">
        <v>176</v>
      </c>
      <c r="C329" s="70">
        <v>6</v>
      </c>
      <c r="D329" s="70">
        <v>11</v>
      </c>
      <c r="E329" s="70">
        <v>2009</v>
      </c>
      <c r="F329" s="70" t="s">
        <v>176</v>
      </c>
      <c r="G329" s="1064" t="s">
        <v>2172</v>
      </c>
      <c r="H329" s="70" t="s">
        <v>2173</v>
      </c>
      <c r="I329" s="148"/>
      <c r="J329" s="71">
        <v>0.127063929788613</v>
      </c>
      <c r="K329" s="71">
        <v>0.43193707226998579</v>
      </c>
      <c r="L329" s="71">
        <v>0.1025324440791264</v>
      </c>
      <c r="M329" s="71">
        <v>3.2801667743225909</v>
      </c>
      <c r="N329" s="71">
        <v>3.4983459288084</v>
      </c>
      <c r="O329" s="71">
        <v>3.1531612006204082</v>
      </c>
      <c r="P329" s="71">
        <v>4.7498447757302982</v>
      </c>
      <c r="Q329" s="71">
        <v>0.14900804795945499</v>
      </c>
      <c r="R329" s="71">
        <v>0</v>
      </c>
      <c r="S329" s="71">
        <v>0</v>
      </c>
      <c r="T329" s="72"/>
      <c r="U329" s="71">
        <v>21496</v>
      </c>
      <c r="V329" s="71">
        <v>261</v>
      </c>
      <c r="W329" s="71">
        <v>4</v>
      </c>
      <c r="X329" s="71">
        <v>772</v>
      </c>
      <c r="Y329" s="71">
        <v>1135</v>
      </c>
      <c r="Z329" s="71">
        <v>1594</v>
      </c>
      <c r="AA329" s="71">
        <v>956</v>
      </c>
      <c r="AB329" s="71">
        <v>2556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2179</v>
      </c>
      <c r="B330" s="70">
        <v>177</v>
      </c>
      <c r="C330" s="70">
        <v>7</v>
      </c>
      <c r="D330" s="70">
        <v>11</v>
      </c>
      <c r="E330" s="70">
        <v>2010</v>
      </c>
      <c r="F330" s="70" t="s">
        <v>177</v>
      </c>
      <c r="G330" s="1064" t="s">
        <v>2172</v>
      </c>
      <c r="H330" s="70" t="s">
        <v>2173</v>
      </c>
      <c r="I330" s="148"/>
      <c r="J330" s="71">
        <v>0.1336321852074335</v>
      </c>
      <c r="K330" s="71">
        <v>0.46059743768977662</v>
      </c>
      <c r="L330" s="71">
        <v>9.853835412620264E-2</v>
      </c>
      <c r="M330" s="71">
        <v>3.3957044136306189</v>
      </c>
      <c r="N330" s="71">
        <v>3.6638294840265129</v>
      </c>
      <c r="O330" s="71">
        <v>3.0578480981326122</v>
      </c>
      <c r="P330" s="71">
        <v>4.7950684737777838</v>
      </c>
      <c r="Q330" s="71">
        <v>0.149907212719359</v>
      </c>
      <c r="R330" s="71">
        <v>0</v>
      </c>
      <c r="S330" s="71">
        <v>0</v>
      </c>
      <c r="T330" s="72"/>
      <c r="U330" s="71">
        <v>24311</v>
      </c>
      <c r="V330" s="71">
        <v>261</v>
      </c>
      <c r="W330" s="71">
        <v>4</v>
      </c>
      <c r="X330" s="71">
        <v>772</v>
      </c>
      <c r="Y330" s="71">
        <v>1117</v>
      </c>
      <c r="Z330" s="71">
        <v>1553</v>
      </c>
      <c r="AA330" s="71">
        <v>941</v>
      </c>
      <c r="AB330" s="71">
        <v>2464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2180</v>
      </c>
      <c r="B331" s="70">
        <v>178</v>
      </c>
      <c r="C331" s="70">
        <v>8</v>
      </c>
      <c r="D331" s="70">
        <v>11</v>
      </c>
      <c r="E331" s="70">
        <v>2011</v>
      </c>
      <c r="F331" s="70" t="s">
        <v>178</v>
      </c>
      <c r="G331" s="70" t="s">
        <v>2172</v>
      </c>
      <c r="H331" s="70" t="s">
        <v>2173</v>
      </c>
      <c r="I331" s="148"/>
      <c r="J331" s="71">
        <v>0.23057712609984041</v>
      </c>
      <c r="K331" s="71">
        <v>0.60200578730821674</v>
      </c>
      <c r="L331" s="71">
        <v>0.1551631346359558</v>
      </c>
      <c r="M331" s="71">
        <v>4.0078335506184981</v>
      </c>
      <c r="N331" s="71">
        <v>3.8324838510415158</v>
      </c>
      <c r="O331" s="71">
        <v>2.9041810333225238</v>
      </c>
      <c r="P331" s="71">
        <v>4.5773234078286995</v>
      </c>
      <c r="Q331" s="71">
        <v>0.16723189061808599</v>
      </c>
      <c r="R331" s="71">
        <v>0</v>
      </c>
      <c r="S331" s="71">
        <v>0</v>
      </c>
      <c r="T331" s="72"/>
      <c r="U331" s="71">
        <v>37242</v>
      </c>
      <c r="V331" s="71">
        <v>261</v>
      </c>
      <c r="W331" s="71">
        <v>4</v>
      </c>
      <c r="X331" s="71">
        <v>772</v>
      </c>
      <c r="Y331" s="71">
        <v>1101</v>
      </c>
      <c r="Z331" s="71">
        <v>1507</v>
      </c>
      <c r="AA331" s="71">
        <v>925</v>
      </c>
      <c r="AB331" s="71">
        <v>2383</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2181</v>
      </c>
      <c r="B332" s="70">
        <v>179</v>
      </c>
      <c r="C332" s="70">
        <v>9</v>
      </c>
      <c r="D332" s="70">
        <v>11</v>
      </c>
      <c r="E332" s="70">
        <v>2012</v>
      </c>
      <c r="F332" s="70" t="s">
        <v>179</v>
      </c>
      <c r="G332" s="70" t="s">
        <v>2172</v>
      </c>
      <c r="H332" s="70" t="s">
        <v>2173</v>
      </c>
      <c r="I332" s="148"/>
      <c r="J332" s="71">
        <v>0</v>
      </c>
      <c r="K332" s="71">
        <v>0.5727900473554639</v>
      </c>
      <c r="L332" s="71">
        <v>0.15361433931158461</v>
      </c>
      <c r="M332" s="71">
        <v>4.0853865413669226</v>
      </c>
      <c r="N332" s="71">
        <v>4.4205085336350516</v>
      </c>
      <c r="O332" s="71">
        <v>2.8067610477715386</v>
      </c>
      <c r="P332" s="71">
        <v>4.4142548526431726</v>
      </c>
      <c r="Q332" s="71">
        <v>0.17597563379674599</v>
      </c>
      <c r="R332" s="71">
        <v>0</v>
      </c>
      <c r="S332" s="71">
        <v>0</v>
      </c>
      <c r="T332" s="72"/>
      <c r="U332" s="71">
        <v>0</v>
      </c>
      <c r="V332" s="71">
        <v>261</v>
      </c>
      <c r="W332" s="71">
        <v>4</v>
      </c>
      <c r="X332" s="71">
        <v>772</v>
      </c>
      <c r="Y332" s="71">
        <v>1082</v>
      </c>
      <c r="Z332" s="71">
        <v>1468</v>
      </c>
      <c r="AA332" s="71">
        <v>887</v>
      </c>
      <c r="AB332" s="71">
        <v>2308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2182</v>
      </c>
      <c r="B333" s="70">
        <v>180</v>
      </c>
      <c r="C333" s="70">
        <v>10</v>
      </c>
      <c r="D333" s="70">
        <v>11</v>
      </c>
      <c r="E333" s="70">
        <v>2013</v>
      </c>
      <c r="F333" s="70" t="s">
        <v>180</v>
      </c>
      <c r="G333" s="70" t="s">
        <v>2172</v>
      </c>
      <c r="H333" s="70" t="s">
        <v>2173</v>
      </c>
      <c r="I333" s="148"/>
      <c r="J333" s="71">
        <v>0</v>
      </c>
      <c r="K333" s="71">
        <v>0.49329484490185721</v>
      </c>
      <c r="L333" s="71">
        <v>0.14847069434783561</v>
      </c>
      <c r="M333" s="71">
        <v>3.8835311955115048</v>
      </c>
      <c r="N333" s="71">
        <v>3.5890377124899082</v>
      </c>
      <c r="O333" s="71">
        <v>2.6300627535382439</v>
      </c>
      <c r="P333" s="71">
        <v>4.3759387938213017</v>
      </c>
      <c r="Q333" s="71">
        <v>0.173739091470311</v>
      </c>
      <c r="R333" s="71">
        <v>0</v>
      </c>
      <c r="S333" s="71">
        <v>0</v>
      </c>
      <c r="T333" s="72"/>
      <c r="U333" s="71">
        <v>0</v>
      </c>
      <c r="V333" s="71">
        <v>261</v>
      </c>
      <c r="W333" s="71">
        <v>4</v>
      </c>
      <c r="X333" s="71">
        <v>772</v>
      </c>
      <c r="Y333" s="71">
        <v>1064</v>
      </c>
      <c r="Z333" s="71">
        <v>1437</v>
      </c>
      <c r="AA333" s="71">
        <v>876</v>
      </c>
      <c r="AB333" s="71">
        <v>2246</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2183</v>
      </c>
      <c r="B334" s="70">
        <v>181</v>
      </c>
      <c r="C334" s="70">
        <v>11</v>
      </c>
      <c r="D334" s="70">
        <v>11</v>
      </c>
      <c r="E334" s="70">
        <v>2014</v>
      </c>
      <c r="F334" s="70" t="s">
        <v>181</v>
      </c>
      <c r="G334" s="70" t="s">
        <v>2172</v>
      </c>
      <c r="H334" s="70" t="s">
        <v>2173</v>
      </c>
      <c r="I334" s="148"/>
      <c r="J334" s="71">
        <v>0</v>
      </c>
      <c r="K334" s="71">
        <v>0.45465512941925301</v>
      </c>
      <c r="L334" s="71">
        <v>0.3767346495857693</v>
      </c>
      <c r="M334" s="71">
        <v>3.1071285698568341</v>
      </c>
      <c r="N334" s="71">
        <v>3.6340484405992539</v>
      </c>
      <c r="O334" s="71">
        <v>2.450238206069784</v>
      </c>
      <c r="P334" s="71">
        <v>4.4840468493348995</v>
      </c>
      <c r="Q334" s="71">
        <v>0.161051786396812</v>
      </c>
      <c r="R334" s="71">
        <v>0</v>
      </c>
      <c r="S334" s="71">
        <v>0</v>
      </c>
      <c r="T334" s="72"/>
      <c r="U334" s="71">
        <v>0</v>
      </c>
      <c r="V334" s="71">
        <v>214</v>
      </c>
      <c r="W334" s="71">
        <v>16</v>
      </c>
      <c r="X334" s="71">
        <v>637</v>
      </c>
      <c r="Y334" s="71">
        <v>1042</v>
      </c>
      <c r="Z334" s="71">
        <v>1410</v>
      </c>
      <c r="AA334" s="71">
        <v>893</v>
      </c>
      <c r="AB334" s="71">
        <v>2170</v>
      </c>
      <c r="AC334" s="71">
        <v>0</v>
      </c>
      <c r="AD334" s="71">
        <v>0</v>
      </c>
      <c r="AE334" s="72"/>
      <c r="AF334" s="71"/>
      <c r="AG334" s="71"/>
      <c r="AH334" s="71"/>
      <c r="AI334" s="71"/>
      <c r="AJ334" s="71"/>
      <c r="AK334" s="71"/>
      <c r="AL334" s="71"/>
      <c r="AM334" s="71"/>
      <c r="AN334" s="71"/>
      <c r="AO334" s="71"/>
      <c r="AP334" s="71"/>
      <c r="AQ334" s="72"/>
      <c r="AR334" s="71">
        <v>3</v>
      </c>
      <c r="AS334" s="71">
        <v>1</v>
      </c>
      <c r="AT334" s="71">
        <v>0</v>
      </c>
      <c r="AU334" s="71">
        <v>0</v>
      </c>
      <c r="AV334" s="71">
        <v>0</v>
      </c>
      <c r="AW334" s="71">
        <v>0</v>
      </c>
      <c r="AX334" s="71"/>
      <c r="AY334" s="72"/>
      <c r="AZ334" s="71">
        <v>14.7</v>
      </c>
      <c r="BA334" s="71">
        <v>1500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2184</v>
      </c>
      <c r="B335" s="70">
        <v>182</v>
      </c>
      <c r="C335" s="70">
        <v>12</v>
      </c>
      <c r="D335" s="70">
        <v>11</v>
      </c>
      <c r="E335" s="70">
        <v>2015</v>
      </c>
      <c r="F335" s="70" t="s">
        <v>182</v>
      </c>
      <c r="G335" s="70" t="s">
        <v>2172</v>
      </c>
      <c r="H335" s="70" t="s">
        <v>2173</v>
      </c>
      <c r="I335" s="148"/>
      <c r="J335" s="71">
        <v>0</v>
      </c>
      <c r="K335" s="71">
        <v>0.45648173762186822</v>
      </c>
      <c r="L335" s="71">
        <v>0.40507978551529378</v>
      </c>
      <c r="M335" s="71">
        <v>3.0890230049550542</v>
      </c>
      <c r="N335" s="71">
        <v>3.2937598668871919</v>
      </c>
      <c r="O335" s="71">
        <v>2.3786886922301123</v>
      </c>
      <c r="P335" s="71">
        <v>4.316729437508803</v>
      </c>
      <c r="Q335" s="71">
        <v>0.15242822666261799</v>
      </c>
      <c r="R335" s="71">
        <v>0</v>
      </c>
      <c r="S335" s="71">
        <v>0</v>
      </c>
      <c r="T335" s="72"/>
      <c r="U335" s="71">
        <v>0</v>
      </c>
      <c r="V335" s="71">
        <v>214</v>
      </c>
      <c r="W335" s="71">
        <v>16</v>
      </c>
      <c r="X335" s="71">
        <v>637</v>
      </c>
      <c r="Y335" s="71">
        <v>1025</v>
      </c>
      <c r="Z335" s="71">
        <v>1382</v>
      </c>
      <c r="AA335" s="71">
        <v>859</v>
      </c>
      <c r="AB335" s="71">
        <v>2098</v>
      </c>
      <c r="AC335" s="71">
        <v>0</v>
      </c>
      <c r="AD335" s="71">
        <v>0</v>
      </c>
      <c r="AE335" s="72"/>
      <c r="AF335" s="71">
        <v>0</v>
      </c>
      <c r="AG335" s="71">
        <v>356244.13567163341</v>
      </c>
      <c r="AH335" s="71">
        <v>85532.500552701313</v>
      </c>
      <c r="AI335" s="71">
        <v>4059585.524845107</v>
      </c>
      <c r="AJ335" s="71">
        <v>4605999.4867331171</v>
      </c>
      <c r="AK335" s="71">
        <v>0</v>
      </c>
      <c r="AL335" s="71">
        <v>0</v>
      </c>
      <c r="AM335" s="71">
        <v>287522.09922100359</v>
      </c>
      <c r="AN335" s="71">
        <v>0</v>
      </c>
      <c r="AO335" s="71">
        <v>0</v>
      </c>
      <c r="AP335" s="71">
        <v>9394883.747023562</v>
      </c>
      <c r="AQ335" s="72"/>
      <c r="AR335" s="71">
        <v>3</v>
      </c>
      <c r="AS335" s="71">
        <v>1</v>
      </c>
      <c r="AT335" s="71">
        <v>0</v>
      </c>
      <c r="AU335" s="71">
        <v>0</v>
      </c>
      <c r="AV335" s="71">
        <v>0</v>
      </c>
      <c r="AW335" s="71">
        <v>0</v>
      </c>
      <c r="AX335" s="71"/>
      <c r="AY335" s="72"/>
      <c r="AZ335" s="71">
        <v>14.7</v>
      </c>
      <c r="BA335" s="71">
        <v>1500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2185</v>
      </c>
      <c r="B336" s="70">
        <v>183</v>
      </c>
      <c r="C336" s="70">
        <v>13</v>
      </c>
      <c r="D336" s="70">
        <v>11</v>
      </c>
      <c r="E336" s="70">
        <v>2016</v>
      </c>
      <c r="F336" s="70" t="s">
        <v>155</v>
      </c>
      <c r="G336" s="70" t="s">
        <v>2172</v>
      </c>
      <c r="H336" s="70" t="s">
        <v>2173</v>
      </c>
      <c r="I336" s="148"/>
      <c r="J336" s="71">
        <v>0</v>
      </c>
      <c r="K336" s="71">
        <v>0.4558495000624127</v>
      </c>
      <c r="L336" s="71">
        <v>0.43757256242383946</v>
      </c>
      <c r="M336" s="71">
        <v>2.5870032571278365</v>
      </c>
      <c r="N336" s="71">
        <v>3.1784651716965846</v>
      </c>
      <c r="O336" s="71">
        <v>2.2987943799116533</v>
      </c>
      <c r="P336" s="71">
        <v>4.1250549220175499</v>
      </c>
      <c r="Q336" s="71">
        <v>0.14267669625963827</v>
      </c>
      <c r="R336" s="71">
        <v>0</v>
      </c>
      <c r="S336" s="71">
        <v>0</v>
      </c>
      <c r="T336" s="72"/>
      <c r="U336" s="71">
        <v>0</v>
      </c>
      <c r="V336" s="71">
        <v>214</v>
      </c>
      <c r="W336" s="71">
        <v>16</v>
      </c>
      <c r="X336" s="71">
        <v>637</v>
      </c>
      <c r="Y336" s="71">
        <v>1002</v>
      </c>
      <c r="Z336" s="71">
        <v>1352</v>
      </c>
      <c r="AA336" s="71">
        <v>849</v>
      </c>
      <c r="AB336" s="71">
        <v>2020</v>
      </c>
      <c r="AC336" s="71">
        <v>0</v>
      </c>
      <c r="AD336" s="71">
        <v>0</v>
      </c>
      <c r="AE336" s="72"/>
      <c r="AF336" s="71">
        <v>0</v>
      </c>
      <c r="AG336" s="71">
        <v>342556.87306657952</v>
      </c>
      <c r="AH336" s="71">
        <v>71027.790732246969</v>
      </c>
      <c r="AI336" s="71">
        <v>4008343.2376676952</v>
      </c>
      <c r="AJ336" s="71">
        <v>4346607.9887721986</v>
      </c>
      <c r="AK336" s="71">
        <v>0</v>
      </c>
      <c r="AL336" s="71">
        <v>0</v>
      </c>
      <c r="AM336" s="71">
        <v>277047.59812916082</v>
      </c>
      <c r="AN336" s="71">
        <v>0</v>
      </c>
      <c r="AO336" s="71">
        <v>0</v>
      </c>
      <c r="AP336" s="71">
        <v>9045583.4883678816</v>
      </c>
      <c r="AQ336" s="72"/>
      <c r="AR336" s="71">
        <v>4</v>
      </c>
      <c r="AS336" s="71">
        <v>2</v>
      </c>
      <c r="AT336" s="71">
        <v>0</v>
      </c>
      <c r="AU336" s="71">
        <v>0</v>
      </c>
      <c r="AV336" s="71">
        <v>0</v>
      </c>
      <c r="AW336" s="71">
        <v>0</v>
      </c>
      <c r="AX336" s="71"/>
      <c r="AY336" s="72"/>
      <c r="AZ336" s="71">
        <v>19.899999999999999</v>
      </c>
      <c r="BA336" s="71">
        <v>2750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2186</v>
      </c>
      <c r="B337" s="70">
        <v>184</v>
      </c>
      <c r="C337" s="70">
        <v>14</v>
      </c>
      <c r="D337" s="70">
        <v>11</v>
      </c>
      <c r="E337" s="70">
        <v>2017</v>
      </c>
      <c r="F337" s="70" t="s">
        <v>156</v>
      </c>
      <c r="G337" s="70" t="s">
        <v>2172</v>
      </c>
      <c r="H337" s="70" t="s">
        <v>2173</v>
      </c>
      <c r="I337" s="148"/>
      <c r="J337" s="71">
        <v>0</v>
      </c>
      <c r="K337" s="71">
        <v>0.45951570698628219</v>
      </c>
      <c r="L337" s="71">
        <v>0.38603529114310375</v>
      </c>
      <c r="M337" s="71">
        <v>2.4427596128884139</v>
      </c>
      <c r="N337" s="71">
        <v>2.9768827001913536</v>
      </c>
      <c r="O337" s="71">
        <v>2.2144522172959729</v>
      </c>
      <c r="P337" s="71">
        <v>3.9733976367849708</v>
      </c>
      <c r="Q337" s="71">
        <v>0.13120956955315999</v>
      </c>
      <c r="R337" s="71">
        <v>0</v>
      </c>
      <c r="S337" s="71">
        <v>0</v>
      </c>
      <c r="T337" s="72"/>
      <c r="U337" s="71">
        <v>0</v>
      </c>
      <c r="V337" s="71">
        <v>214</v>
      </c>
      <c r="W337" s="71">
        <v>16</v>
      </c>
      <c r="X337" s="71">
        <v>637</v>
      </c>
      <c r="Y337" s="71">
        <v>976</v>
      </c>
      <c r="Z337" s="71">
        <v>1324</v>
      </c>
      <c r="AA337" s="71">
        <v>823</v>
      </c>
      <c r="AB337" s="71">
        <v>1921</v>
      </c>
      <c r="AC337" s="71">
        <v>0</v>
      </c>
      <c r="AD337" s="71">
        <v>0</v>
      </c>
      <c r="AE337" s="72"/>
      <c r="AF337" s="71">
        <v>0</v>
      </c>
      <c r="AG337" s="71">
        <v>347376.26026856853</v>
      </c>
      <c r="AH337" s="71">
        <v>82636.952193459612</v>
      </c>
      <c r="AI337" s="71">
        <v>3939781.501051235</v>
      </c>
      <c r="AJ337" s="71">
        <v>4286476.6204356132</v>
      </c>
      <c r="AK337" s="71">
        <v>0</v>
      </c>
      <c r="AL337" s="71">
        <v>0</v>
      </c>
      <c r="AM337" s="71">
        <v>263881.78065899923</v>
      </c>
      <c r="AN337" s="71">
        <v>0</v>
      </c>
      <c r="AO337" s="71">
        <v>0</v>
      </c>
      <c r="AP337" s="71">
        <v>8920153.1146078762</v>
      </c>
      <c r="AQ337" s="72"/>
      <c r="AR337" s="71">
        <v>4</v>
      </c>
      <c r="AS337" s="71">
        <v>2</v>
      </c>
      <c r="AT337" s="71">
        <v>0</v>
      </c>
      <c r="AU337" s="71">
        <v>0</v>
      </c>
      <c r="AV337" s="71">
        <v>0</v>
      </c>
      <c r="AW337" s="71">
        <v>0</v>
      </c>
      <c r="AX337" s="71"/>
      <c r="AY337" s="72"/>
      <c r="AZ337" s="71">
        <v>19.899999999999999</v>
      </c>
      <c r="BA337" s="71">
        <v>2750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2187</v>
      </c>
      <c r="B338" s="70">
        <v>185</v>
      </c>
      <c r="C338" s="70">
        <v>15</v>
      </c>
      <c r="D338" s="70">
        <v>11</v>
      </c>
      <c r="E338" s="70">
        <v>2018</v>
      </c>
      <c r="F338" s="70" t="s">
        <v>183</v>
      </c>
      <c r="G338" s="70" t="s">
        <v>2172</v>
      </c>
      <c r="H338" s="70" t="s">
        <v>2173</v>
      </c>
      <c r="I338" s="148"/>
      <c r="J338" s="71">
        <v>0</v>
      </c>
      <c r="K338" s="71">
        <v>0.43187379632821266</v>
      </c>
      <c r="L338" s="71">
        <v>0.34788112397847465</v>
      </c>
      <c r="M338" s="71">
        <v>2.4088616916893089</v>
      </c>
      <c r="N338" s="71">
        <v>3.0418903267559014</v>
      </c>
      <c r="O338" s="71">
        <v>2.0940735658092779</v>
      </c>
      <c r="P338" s="71">
        <v>3.8669271012374451</v>
      </c>
      <c r="Q338" s="71">
        <v>0.11738130342012899</v>
      </c>
      <c r="R338" s="71">
        <v>0</v>
      </c>
      <c r="S338" s="71">
        <v>0</v>
      </c>
      <c r="T338" s="72"/>
      <c r="U338" s="71">
        <v>0</v>
      </c>
      <c r="V338" s="71">
        <v>214</v>
      </c>
      <c r="W338" s="71">
        <v>16</v>
      </c>
      <c r="X338" s="71">
        <v>637</v>
      </c>
      <c r="Y338" s="71">
        <v>960</v>
      </c>
      <c r="Z338" s="71">
        <v>1276</v>
      </c>
      <c r="AA338" s="71">
        <v>809</v>
      </c>
      <c r="AB338" s="71">
        <v>1852</v>
      </c>
      <c r="AC338" s="71">
        <v>0</v>
      </c>
      <c r="AD338" s="71">
        <v>0</v>
      </c>
      <c r="AE338" s="72"/>
      <c r="AF338" s="71">
        <v>0</v>
      </c>
      <c r="AG338" s="71">
        <v>307172.89845589909</v>
      </c>
      <c r="AH338" s="71">
        <v>78190.004575348372</v>
      </c>
      <c r="AI338" s="71">
        <v>3776247.2564352811</v>
      </c>
      <c r="AJ338" s="71">
        <v>4122899.8495921558</v>
      </c>
      <c r="AK338" s="71">
        <v>0</v>
      </c>
      <c r="AL338" s="71">
        <v>0</v>
      </c>
      <c r="AM338" s="71">
        <v>254929.85703797371</v>
      </c>
      <c r="AN338" s="71">
        <v>0</v>
      </c>
      <c r="AO338" s="71">
        <v>0</v>
      </c>
      <c r="AP338" s="71">
        <v>8539439.8660966586</v>
      </c>
      <c r="AQ338" s="72"/>
      <c r="AR338" s="71">
        <v>5</v>
      </c>
      <c r="AS338" s="71">
        <v>2</v>
      </c>
      <c r="AT338" s="71">
        <v>0</v>
      </c>
      <c r="AU338" s="71">
        <v>0</v>
      </c>
      <c r="AV338" s="71">
        <v>0</v>
      </c>
      <c r="AW338" s="71">
        <v>0</v>
      </c>
      <c r="AX338" s="71"/>
      <c r="AY338" s="72"/>
      <c r="AZ338" s="71">
        <v>25</v>
      </c>
      <c r="BA338" s="71">
        <v>2750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2188</v>
      </c>
      <c r="B339" s="70">
        <v>186</v>
      </c>
      <c r="C339" s="70">
        <v>16</v>
      </c>
      <c r="D339" s="70">
        <v>11</v>
      </c>
      <c r="E339" s="70">
        <v>2019</v>
      </c>
      <c r="F339" s="70" t="s">
        <v>158</v>
      </c>
      <c r="G339" s="70" t="s">
        <v>2172</v>
      </c>
      <c r="H339" s="70" t="s">
        <v>2173</v>
      </c>
      <c r="I339" s="148"/>
      <c r="J339" s="71">
        <v>0</v>
      </c>
      <c r="K339" s="71">
        <v>0.39564873900809411</v>
      </c>
      <c r="L339" s="71">
        <v>0.35066387894071577</v>
      </c>
      <c r="M339" s="71">
        <v>2.2770679824840094</v>
      </c>
      <c r="N339" s="71">
        <v>2.6600820743367897</v>
      </c>
      <c r="O339" s="71">
        <v>1.9902022807391666</v>
      </c>
      <c r="P339" s="71">
        <v>3.7516116221026574</v>
      </c>
      <c r="Q339" s="71">
        <v>0.11101668495961001</v>
      </c>
      <c r="R339" s="71">
        <v>0</v>
      </c>
      <c r="S339" s="71">
        <v>0</v>
      </c>
      <c r="T339" s="72"/>
      <c r="U339" s="71">
        <v>0</v>
      </c>
      <c r="V339" s="71">
        <v>214</v>
      </c>
      <c r="W339" s="71">
        <v>16</v>
      </c>
      <c r="X339" s="71">
        <v>637</v>
      </c>
      <c r="Y339" s="71">
        <v>959</v>
      </c>
      <c r="Z339" s="71">
        <v>1246</v>
      </c>
      <c r="AA339" s="71">
        <v>779</v>
      </c>
      <c r="AB339" s="71">
        <v>1799</v>
      </c>
      <c r="AC339" s="71">
        <v>0</v>
      </c>
      <c r="AD339" s="71">
        <v>0</v>
      </c>
      <c r="AE339" s="72"/>
      <c r="AF339" s="71">
        <v>0</v>
      </c>
      <c r="AG339" s="71">
        <v>297007.09293241589</v>
      </c>
      <c r="AH339" s="71">
        <v>82583.720756433031</v>
      </c>
      <c r="AI339" s="71">
        <v>3706584.6463399031</v>
      </c>
      <c r="AJ339" s="71">
        <v>3724621.7858693339</v>
      </c>
      <c r="AK339" s="71">
        <v>0</v>
      </c>
      <c r="AL339" s="71">
        <v>0</v>
      </c>
      <c r="AM339" s="71">
        <v>245010.25713525081</v>
      </c>
      <c r="AN339" s="71">
        <v>0</v>
      </c>
      <c r="AO339" s="71">
        <v>0</v>
      </c>
      <c r="AP339" s="71">
        <v>8055807.5030333372</v>
      </c>
      <c r="AQ339" s="72"/>
      <c r="AR339" s="71">
        <v>5</v>
      </c>
      <c r="AS339" s="71">
        <v>2</v>
      </c>
      <c r="AT339" s="71">
        <v>0</v>
      </c>
      <c r="AU339" s="71">
        <v>0</v>
      </c>
      <c r="AV339" s="71">
        <v>0</v>
      </c>
      <c r="AW339" s="71">
        <v>0</v>
      </c>
      <c r="AX339" s="71"/>
      <c r="AY339" s="72"/>
      <c r="AZ339" s="71">
        <v>25</v>
      </c>
      <c r="BA339" s="71">
        <v>2750</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2189</v>
      </c>
      <c r="B340" s="70">
        <v>187</v>
      </c>
      <c r="C340" s="70">
        <v>17</v>
      </c>
      <c r="D340" s="70">
        <v>11</v>
      </c>
      <c r="E340" s="70">
        <v>2020</v>
      </c>
      <c r="F340" s="70" t="s">
        <v>159</v>
      </c>
      <c r="G340" s="70" t="s">
        <v>2172</v>
      </c>
      <c r="H340" s="70" t="s">
        <v>2173</v>
      </c>
      <c r="I340" s="148"/>
      <c r="J340" s="71">
        <v>0</v>
      </c>
      <c r="K340" s="71">
        <v>0.30638208343991397</v>
      </c>
      <c r="L340" s="71">
        <v>0.66100100139725704</v>
      </c>
      <c r="M340" s="71">
        <v>1.8478444753405099</v>
      </c>
      <c r="N340" s="71">
        <v>2.4550991555602368</v>
      </c>
      <c r="O340" s="71">
        <v>1.7003160297617015</v>
      </c>
      <c r="P340" s="71">
        <v>3.4480602254895367</v>
      </c>
      <c r="Q340" s="71">
        <v>0.10229685509712599</v>
      </c>
      <c r="R340" s="71">
        <v>0</v>
      </c>
      <c r="S340" s="71">
        <v>0</v>
      </c>
      <c r="T340" s="72"/>
      <c r="U340" s="71">
        <v>0</v>
      </c>
      <c r="V340" s="71">
        <v>143</v>
      </c>
      <c r="W340" s="71">
        <v>37</v>
      </c>
      <c r="X340" s="71">
        <v>541</v>
      </c>
      <c r="Y340" s="71">
        <v>939</v>
      </c>
      <c r="Z340" s="71">
        <v>1215</v>
      </c>
      <c r="AA340" s="71">
        <v>761</v>
      </c>
      <c r="AB340" s="71">
        <v>1735</v>
      </c>
      <c r="AC340" s="71">
        <v>0</v>
      </c>
      <c r="AD340" s="71">
        <v>0</v>
      </c>
      <c r="AE340" s="72"/>
      <c r="AF340" s="71">
        <v>0</v>
      </c>
      <c r="AG340" s="71">
        <v>216382.34650485968</v>
      </c>
      <c r="AH340" s="71">
        <v>166183.74914321752</v>
      </c>
      <c r="AI340" s="71">
        <v>3061147.6342588123</v>
      </c>
      <c r="AJ340" s="71">
        <v>3746279.2173926001</v>
      </c>
      <c r="AK340" s="71"/>
      <c r="AL340" s="71"/>
      <c r="AM340" s="71">
        <v>226436.77625204567</v>
      </c>
      <c r="AN340" s="71"/>
      <c r="AO340" s="71"/>
      <c r="AP340" s="71">
        <v>7416429.723551535</v>
      </c>
      <c r="AQ340" s="72"/>
      <c r="AR340" s="71">
        <v>6</v>
      </c>
      <c r="AS340" s="71">
        <v>3</v>
      </c>
      <c r="AT340" s="71">
        <v>0</v>
      </c>
      <c r="AU340" s="71">
        <v>0</v>
      </c>
      <c r="AV340" s="71">
        <v>0</v>
      </c>
      <c r="AW340" s="71">
        <v>0</v>
      </c>
      <c r="AX340" s="71"/>
      <c r="AY340" s="72"/>
      <c r="AZ340" s="71">
        <v>29</v>
      </c>
      <c r="BA340" s="71">
        <v>17750</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2190</v>
      </c>
      <c r="B341" s="70">
        <v>187</v>
      </c>
      <c r="C341" s="70">
        <v>18</v>
      </c>
      <c r="D341" s="70">
        <v>11</v>
      </c>
      <c r="E341" s="70">
        <v>2021</v>
      </c>
      <c r="F341" s="70" t="s">
        <v>160</v>
      </c>
      <c r="G341" s="70" t="s">
        <v>2172</v>
      </c>
      <c r="H341" s="70" t="s">
        <v>2173</v>
      </c>
      <c r="I341" s="148"/>
      <c r="J341" s="71">
        <v>5.0245074488543637E-2</v>
      </c>
      <c r="K341" s="71">
        <v>0.33628958550595855</v>
      </c>
      <c r="L341" s="71">
        <v>0.64739281263627768</v>
      </c>
      <c r="M341" s="71">
        <v>2.0570277431259596</v>
      </c>
      <c r="N341" s="71">
        <v>2.6373863937701607</v>
      </c>
      <c r="O341" s="71">
        <v>1.6173714440247009</v>
      </c>
      <c r="P341" s="71">
        <v>3.4803108163193315</v>
      </c>
      <c r="Q341" s="71">
        <v>9.9199695468243906E-2</v>
      </c>
      <c r="R341" s="71">
        <v>0</v>
      </c>
      <c r="S341" s="71">
        <v>0</v>
      </c>
      <c r="T341" s="72"/>
      <c r="U341" s="71">
        <v>10262</v>
      </c>
      <c r="V341" s="71">
        <v>143</v>
      </c>
      <c r="W341" s="71">
        <v>37</v>
      </c>
      <c r="X341" s="71">
        <v>541</v>
      </c>
      <c r="Y341" s="71">
        <v>923</v>
      </c>
      <c r="Z341" s="71">
        <v>1190</v>
      </c>
      <c r="AA341" s="71">
        <v>749</v>
      </c>
      <c r="AB341" s="71">
        <v>1699</v>
      </c>
      <c r="AC341" s="71">
        <v>0</v>
      </c>
      <c r="AD341" s="71">
        <v>0</v>
      </c>
      <c r="AE341" s="72"/>
      <c r="AF341" s="71">
        <v>73928.934377104684</v>
      </c>
      <c r="AG341" s="71">
        <v>233843.28547868412</v>
      </c>
      <c r="AH341" s="71">
        <v>155340.69891734951</v>
      </c>
      <c r="AI341" s="71">
        <v>3369878.333068544</v>
      </c>
      <c r="AJ341" s="71">
        <v>3896097.1847650581</v>
      </c>
      <c r="AK341" s="71">
        <v>0</v>
      </c>
      <c r="AL341" s="71">
        <v>0</v>
      </c>
      <c r="AM341" s="71">
        <v>223017.34538545719</v>
      </c>
      <c r="AN341" s="71">
        <v>0</v>
      </c>
      <c r="AO341" s="71">
        <v>0</v>
      </c>
      <c r="AP341" s="71">
        <v>7952105.781992198</v>
      </c>
      <c r="AQ341" s="72"/>
      <c r="AR341" s="71">
        <v>6</v>
      </c>
      <c r="AS341" s="71">
        <v>3</v>
      </c>
      <c r="AT341" s="71">
        <v>0</v>
      </c>
      <c r="AU341" s="71">
        <v>0</v>
      </c>
      <c r="AV341" s="71">
        <v>0</v>
      </c>
      <c r="AW341" s="71">
        <v>0</v>
      </c>
      <c r="AX341" s="71"/>
      <c r="AY341" s="72"/>
      <c r="AZ341" s="71">
        <v>29</v>
      </c>
      <c r="BA341" s="71">
        <v>17750</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2191</v>
      </c>
      <c r="B342" s="70">
        <v>187</v>
      </c>
      <c r="C342" s="70">
        <v>19</v>
      </c>
      <c r="D342" s="70">
        <v>11</v>
      </c>
      <c r="E342" s="70">
        <v>2022</v>
      </c>
      <c r="F342" s="70" t="s">
        <v>161</v>
      </c>
      <c r="G342" s="70" t="s">
        <v>2172</v>
      </c>
      <c r="H342" s="70" t="s">
        <v>2173</v>
      </c>
      <c r="I342" s="148"/>
      <c r="J342" s="71">
        <v>4.4151511927654118E-2</v>
      </c>
      <c r="K342" s="71">
        <v>0.29735324758529308</v>
      </c>
      <c r="L342" s="71">
        <v>0.62572302240431188</v>
      </c>
      <c r="M342" s="71">
        <v>1.9777272688686689</v>
      </c>
      <c r="N342" s="71">
        <v>2.7973190904687306</v>
      </c>
      <c r="O342" s="71">
        <v>1.6608182853570701</v>
      </c>
      <c r="P342" s="71">
        <v>3.4234753067494474</v>
      </c>
      <c r="Q342" s="71">
        <v>9.6605411554125276E-2</v>
      </c>
      <c r="R342" s="71">
        <v>0</v>
      </c>
      <c r="S342" s="71">
        <v>0</v>
      </c>
      <c r="T342" s="72"/>
      <c r="U342" s="71">
        <v>10587</v>
      </c>
      <c r="V342" s="71">
        <v>143</v>
      </c>
      <c r="W342" s="71">
        <v>37</v>
      </c>
      <c r="X342" s="71">
        <v>541</v>
      </c>
      <c r="Y342" s="71">
        <v>910</v>
      </c>
      <c r="Z342" s="71">
        <v>1161</v>
      </c>
      <c r="AA342" s="71">
        <v>748</v>
      </c>
      <c r="AB342" s="71">
        <v>1641</v>
      </c>
      <c r="AC342" s="71">
        <v>0</v>
      </c>
      <c r="AD342" s="71">
        <v>0</v>
      </c>
      <c r="AE342" s="72"/>
      <c r="AF342" s="71">
        <v>63956.695963757113</v>
      </c>
      <c r="AG342" s="71">
        <v>222604.07908236913</v>
      </c>
      <c r="AH342" s="71">
        <v>175746.1481196823</v>
      </c>
      <c r="AI342" s="71">
        <v>3163077.9471866172</v>
      </c>
      <c r="AJ342" s="71">
        <v>4426088.7970224647</v>
      </c>
      <c r="AK342" s="71">
        <v>0</v>
      </c>
      <c r="AL342" s="71">
        <v>0</v>
      </c>
      <c r="AM342" s="71">
        <v>211897.89012207664</v>
      </c>
      <c r="AN342" s="71">
        <v>0</v>
      </c>
      <c r="AO342" s="71">
        <v>0</v>
      </c>
      <c r="AP342" s="71">
        <v>8263371.5574969668</v>
      </c>
      <c r="AQ342" s="72"/>
      <c r="AR342" s="71">
        <v>6</v>
      </c>
      <c r="AS342" s="71">
        <v>3</v>
      </c>
      <c r="AT342" s="71">
        <v>0</v>
      </c>
      <c r="AU342" s="71">
        <v>0</v>
      </c>
      <c r="AV342" s="71">
        <v>0</v>
      </c>
      <c r="AW342" s="71">
        <v>0</v>
      </c>
      <c r="AX342" s="71"/>
      <c r="AY342" s="72"/>
      <c r="AZ342" s="71">
        <v>29</v>
      </c>
      <c r="BA342" s="71">
        <v>17750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2192</v>
      </c>
      <c r="B343" s="70">
        <v>187</v>
      </c>
      <c r="C343" s="70">
        <v>20</v>
      </c>
      <c r="D343" s="70">
        <v>11</v>
      </c>
      <c r="E343" s="70">
        <v>2023</v>
      </c>
      <c r="F343" s="70" t="s">
        <v>1539</v>
      </c>
      <c r="G343" s="70" t="s">
        <v>2172</v>
      </c>
      <c r="H343" s="70" t="s">
        <v>2173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v>
      </c>
      <c r="AS343" s="71">
        <v>3</v>
      </c>
      <c r="AT343" s="71">
        <v>0</v>
      </c>
      <c r="AU343" s="71">
        <v>0</v>
      </c>
      <c r="AV343" s="71">
        <v>0</v>
      </c>
      <c r="AW343" s="71">
        <v>0</v>
      </c>
      <c r="AX343" s="71"/>
      <c r="AY343" s="72"/>
      <c r="AZ343" s="71">
        <v>33.1</v>
      </c>
      <c r="BA343" s="71">
        <v>17750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2193</v>
      </c>
      <c r="B344" s="70">
        <v>187</v>
      </c>
      <c r="C344" s="70">
        <v>21</v>
      </c>
      <c r="D344" s="70">
        <v>11</v>
      </c>
      <c r="E344" s="70">
        <v>2024</v>
      </c>
      <c r="F344" s="70" t="s">
        <v>1554</v>
      </c>
      <c r="G344" s="70" t="s">
        <v>2172</v>
      </c>
      <c r="H344" s="70" t="s">
        <v>2173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2194</v>
      </c>
      <c r="B345" s="70">
        <v>324</v>
      </c>
      <c r="C345" s="70">
        <v>1</v>
      </c>
      <c r="D345" s="70">
        <v>20</v>
      </c>
      <c r="E345" s="70">
        <v>1990</v>
      </c>
      <c r="F345" s="70" t="s">
        <v>787</v>
      </c>
      <c r="G345" s="70" t="s">
        <v>2195</v>
      </c>
      <c r="H345" s="70" t="s">
        <v>2196</v>
      </c>
      <c r="I345" s="148"/>
      <c r="J345" s="71">
        <v>1.0247853975305501</v>
      </c>
      <c r="K345" s="71">
        <v>0.56436029160834122</v>
      </c>
      <c r="L345" s="71">
        <v>8.5870534269754462</v>
      </c>
      <c r="M345" s="71">
        <v>0.92330538385517691</v>
      </c>
      <c r="N345" s="71">
        <v>1.820413149177539</v>
      </c>
      <c r="O345" s="71">
        <v>1.964446944479461</v>
      </c>
      <c r="P345" s="71">
        <v>2.7840573117544971</v>
      </c>
      <c r="Q345" s="71">
        <v>0.132416819906993</v>
      </c>
      <c r="R345" s="71">
        <v>0</v>
      </c>
      <c r="S345" s="71">
        <v>0.11453244384887561</v>
      </c>
      <c r="T345" s="72"/>
      <c r="U345" s="71">
        <v>265952</v>
      </c>
      <c r="V345" s="71">
        <v>166</v>
      </c>
      <c r="W345" s="71">
        <v>116</v>
      </c>
      <c r="X345" s="71">
        <v>339</v>
      </c>
      <c r="Y345" s="71">
        <v>535</v>
      </c>
      <c r="Z345" s="71">
        <v>808</v>
      </c>
      <c r="AA345" s="71">
        <v>676</v>
      </c>
      <c r="AB345" s="71">
        <v>2150</v>
      </c>
      <c r="AC345" s="71">
        <v>0</v>
      </c>
      <c r="AD345" s="71">
        <v>0.11453244384887561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2197</v>
      </c>
      <c r="B346" s="70">
        <v>325</v>
      </c>
      <c r="C346" s="70">
        <v>2</v>
      </c>
      <c r="D346" s="70">
        <v>20</v>
      </c>
      <c r="E346" s="70">
        <v>2005</v>
      </c>
      <c r="F346" s="70" t="s">
        <v>789</v>
      </c>
      <c r="G346" s="70" t="s">
        <v>2195</v>
      </c>
      <c r="H346" s="70" t="s">
        <v>2196</v>
      </c>
      <c r="I346" s="148"/>
      <c r="J346" s="71">
        <v>0.84909594790161558</v>
      </c>
      <c r="K346" s="71">
        <v>0.36382027577390369</v>
      </c>
      <c r="L346" s="71">
        <v>0</v>
      </c>
      <c r="M346" s="71">
        <v>1.7480093717292751</v>
      </c>
      <c r="N346" s="71">
        <v>2.2948926790986839</v>
      </c>
      <c r="O346" s="71">
        <v>2.7186812749527478</v>
      </c>
      <c r="P346" s="71">
        <v>4.0531027874755834</v>
      </c>
      <c r="Q346" s="71">
        <v>0.123189836722537</v>
      </c>
      <c r="R346" s="71">
        <v>0</v>
      </c>
      <c r="S346" s="71">
        <v>0</v>
      </c>
      <c r="T346" s="72"/>
      <c r="U346" s="71">
        <v>193822</v>
      </c>
      <c r="V346" s="71">
        <v>150</v>
      </c>
      <c r="W346" s="71">
        <v>0</v>
      </c>
      <c r="X346" s="71">
        <v>352</v>
      </c>
      <c r="Y346" s="71">
        <v>616</v>
      </c>
      <c r="Z346" s="71">
        <v>1294</v>
      </c>
      <c r="AA346" s="71">
        <v>806</v>
      </c>
      <c r="AB346" s="71">
        <v>2091</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2198</v>
      </c>
      <c r="B347" s="70">
        <v>326</v>
      </c>
      <c r="C347" s="70">
        <v>3</v>
      </c>
      <c r="D347" s="70">
        <v>20</v>
      </c>
      <c r="E347" s="70">
        <v>2006</v>
      </c>
      <c r="F347" s="70" t="s">
        <v>790</v>
      </c>
      <c r="G347" s="70" t="s">
        <v>2195</v>
      </c>
      <c r="H347" s="70" t="s">
        <v>2196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2199</v>
      </c>
      <c r="B348" s="70">
        <v>327</v>
      </c>
      <c r="C348" s="70">
        <v>4</v>
      </c>
      <c r="D348" s="70">
        <v>20</v>
      </c>
      <c r="E348" s="70">
        <v>2007</v>
      </c>
      <c r="F348" s="70" t="s">
        <v>791</v>
      </c>
      <c r="G348" s="70" t="s">
        <v>2195</v>
      </c>
      <c r="H348" s="70" t="s">
        <v>2196</v>
      </c>
      <c r="I348" s="148"/>
      <c r="J348" s="71">
        <v>0.95529799029964091</v>
      </c>
      <c r="K348" s="71">
        <v>0.36277957867750982</v>
      </c>
      <c r="L348" s="71">
        <v>1.3954568558490481</v>
      </c>
      <c r="M348" s="71">
        <v>1.628770138605899</v>
      </c>
      <c r="N348" s="71">
        <v>2.40517461483627</v>
      </c>
      <c r="O348" s="71">
        <v>2.615244149408213</v>
      </c>
      <c r="P348" s="71">
        <v>4.0954141311310028</v>
      </c>
      <c r="Q348" s="71">
        <v>0.126211156416596</v>
      </c>
      <c r="R348" s="71">
        <v>0</v>
      </c>
      <c r="S348" s="71">
        <v>0</v>
      </c>
      <c r="T348" s="72"/>
      <c r="U348" s="71">
        <v>192532</v>
      </c>
      <c r="V348" s="71">
        <v>130</v>
      </c>
      <c r="W348" s="71">
        <v>21</v>
      </c>
      <c r="X348" s="71">
        <v>399</v>
      </c>
      <c r="Y348" s="71">
        <v>620</v>
      </c>
      <c r="Z348" s="71">
        <v>1294</v>
      </c>
      <c r="AA348" s="71">
        <v>802</v>
      </c>
      <c r="AB348" s="71">
        <v>2029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2200</v>
      </c>
      <c r="B349" s="70">
        <v>328</v>
      </c>
      <c r="C349" s="70">
        <v>5</v>
      </c>
      <c r="D349" s="70">
        <v>20</v>
      </c>
      <c r="E349" s="70">
        <v>2008</v>
      </c>
      <c r="F349" s="70" t="s">
        <v>792</v>
      </c>
      <c r="G349" s="1064" t="s">
        <v>2195</v>
      </c>
      <c r="H349" s="70" t="s">
        <v>2196</v>
      </c>
      <c r="I349" s="148"/>
      <c r="J349" s="71">
        <v>0.84173440440444802</v>
      </c>
      <c r="K349" s="71">
        <v>0.27771072046004441</v>
      </c>
      <c r="L349" s="71">
        <v>1.2357759896999609</v>
      </c>
      <c r="M349" s="71">
        <v>1.960441866404028</v>
      </c>
      <c r="N349" s="71">
        <v>2.315007826271676</v>
      </c>
      <c r="O349" s="71">
        <v>2.5499963952929741</v>
      </c>
      <c r="P349" s="71">
        <v>3.8816188468789741</v>
      </c>
      <c r="Q349" s="71">
        <v>0.12190455234929599</v>
      </c>
      <c r="R349" s="71">
        <v>0</v>
      </c>
      <c r="S349" s="71">
        <v>0</v>
      </c>
      <c r="T349" s="72"/>
      <c r="U349" s="71">
        <v>186558</v>
      </c>
      <c r="V349" s="71">
        <v>130</v>
      </c>
      <c r="W349" s="71">
        <v>21</v>
      </c>
      <c r="X349" s="71">
        <v>399</v>
      </c>
      <c r="Y349" s="71">
        <v>619</v>
      </c>
      <c r="Z349" s="71">
        <v>1306</v>
      </c>
      <c r="AA349" s="71">
        <v>761</v>
      </c>
      <c r="AB349" s="71">
        <v>1992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2201</v>
      </c>
      <c r="B350" s="70">
        <v>329</v>
      </c>
      <c r="C350" s="70">
        <v>6</v>
      </c>
      <c r="D350" s="70">
        <v>20</v>
      </c>
      <c r="E350" s="70">
        <v>2009</v>
      </c>
      <c r="F350" s="70" t="s">
        <v>176</v>
      </c>
      <c r="G350" s="1064" t="s">
        <v>2195</v>
      </c>
      <c r="H350" s="70" t="s">
        <v>2196</v>
      </c>
      <c r="I350" s="148"/>
      <c r="J350" s="71">
        <v>0.89752727870957971</v>
      </c>
      <c r="K350" s="71">
        <v>0.27529216939845608</v>
      </c>
      <c r="L350" s="71">
        <v>0.92989269789592566</v>
      </c>
      <c r="M350" s="71">
        <v>2.1450951528063378</v>
      </c>
      <c r="N350" s="71">
        <v>2.0682820730709288</v>
      </c>
      <c r="O350" s="71">
        <v>2.6151060898495482</v>
      </c>
      <c r="P350" s="71">
        <v>3.6617527193653032</v>
      </c>
      <c r="Q350" s="71">
        <v>0.114670903887421</v>
      </c>
      <c r="R350" s="71">
        <v>0</v>
      </c>
      <c r="S350" s="71">
        <v>0</v>
      </c>
      <c r="T350" s="72"/>
      <c r="U350" s="71">
        <v>148839</v>
      </c>
      <c r="V350" s="71">
        <v>128</v>
      </c>
      <c r="W350" s="71">
        <v>27</v>
      </c>
      <c r="X350" s="71">
        <v>454</v>
      </c>
      <c r="Y350" s="71">
        <v>614</v>
      </c>
      <c r="Z350" s="71">
        <v>1322</v>
      </c>
      <c r="AA350" s="71">
        <v>737</v>
      </c>
      <c r="AB350" s="71">
        <v>1967</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2202</v>
      </c>
      <c r="B351" s="70">
        <v>330</v>
      </c>
      <c r="C351" s="70">
        <v>7</v>
      </c>
      <c r="D351" s="70">
        <v>20</v>
      </c>
      <c r="E351" s="70">
        <v>2010</v>
      </c>
      <c r="F351" s="70" t="s">
        <v>177</v>
      </c>
      <c r="G351" s="70" t="s">
        <v>2195</v>
      </c>
      <c r="H351" s="70" t="s">
        <v>2196</v>
      </c>
      <c r="I351" s="148"/>
      <c r="J351" s="71">
        <v>0.85383322350256963</v>
      </c>
      <c r="K351" s="71">
        <v>0.28887443148372471</v>
      </c>
      <c r="L351" s="71">
        <v>0.87591713035446339</v>
      </c>
      <c r="M351" s="71">
        <v>2.2212113129179389</v>
      </c>
      <c r="N351" s="71">
        <v>2.0421695932230208</v>
      </c>
      <c r="O351" s="71">
        <v>2.59316545089546</v>
      </c>
      <c r="P351" s="71">
        <v>3.7912124808614989</v>
      </c>
      <c r="Q351" s="71">
        <v>0.11833178926102</v>
      </c>
      <c r="R351" s="71">
        <v>0</v>
      </c>
      <c r="S351" s="71">
        <v>0</v>
      </c>
      <c r="T351" s="72"/>
      <c r="U351" s="71">
        <v>167395</v>
      </c>
      <c r="V351" s="71">
        <v>128</v>
      </c>
      <c r="W351" s="71">
        <v>27</v>
      </c>
      <c r="X351" s="71">
        <v>454</v>
      </c>
      <c r="Y351" s="71">
        <v>623</v>
      </c>
      <c r="Z351" s="71">
        <v>1317</v>
      </c>
      <c r="AA351" s="71">
        <v>744</v>
      </c>
      <c r="AB351" s="71">
        <v>1945</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2203</v>
      </c>
      <c r="B352" s="70">
        <v>331</v>
      </c>
      <c r="C352" s="70">
        <v>8</v>
      </c>
      <c r="D352" s="70">
        <v>20</v>
      </c>
      <c r="E352" s="70">
        <v>2011</v>
      </c>
      <c r="F352" s="70" t="s">
        <v>178</v>
      </c>
      <c r="G352" s="70" t="s">
        <v>2195</v>
      </c>
      <c r="H352" s="70" t="s">
        <v>2196</v>
      </c>
      <c r="I352" s="148"/>
      <c r="J352" s="71">
        <v>1.1224259043171441</v>
      </c>
      <c r="K352" s="71">
        <v>0.33352602889153521</v>
      </c>
      <c r="L352" s="71">
        <v>0.91828215104982602</v>
      </c>
      <c r="M352" s="71">
        <v>2.5280457427902161</v>
      </c>
      <c r="N352" s="71">
        <v>2.3599322648554719</v>
      </c>
      <c r="O352" s="71">
        <v>2.5187555478119035</v>
      </c>
      <c r="P352" s="71">
        <v>3.582683402451869</v>
      </c>
      <c r="Q352" s="71">
        <v>0.13368726463594399</v>
      </c>
      <c r="R352" s="71">
        <v>0</v>
      </c>
      <c r="S352" s="71">
        <v>0</v>
      </c>
      <c r="T352" s="72"/>
      <c r="U352" s="71">
        <v>238342</v>
      </c>
      <c r="V352" s="71">
        <v>128</v>
      </c>
      <c r="W352" s="71">
        <v>27</v>
      </c>
      <c r="X352" s="71">
        <v>454</v>
      </c>
      <c r="Y352" s="71">
        <v>622</v>
      </c>
      <c r="Z352" s="71">
        <v>1307</v>
      </c>
      <c r="AA352" s="71">
        <v>724</v>
      </c>
      <c r="AB352" s="71">
        <v>1905</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2204</v>
      </c>
      <c r="B353" s="70">
        <v>332</v>
      </c>
      <c r="C353" s="70">
        <v>9</v>
      </c>
      <c r="D353" s="70">
        <v>20</v>
      </c>
      <c r="E353" s="70">
        <v>2012</v>
      </c>
      <c r="F353" s="70" t="s">
        <v>179</v>
      </c>
      <c r="G353" s="70" t="s">
        <v>2195</v>
      </c>
      <c r="H353" s="70" t="s">
        <v>2196</v>
      </c>
      <c r="I353" s="148"/>
      <c r="J353" s="71">
        <v>0.98599889806079111</v>
      </c>
      <c r="K353" s="71">
        <v>0.3193143935481898</v>
      </c>
      <c r="L353" s="71">
        <v>0.90482291465933129</v>
      </c>
      <c r="M353" s="71">
        <v>2.487478098539289</v>
      </c>
      <c r="N353" s="71">
        <v>2.743300840830559</v>
      </c>
      <c r="O353" s="71">
        <v>2.556293951546694</v>
      </c>
      <c r="P353" s="71">
        <v>3.6478566031425537</v>
      </c>
      <c r="Q353" s="71">
        <v>0.145096027346277</v>
      </c>
      <c r="R353" s="71">
        <v>0</v>
      </c>
      <c r="S353" s="71">
        <v>0</v>
      </c>
      <c r="T353" s="72"/>
      <c r="U353" s="71">
        <v>164775</v>
      </c>
      <c r="V353" s="71">
        <v>128</v>
      </c>
      <c r="W353" s="71">
        <v>27</v>
      </c>
      <c r="X353" s="71">
        <v>454</v>
      </c>
      <c r="Y353" s="71">
        <v>633</v>
      </c>
      <c r="Z353" s="71">
        <v>1337</v>
      </c>
      <c r="AA353" s="71">
        <v>733</v>
      </c>
      <c r="AB353" s="71">
        <v>1903</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2205</v>
      </c>
      <c r="B354" s="70">
        <v>333</v>
      </c>
      <c r="C354" s="70">
        <v>10</v>
      </c>
      <c r="D354" s="70">
        <v>20</v>
      </c>
      <c r="E354" s="70">
        <v>2013</v>
      </c>
      <c r="F354" s="70" t="s">
        <v>180</v>
      </c>
      <c r="G354" s="70" t="s">
        <v>2195</v>
      </c>
      <c r="H354" s="70" t="s">
        <v>2196</v>
      </c>
      <c r="I354" s="148"/>
      <c r="J354" s="71">
        <v>1.075387964620268</v>
      </c>
      <c r="K354" s="71">
        <v>0.31267336027000281</v>
      </c>
      <c r="L354" s="71">
        <v>0.74270624856887246</v>
      </c>
      <c r="M354" s="71">
        <v>2.5721434083955672</v>
      </c>
      <c r="N354" s="71">
        <v>2.5006070468969912</v>
      </c>
      <c r="O354" s="71">
        <v>2.461680169456463</v>
      </c>
      <c r="P354" s="71">
        <v>3.6466156615177514</v>
      </c>
      <c r="Q354" s="71">
        <v>0.14565926502163601</v>
      </c>
      <c r="R354" s="71">
        <v>0</v>
      </c>
      <c r="S354" s="71">
        <v>0</v>
      </c>
      <c r="T354" s="72"/>
      <c r="U354" s="71">
        <v>155238</v>
      </c>
      <c r="V354" s="71">
        <v>128</v>
      </c>
      <c r="W354" s="71">
        <v>27</v>
      </c>
      <c r="X354" s="71">
        <v>454</v>
      </c>
      <c r="Y354" s="71">
        <v>630</v>
      </c>
      <c r="Z354" s="71">
        <v>1345</v>
      </c>
      <c r="AA354" s="71">
        <v>730</v>
      </c>
      <c r="AB354" s="71">
        <v>1883</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2206</v>
      </c>
      <c r="B355" s="70">
        <v>334</v>
      </c>
      <c r="C355" s="70">
        <v>11</v>
      </c>
      <c r="D355" s="70">
        <v>20</v>
      </c>
      <c r="E355" s="70">
        <v>2014</v>
      </c>
      <c r="F355" s="70" t="s">
        <v>181</v>
      </c>
      <c r="G355" s="70" t="s">
        <v>2195</v>
      </c>
      <c r="H355" s="70" t="s">
        <v>2196</v>
      </c>
      <c r="I355" s="148"/>
      <c r="J355" s="71">
        <v>0.78695015982240002</v>
      </c>
      <c r="K355" s="71">
        <v>0.31525875931759662</v>
      </c>
      <c r="L355" s="71">
        <v>0.94462304003700903</v>
      </c>
      <c r="M355" s="71">
        <v>2.158948363328689</v>
      </c>
      <c r="N355" s="71">
        <v>2.1257731218817808</v>
      </c>
      <c r="O355" s="71">
        <v>2.3216441441909446</v>
      </c>
      <c r="P355" s="71">
        <v>3.5701649606686607</v>
      </c>
      <c r="Q355" s="71">
        <v>0.13611473559988599</v>
      </c>
      <c r="R355" s="71">
        <v>0</v>
      </c>
      <c r="S355" s="71">
        <v>0</v>
      </c>
      <c r="T355" s="72"/>
      <c r="U355" s="71">
        <v>140977</v>
      </c>
      <c r="V355" s="71">
        <v>119</v>
      </c>
      <c r="W355" s="71">
        <v>33</v>
      </c>
      <c r="X355" s="71">
        <v>396</v>
      </c>
      <c r="Y355" s="71">
        <v>630</v>
      </c>
      <c r="Z355" s="71">
        <v>1336</v>
      </c>
      <c r="AA355" s="71">
        <v>711</v>
      </c>
      <c r="AB355" s="71">
        <v>1834</v>
      </c>
      <c r="AC355" s="71">
        <v>0</v>
      </c>
      <c r="AD355" s="71">
        <v>0</v>
      </c>
      <c r="AE355" s="72"/>
      <c r="AF355" s="71"/>
      <c r="AG355" s="71"/>
      <c r="AH355" s="71"/>
      <c r="AI355" s="71"/>
      <c r="AJ355" s="71"/>
      <c r="AK355" s="71"/>
      <c r="AL355" s="71"/>
      <c r="AM355" s="71"/>
      <c r="AN355" s="71"/>
      <c r="AO355" s="71"/>
      <c r="AP355" s="71"/>
      <c r="AQ355" s="72"/>
      <c r="AR355" s="71">
        <v>7</v>
      </c>
      <c r="AS355" s="71">
        <v>5</v>
      </c>
      <c r="AT355" s="71">
        <v>0</v>
      </c>
      <c r="AU355" s="71">
        <v>0</v>
      </c>
      <c r="AV355" s="71">
        <v>0</v>
      </c>
      <c r="AW355" s="71">
        <v>0</v>
      </c>
      <c r="AX355" s="71"/>
      <c r="AY355" s="72"/>
      <c r="AZ355" s="71">
        <v>35.5</v>
      </c>
      <c r="BA355" s="71">
        <v>67.900000000000006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2207</v>
      </c>
      <c r="B356" s="70">
        <v>335</v>
      </c>
      <c r="C356" s="70">
        <v>12</v>
      </c>
      <c r="D356" s="70">
        <v>20</v>
      </c>
      <c r="E356" s="70">
        <v>2015</v>
      </c>
      <c r="F356" s="70" t="s">
        <v>182</v>
      </c>
      <c r="G356" s="70" t="s">
        <v>2195</v>
      </c>
      <c r="H356" s="70" t="s">
        <v>2196</v>
      </c>
      <c r="I356" s="148"/>
      <c r="J356" s="71">
        <v>1.5456570390232529</v>
      </c>
      <c r="K356" s="71">
        <v>0.29240847331460229</v>
      </c>
      <c r="L356" s="71">
        <v>0.95306813238698507</v>
      </c>
      <c r="M356" s="71">
        <v>1.9408409244823239</v>
      </c>
      <c r="N356" s="71">
        <v>2.2117849602447741</v>
      </c>
      <c r="O356" s="71">
        <v>2.3012350083297108</v>
      </c>
      <c r="P356" s="71">
        <v>3.5126820451905161</v>
      </c>
      <c r="Q356" s="71">
        <v>0.13019608302164501</v>
      </c>
      <c r="R356" s="71">
        <v>0</v>
      </c>
      <c r="S356" s="71">
        <v>0</v>
      </c>
      <c r="T356" s="72"/>
      <c r="U356" s="71">
        <v>313663</v>
      </c>
      <c r="V356" s="71">
        <v>119</v>
      </c>
      <c r="W356" s="71">
        <v>33</v>
      </c>
      <c r="X356" s="71">
        <v>396</v>
      </c>
      <c r="Y356" s="71">
        <v>622</v>
      </c>
      <c r="Z356" s="71">
        <v>1337</v>
      </c>
      <c r="AA356" s="71">
        <v>699</v>
      </c>
      <c r="AB356" s="71">
        <v>1792</v>
      </c>
      <c r="AC356" s="71">
        <v>0</v>
      </c>
      <c r="AD356" s="71">
        <v>0</v>
      </c>
      <c r="AE356" s="72"/>
      <c r="AF356" s="71">
        <v>2347960.1077758209</v>
      </c>
      <c r="AG356" s="71">
        <v>218741.96355856021</v>
      </c>
      <c r="AH356" s="71">
        <v>200248.0707812584</v>
      </c>
      <c r="AI356" s="71">
        <v>2536978.1426839852</v>
      </c>
      <c r="AJ356" s="71">
        <v>3229352.8659362029</v>
      </c>
      <c r="AK356" s="71">
        <v>0</v>
      </c>
      <c r="AL356" s="71">
        <v>0</v>
      </c>
      <c r="AM356" s="71">
        <v>245586.08284272571</v>
      </c>
      <c r="AN356" s="71">
        <v>0</v>
      </c>
      <c r="AO356" s="71">
        <v>0</v>
      </c>
      <c r="AP356" s="71">
        <v>8778867.2335785534</v>
      </c>
      <c r="AQ356" s="72"/>
      <c r="AR356" s="71">
        <v>9</v>
      </c>
      <c r="AS356" s="71">
        <v>6</v>
      </c>
      <c r="AT356" s="71">
        <v>0</v>
      </c>
      <c r="AU356" s="71">
        <v>0</v>
      </c>
      <c r="AV356" s="71">
        <v>0</v>
      </c>
      <c r="AW356" s="71">
        <v>0</v>
      </c>
      <c r="AX356" s="71"/>
      <c r="AY356" s="72"/>
      <c r="AZ356" s="71">
        <v>45</v>
      </c>
      <c r="BA356" s="71">
        <v>78.900000000000006</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2208</v>
      </c>
      <c r="B357" s="70">
        <v>336</v>
      </c>
      <c r="C357" s="70">
        <v>13</v>
      </c>
      <c r="D357" s="70">
        <v>20</v>
      </c>
      <c r="E357" s="70">
        <v>2016</v>
      </c>
      <c r="F357" s="70" t="s">
        <v>155</v>
      </c>
      <c r="G357" s="70" t="s">
        <v>2195</v>
      </c>
      <c r="H357" s="70" t="s">
        <v>2196</v>
      </c>
      <c r="I357" s="148"/>
      <c r="J357" s="71">
        <v>0.71689854850884649</v>
      </c>
      <c r="K357" s="71">
        <v>0.31982987109453853</v>
      </c>
      <c r="L357" s="71">
        <v>1.1075756577506271</v>
      </c>
      <c r="M357" s="71">
        <v>1.6483424919445036</v>
      </c>
      <c r="N357" s="71">
        <v>2.0526292346563939</v>
      </c>
      <c r="O357" s="71">
        <v>2.2511862122803472</v>
      </c>
      <c r="P357" s="71">
        <v>3.4982797925237175</v>
      </c>
      <c r="Q357" s="71">
        <v>0.12417110496259608</v>
      </c>
      <c r="R357" s="71">
        <v>0</v>
      </c>
      <c r="S357" s="71">
        <v>0</v>
      </c>
      <c r="T357" s="72"/>
      <c r="U357" s="71">
        <v>139026</v>
      </c>
      <c r="V357" s="71">
        <v>119</v>
      </c>
      <c r="W357" s="71">
        <v>33</v>
      </c>
      <c r="X357" s="71">
        <v>396</v>
      </c>
      <c r="Y357" s="71">
        <v>620</v>
      </c>
      <c r="Z357" s="71">
        <v>1324</v>
      </c>
      <c r="AA357" s="71">
        <v>720</v>
      </c>
      <c r="AB357" s="71">
        <v>1758</v>
      </c>
      <c r="AC357" s="71">
        <v>0</v>
      </c>
      <c r="AD357" s="71">
        <v>0</v>
      </c>
      <c r="AE357" s="72"/>
      <c r="AF357" s="71">
        <v>1078671.823257782</v>
      </c>
      <c r="AG357" s="71">
        <v>240274.40176319299</v>
      </c>
      <c r="AH357" s="71">
        <v>189666.55933241249</v>
      </c>
      <c r="AI357" s="71">
        <v>2535672.0734358788</v>
      </c>
      <c r="AJ357" s="71">
        <v>2809655.0705798459</v>
      </c>
      <c r="AK357" s="71">
        <v>0</v>
      </c>
      <c r="AL357" s="71">
        <v>0</v>
      </c>
      <c r="AM357" s="71">
        <v>241113.70173815079</v>
      </c>
      <c r="AN357" s="71">
        <v>0</v>
      </c>
      <c r="AO357" s="71">
        <v>0</v>
      </c>
      <c r="AP357" s="71">
        <v>7095053.6301072631</v>
      </c>
      <c r="AQ357" s="72"/>
      <c r="AR357" s="71">
        <v>9</v>
      </c>
      <c r="AS357" s="71">
        <v>7</v>
      </c>
      <c r="AT357" s="71">
        <v>0</v>
      </c>
      <c r="AU357" s="71">
        <v>0</v>
      </c>
      <c r="AV357" s="71">
        <v>0</v>
      </c>
      <c r="AW357" s="71">
        <v>0</v>
      </c>
      <c r="AX357" s="71"/>
      <c r="AY357" s="72"/>
      <c r="AZ357" s="71">
        <v>45</v>
      </c>
      <c r="BA357" s="71">
        <v>89.9</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2209</v>
      </c>
      <c r="B358" s="70">
        <v>337</v>
      </c>
      <c r="C358" s="70">
        <v>14</v>
      </c>
      <c r="D358" s="70">
        <v>20</v>
      </c>
      <c r="E358" s="70">
        <v>2017</v>
      </c>
      <c r="F358" s="70" t="s">
        <v>156</v>
      </c>
      <c r="G358" s="70" t="s">
        <v>2195</v>
      </c>
      <c r="H358" s="70" t="s">
        <v>2196</v>
      </c>
      <c r="I358" s="148"/>
      <c r="J358" s="71">
        <v>0.65383883796221531</v>
      </c>
      <c r="K358" s="71">
        <v>0.32016636386131542</v>
      </c>
      <c r="L358" s="71">
        <v>1.0325477722042429</v>
      </c>
      <c r="M358" s="71">
        <v>1.6659945284502682</v>
      </c>
      <c r="N358" s="71">
        <v>2.2309957650541499</v>
      </c>
      <c r="O358" s="71">
        <v>2.2295051402232118</v>
      </c>
      <c r="P358" s="71">
        <v>3.360248791254361</v>
      </c>
      <c r="Q358" s="71">
        <v>0.118846773046589</v>
      </c>
      <c r="R358" s="71">
        <v>0</v>
      </c>
      <c r="S358" s="71">
        <v>0</v>
      </c>
      <c r="T358" s="72"/>
      <c r="U358" s="71">
        <v>150996</v>
      </c>
      <c r="V358" s="71">
        <v>119</v>
      </c>
      <c r="W358" s="71">
        <v>33</v>
      </c>
      <c r="X358" s="71">
        <v>396</v>
      </c>
      <c r="Y358" s="71">
        <v>624</v>
      </c>
      <c r="Z358" s="71">
        <v>1333</v>
      </c>
      <c r="AA358" s="71">
        <v>696</v>
      </c>
      <c r="AB358" s="71">
        <v>1740</v>
      </c>
      <c r="AC358" s="71">
        <v>0</v>
      </c>
      <c r="AD358" s="71">
        <v>0</v>
      </c>
      <c r="AE358" s="72"/>
      <c r="AF358" s="71">
        <v>1026072.166293119</v>
      </c>
      <c r="AG358" s="71">
        <v>244120.3365030766</v>
      </c>
      <c r="AH358" s="71">
        <v>226905.71416226891</v>
      </c>
      <c r="AI358" s="71">
        <v>2634017.974559458</v>
      </c>
      <c r="AJ358" s="71">
        <v>3217794.979201674</v>
      </c>
      <c r="AK358" s="71">
        <v>0</v>
      </c>
      <c r="AL358" s="71">
        <v>0</v>
      </c>
      <c r="AM358" s="71">
        <v>239018.3749852466</v>
      </c>
      <c r="AN358" s="71">
        <v>0</v>
      </c>
      <c r="AO358" s="71">
        <v>0</v>
      </c>
      <c r="AP358" s="71">
        <v>7587929.5457048435</v>
      </c>
      <c r="AQ358" s="72"/>
      <c r="AR358" s="71">
        <v>9</v>
      </c>
      <c r="AS358" s="71">
        <v>7</v>
      </c>
      <c r="AT358" s="71">
        <v>0</v>
      </c>
      <c r="AU358" s="71">
        <v>0</v>
      </c>
      <c r="AV358" s="71">
        <v>0</v>
      </c>
      <c r="AW358" s="71">
        <v>0</v>
      </c>
      <c r="AX358" s="71"/>
      <c r="AY358" s="72"/>
      <c r="AZ358" s="71">
        <v>45</v>
      </c>
      <c r="BA358" s="71">
        <v>89.899999999999991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2210</v>
      </c>
      <c r="B359" s="70">
        <v>338</v>
      </c>
      <c r="C359" s="70">
        <v>15</v>
      </c>
      <c r="D359" s="70">
        <v>20</v>
      </c>
      <c r="E359" s="70">
        <v>2018</v>
      </c>
      <c r="F359" s="70" t="s">
        <v>183</v>
      </c>
      <c r="G359" s="70" t="s">
        <v>2195</v>
      </c>
      <c r="H359" s="70" t="s">
        <v>2196</v>
      </c>
      <c r="I359" s="148"/>
      <c r="J359" s="71">
        <v>0.65646064005946259</v>
      </c>
      <c r="K359" s="71">
        <v>0.30568598672289776</v>
      </c>
      <c r="L359" s="71">
        <v>0.91371064359000886</v>
      </c>
      <c r="M359" s="71">
        <v>1.5485444230006378</v>
      </c>
      <c r="N359" s="71">
        <v>2.0638344135195035</v>
      </c>
      <c r="O359" s="71">
        <v>2.1531540112396343</v>
      </c>
      <c r="P359" s="71">
        <v>3.2981207661975742</v>
      </c>
      <c r="Q359" s="71">
        <v>0.107557274246198</v>
      </c>
      <c r="R359" s="71">
        <v>0</v>
      </c>
      <c r="S359" s="71">
        <v>0</v>
      </c>
      <c r="T359" s="72"/>
      <c r="U359" s="71">
        <v>153880</v>
      </c>
      <c r="V359" s="71">
        <v>119</v>
      </c>
      <c r="W359" s="71">
        <v>33</v>
      </c>
      <c r="X359" s="71">
        <v>396</v>
      </c>
      <c r="Y359" s="71">
        <v>626</v>
      </c>
      <c r="Z359" s="71">
        <v>1312</v>
      </c>
      <c r="AA359" s="71">
        <v>690</v>
      </c>
      <c r="AB359" s="71">
        <v>1697</v>
      </c>
      <c r="AC359" s="71">
        <v>0</v>
      </c>
      <c r="AD359" s="71">
        <v>0</v>
      </c>
      <c r="AE359" s="72"/>
      <c r="AF359" s="71">
        <v>1004276.6665832479</v>
      </c>
      <c r="AG359" s="71">
        <v>220310.47651904839</v>
      </c>
      <c r="AH359" s="71">
        <v>212051.26457804369</v>
      </c>
      <c r="AI359" s="71">
        <v>2417810.2198184351</v>
      </c>
      <c r="AJ359" s="71">
        <v>2884339.9082974652</v>
      </c>
      <c r="AK359" s="71">
        <v>0</v>
      </c>
      <c r="AL359" s="71">
        <v>0</v>
      </c>
      <c r="AM359" s="71">
        <v>233593.9348776681</v>
      </c>
      <c r="AN359" s="71">
        <v>0</v>
      </c>
      <c r="AO359" s="71">
        <v>0</v>
      </c>
      <c r="AP359" s="71">
        <v>6972382.4706739085</v>
      </c>
      <c r="AQ359" s="72"/>
      <c r="AR359" s="71">
        <v>9</v>
      </c>
      <c r="AS359" s="71">
        <v>8</v>
      </c>
      <c r="AT359" s="71">
        <v>0</v>
      </c>
      <c r="AU359" s="71">
        <v>0</v>
      </c>
      <c r="AV359" s="71">
        <v>0</v>
      </c>
      <c r="AW359" s="71">
        <v>0</v>
      </c>
      <c r="AX359" s="71"/>
      <c r="AY359" s="72"/>
      <c r="AZ359" s="71">
        <v>45</v>
      </c>
      <c r="BA359" s="71">
        <v>138</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2211</v>
      </c>
      <c r="B360" s="70">
        <v>339</v>
      </c>
      <c r="C360" s="70">
        <v>16</v>
      </c>
      <c r="D360" s="70">
        <v>20</v>
      </c>
      <c r="E360" s="70">
        <v>2019</v>
      </c>
      <c r="F360" s="70" t="s">
        <v>158</v>
      </c>
      <c r="G360" s="70" t="s">
        <v>2195</v>
      </c>
      <c r="H360" s="70" t="s">
        <v>2196</v>
      </c>
      <c r="I360" s="148"/>
      <c r="J360" s="71">
        <v>0.59171647054695309</v>
      </c>
      <c r="K360" s="71">
        <v>0.27578587422966466</v>
      </c>
      <c r="L360" s="71">
        <v>0.92103331574024672</v>
      </c>
      <c r="M360" s="71">
        <v>1.5051284122721076</v>
      </c>
      <c r="N360" s="71">
        <v>1.8245436201742278</v>
      </c>
      <c r="O360" s="71">
        <v>2.1020113976346253</v>
      </c>
      <c r="P360" s="71">
        <v>3.178515623347566</v>
      </c>
      <c r="Q360" s="71">
        <v>0.103117776857981</v>
      </c>
      <c r="R360" s="71">
        <v>0</v>
      </c>
      <c r="S360" s="71">
        <v>0</v>
      </c>
      <c r="T360" s="72"/>
      <c r="U360" s="71">
        <v>138899</v>
      </c>
      <c r="V360" s="71">
        <v>119</v>
      </c>
      <c r="W360" s="71">
        <v>33</v>
      </c>
      <c r="X360" s="71">
        <v>396</v>
      </c>
      <c r="Y360" s="71">
        <v>633</v>
      </c>
      <c r="Z360" s="71">
        <v>1316</v>
      </c>
      <c r="AA360" s="71">
        <v>660</v>
      </c>
      <c r="AB360" s="71">
        <v>1671</v>
      </c>
      <c r="AC360" s="71">
        <v>0</v>
      </c>
      <c r="AD360" s="71">
        <v>0</v>
      </c>
      <c r="AE360" s="72"/>
      <c r="AF360" s="71">
        <v>929075.69226911326</v>
      </c>
      <c r="AG360" s="71">
        <v>206028.7938068198</v>
      </c>
      <c r="AH360" s="71">
        <v>225869.79003320259</v>
      </c>
      <c r="AI360" s="71">
        <v>2421164.468676887</v>
      </c>
      <c r="AJ360" s="71">
        <v>2631555.5447385702</v>
      </c>
      <c r="AK360" s="71">
        <v>0</v>
      </c>
      <c r="AL360" s="71">
        <v>0</v>
      </c>
      <c r="AM360" s="71">
        <v>227577.62071873492</v>
      </c>
      <c r="AN360" s="71">
        <v>0</v>
      </c>
      <c r="AO360" s="71">
        <v>0</v>
      </c>
      <c r="AP360" s="71">
        <v>6641271.9102433277</v>
      </c>
      <c r="AQ360" s="72"/>
      <c r="AR360" s="71">
        <v>9</v>
      </c>
      <c r="AS360" s="71">
        <v>9</v>
      </c>
      <c r="AT360" s="71">
        <v>0</v>
      </c>
      <c r="AU360" s="71">
        <v>0</v>
      </c>
      <c r="AV360" s="71">
        <v>0</v>
      </c>
      <c r="AW360" s="71">
        <v>0</v>
      </c>
      <c r="AX360" s="71"/>
      <c r="AY360" s="72"/>
      <c r="AZ360" s="71">
        <v>45</v>
      </c>
      <c r="BA360" s="71">
        <v>159.6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2212</v>
      </c>
      <c r="B361" s="70">
        <v>340</v>
      </c>
      <c r="C361" s="70">
        <v>17</v>
      </c>
      <c r="D361" s="70">
        <v>20</v>
      </c>
      <c r="E361" s="70">
        <v>2020</v>
      </c>
      <c r="F361" s="70" t="s">
        <v>159</v>
      </c>
      <c r="G361" s="70" t="s">
        <v>2195</v>
      </c>
      <c r="H361" s="70" t="s">
        <v>2196</v>
      </c>
      <c r="I361" s="148"/>
      <c r="J361" s="71">
        <v>0.97846414819965821</v>
      </c>
      <c r="K361" s="71">
        <v>0.29179921641105039</v>
      </c>
      <c r="L361" s="71">
        <v>0.88124705168268525</v>
      </c>
      <c r="M361" s="71">
        <v>1.238723471523195</v>
      </c>
      <c r="N361" s="71">
        <v>1.7694449277527862</v>
      </c>
      <c r="O361" s="71">
        <v>1.8248659282380735</v>
      </c>
      <c r="P361" s="71">
        <v>2.9451237142814701</v>
      </c>
      <c r="Q361" s="71">
        <v>9.6282861310436202E-2</v>
      </c>
      <c r="R361" s="71">
        <v>0</v>
      </c>
      <c r="S361" s="71">
        <v>0</v>
      </c>
      <c r="T361" s="72"/>
      <c r="U361" s="71">
        <v>244336</v>
      </c>
      <c r="V361" s="71">
        <v>109</v>
      </c>
      <c r="W361" s="71">
        <v>35</v>
      </c>
      <c r="X361" s="71">
        <v>333</v>
      </c>
      <c r="Y361" s="71">
        <v>624</v>
      </c>
      <c r="Z361" s="71">
        <v>1304</v>
      </c>
      <c r="AA361" s="71">
        <v>650</v>
      </c>
      <c r="AB361" s="71">
        <v>1633</v>
      </c>
      <c r="AC361" s="71">
        <v>0</v>
      </c>
      <c r="AD361" s="71">
        <v>0</v>
      </c>
      <c r="AE361" s="72"/>
      <c r="AF361" s="71">
        <v>1581376.5541281709</v>
      </c>
      <c r="AG361" s="71">
        <v>223357.70631837501</v>
      </c>
      <c r="AH361" s="71">
        <v>228963.52549105824</v>
      </c>
      <c r="AI361" s="71">
        <v>2030503.7068470945</v>
      </c>
      <c r="AJ361" s="71">
        <v>2776982.4749430148</v>
      </c>
      <c r="AK361" s="71"/>
      <c r="AL361" s="71"/>
      <c r="AM361" s="71">
        <v>213124.64300840956</v>
      </c>
      <c r="AN361" s="71"/>
      <c r="AO361" s="71"/>
      <c r="AP361" s="71">
        <v>7054308.6107361233</v>
      </c>
      <c r="AQ361" s="72"/>
      <c r="AR361" s="71">
        <v>10</v>
      </c>
      <c r="AS361" s="71">
        <v>9</v>
      </c>
      <c r="AT361" s="71">
        <v>0</v>
      </c>
      <c r="AU361" s="71">
        <v>0</v>
      </c>
      <c r="AV361" s="71">
        <v>0</v>
      </c>
      <c r="AW361" s="71">
        <v>0</v>
      </c>
      <c r="AX361" s="71"/>
      <c r="AY361" s="72"/>
      <c r="AZ361" s="71">
        <v>48</v>
      </c>
      <c r="BA361" s="71">
        <v>159.6</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2213</v>
      </c>
      <c r="B362" s="70">
        <v>340</v>
      </c>
      <c r="C362" s="70">
        <v>18</v>
      </c>
      <c r="D362" s="70">
        <v>20</v>
      </c>
      <c r="E362" s="70">
        <v>2021</v>
      </c>
      <c r="F362" s="70" t="s">
        <v>160</v>
      </c>
      <c r="G362" s="70" t="s">
        <v>2195</v>
      </c>
      <c r="H362" s="70" t="s">
        <v>2196</v>
      </c>
      <c r="I362" s="148"/>
      <c r="J362" s="71">
        <v>0.9617646702091297</v>
      </c>
      <c r="K362" s="71">
        <v>0.3052869244064253</v>
      </c>
      <c r="L362" s="71">
        <v>0.79951909784975184</v>
      </c>
      <c r="M362" s="71">
        <v>1.3870889548931011</v>
      </c>
      <c r="N362" s="71">
        <v>1.7514571860473394</v>
      </c>
      <c r="O362" s="71">
        <v>1.7736720457581803</v>
      </c>
      <c r="P362" s="71">
        <v>3.0342362657630488</v>
      </c>
      <c r="Q362" s="71">
        <v>9.3536146050692603E-2</v>
      </c>
      <c r="R362" s="71">
        <v>0</v>
      </c>
      <c r="S362" s="71">
        <v>0</v>
      </c>
      <c r="T362" s="72"/>
      <c r="U362" s="71">
        <v>256040</v>
      </c>
      <c r="V362" s="71">
        <v>109</v>
      </c>
      <c r="W362" s="71">
        <v>35</v>
      </c>
      <c r="X362" s="71">
        <v>333</v>
      </c>
      <c r="Y362" s="71">
        <v>621</v>
      </c>
      <c r="Z362" s="71">
        <v>1305</v>
      </c>
      <c r="AA362" s="71">
        <v>653</v>
      </c>
      <c r="AB362" s="71">
        <v>1602</v>
      </c>
      <c r="AC362" s="71">
        <v>0</v>
      </c>
      <c r="AD362" s="71">
        <v>0</v>
      </c>
      <c r="AE362" s="72"/>
      <c r="AF362" s="71">
        <v>1547304.9080520757</v>
      </c>
      <c r="AG362" s="71">
        <v>216051.67903753056</v>
      </c>
      <c r="AH362" s="71">
        <v>200926.57768393934</v>
      </c>
      <c r="AI362" s="71">
        <v>2248846.9822507473</v>
      </c>
      <c r="AJ362" s="71">
        <v>2440614.6749344119</v>
      </c>
      <c r="AK362" s="71">
        <v>0</v>
      </c>
      <c r="AL362" s="71">
        <v>0</v>
      </c>
      <c r="AM362" s="71">
        <v>210284.74826810029</v>
      </c>
      <c r="AN362" s="71">
        <v>0</v>
      </c>
      <c r="AO362" s="71">
        <v>0</v>
      </c>
      <c r="AP362" s="71">
        <v>6864029.5702268044</v>
      </c>
      <c r="AQ362" s="72"/>
      <c r="AR362" s="71">
        <v>11</v>
      </c>
      <c r="AS362" s="71">
        <v>9</v>
      </c>
      <c r="AT362" s="71">
        <v>0</v>
      </c>
      <c r="AU362" s="71">
        <v>0</v>
      </c>
      <c r="AV362" s="71">
        <v>0</v>
      </c>
      <c r="AW362" s="71">
        <v>0</v>
      </c>
      <c r="AX362" s="71"/>
      <c r="AY362" s="72"/>
      <c r="AZ362" s="71">
        <v>51.1</v>
      </c>
      <c r="BA362" s="71">
        <v>159.6</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2214</v>
      </c>
      <c r="B363" s="70">
        <v>340</v>
      </c>
      <c r="C363" s="70">
        <v>19</v>
      </c>
      <c r="D363" s="70">
        <v>20</v>
      </c>
      <c r="E363" s="70">
        <v>2022</v>
      </c>
      <c r="F363" s="70" t="s">
        <v>161</v>
      </c>
      <c r="G363" s="70" t="s">
        <v>2195</v>
      </c>
      <c r="H363" s="70" t="s">
        <v>2196</v>
      </c>
      <c r="I363" s="148"/>
      <c r="J363" s="71">
        <v>0.97680350251407166</v>
      </c>
      <c r="K363" s="71">
        <v>0.29025481769217742</v>
      </c>
      <c r="L363" s="71">
        <v>0.65084905610666621</v>
      </c>
      <c r="M363" s="71">
        <v>1.2631039965573128</v>
      </c>
      <c r="N363" s="71">
        <v>1.9006122189945791</v>
      </c>
      <c r="O363" s="71">
        <v>1.8539366906311479</v>
      </c>
      <c r="P363" s="71">
        <v>3.0664818924092643</v>
      </c>
      <c r="Q363" s="71">
        <v>9.166034478353019E-2</v>
      </c>
      <c r="R363" s="71">
        <v>0</v>
      </c>
      <c r="S363" s="71">
        <v>0</v>
      </c>
      <c r="T363" s="72"/>
      <c r="U363" s="71">
        <v>268249</v>
      </c>
      <c r="V363" s="71">
        <v>109</v>
      </c>
      <c r="W363" s="71">
        <v>35</v>
      </c>
      <c r="X363" s="71">
        <v>333</v>
      </c>
      <c r="Y363" s="71">
        <v>624</v>
      </c>
      <c r="Z363" s="71">
        <v>1296</v>
      </c>
      <c r="AA363" s="71">
        <v>670</v>
      </c>
      <c r="AB363" s="71">
        <v>1557</v>
      </c>
      <c r="AC363" s="71">
        <v>0</v>
      </c>
      <c r="AD363" s="71">
        <v>0</v>
      </c>
      <c r="AE363" s="72"/>
      <c r="AF363" s="71">
        <v>1474698.037824204</v>
      </c>
      <c r="AG363" s="71">
        <v>214952.38810822676</v>
      </c>
      <c r="AH363" s="71">
        <v>196243.35809936104</v>
      </c>
      <c r="AI363" s="71">
        <v>2002046.7356735629</v>
      </c>
      <c r="AJ363" s="71">
        <v>2726290.0874175201</v>
      </c>
      <c r="AK363" s="71">
        <v>0</v>
      </c>
      <c r="AL363" s="71">
        <v>0</v>
      </c>
      <c r="AM363" s="71">
        <v>201051.19739187893</v>
      </c>
      <c r="AN363" s="71">
        <v>0</v>
      </c>
      <c r="AO363" s="71">
        <v>0</v>
      </c>
      <c r="AP363" s="71">
        <v>6815281.8045147527</v>
      </c>
      <c r="AQ363" s="72"/>
      <c r="AR363" s="71">
        <v>14</v>
      </c>
      <c r="AS363" s="71">
        <v>9</v>
      </c>
      <c r="AT363" s="71">
        <v>0</v>
      </c>
      <c r="AU363" s="71">
        <v>0</v>
      </c>
      <c r="AV363" s="71">
        <v>0</v>
      </c>
      <c r="AW363" s="71">
        <v>0</v>
      </c>
      <c r="AX363" s="71"/>
      <c r="AY363" s="72"/>
      <c r="AZ363" s="71">
        <v>70.800000000000011</v>
      </c>
      <c r="BA363" s="71">
        <v>159.60000000000002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2215</v>
      </c>
      <c r="B364" s="70">
        <v>340</v>
      </c>
      <c r="C364" s="70">
        <v>20</v>
      </c>
      <c r="D364" s="70">
        <v>20</v>
      </c>
      <c r="E364" s="70">
        <v>2023</v>
      </c>
      <c r="F364" s="70" t="s">
        <v>1539</v>
      </c>
      <c r="G364" s="70" t="s">
        <v>2195</v>
      </c>
      <c r="H364" s="70" t="s">
        <v>2196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v>
      </c>
      <c r="AS364" s="71">
        <v>9</v>
      </c>
      <c r="AT364" s="71">
        <v>0</v>
      </c>
      <c r="AU364" s="71">
        <v>0</v>
      </c>
      <c r="AV364" s="71">
        <v>0</v>
      </c>
      <c r="AW364" s="71">
        <v>0</v>
      </c>
      <c r="AX364" s="71"/>
      <c r="AY364" s="72"/>
      <c r="AZ364" s="71">
        <v>95.800000000000011</v>
      </c>
      <c r="BA364" s="71">
        <v>159.60000000000002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2216</v>
      </c>
      <c r="B365" s="70">
        <v>340</v>
      </c>
      <c r="C365" s="70">
        <v>21</v>
      </c>
      <c r="D365" s="70">
        <v>20</v>
      </c>
      <c r="E365" s="70">
        <v>2024</v>
      </c>
      <c r="F365" s="70" t="s">
        <v>1554</v>
      </c>
      <c r="G365" s="70" t="s">
        <v>2195</v>
      </c>
      <c r="H365" s="70" t="s">
        <v>2196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2217</v>
      </c>
      <c r="B366" s="70">
        <v>222</v>
      </c>
      <c r="C366" s="70">
        <v>1</v>
      </c>
      <c r="D366" s="70">
        <v>14</v>
      </c>
      <c r="E366" s="70">
        <v>1990</v>
      </c>
      <c r="F366" s="70" t="s">
        <v>787</v>
      </c>
      <c r="G366" s="70" t="s">
        <v>2218</v>
      </c>
      <c r="H366" s="70" t="s">
        <v>2219</v>
      </c>
      <c r="I366" s="148"/>
      <c r="J366" s="71">
        <v>0.44275179594511221</v>
      </c>
      <c r="K366" s="71">
        <v>0.27948888861943683</v>
      </c>
      <c r="L366" s="71">
        <v>0</v>
      </c>
      <c r="M366" s="71">
        <v>1.947815805606167</v>
      </c>
      <c r="N366" s="71">
        <v>3.3255011117528408</v>
      </c>
      <c r="O366" s="71">
        <v>4.09178738559274</v>
      </c>
      <c r="P366" s="71">
        <v>5.4116143604222033</v>
      </c>
      <c r="Q366" s="71">
        <v>0.22929666070406399</v>
      </c>
      <c r="R366" s="71">
        <v>0</v>
      </c>
      <c r="S366" s="71">
        <v>0.28748688554040358</v>
      </c>
      <c r="T366" s="72"/>
      <c r="U366" s="71">
        <v>124349</v>
      </c>
      <c r="V366" s="71">
        <v>118</v>
      </c>
      <c r="W366" s="71">
        <v>0</v>
      </c>
      <c r="X366" s="71">
        <v>744</v>
      </c>
      <c r="Y366" s="71">
        <v>1215</v>
      </c>
      <c r="Z366" s="71">
        <v>1683</v>
      </c>
      <c r="AA366" s="71">
        <v>1314</v>
      </c>
      <c r="AB366" s="71">
        <v>3723</v>
      </c>
      <c r="AC366" s="71">
        <v>0</v>
      </c>
      <c r="AD366" s="71">
        <v>0.28748688554040358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2220</v>
      </c>
      <c r="B367" s="70">
        <v>223</v>
      </c>
      <c r="C367" s="70">
        <v>2</v>
      </c>
      <c r="D367" s="70">
        <v>14</v>
      </c>
      <c r="E367" s="70">
        <v>2005</v>
      </c>
      <c r="F367" s="70" t="s">
        <v>789</v>
      </c>
      <c r="G367" s="70" t="s">
        <v>2218</v>
      </c>
      <c r="H367" s="70" t="s">
        <v>2219</v>
      </c>
      <c r="I367" s="148"/>
      <c r="J367" s="71">
        <v>1.4645645098588269</v>
      </c>
      <c r="K367" s="71">
        <v>0.33419534376506882</v>
      </c>
      <c r="L367" s="71">
        <v>2.7141560506167548</v>
      </c>
      <c r="M367" s="71">
        <v>1.9323892683113091</v>
      </c>
      <c r="N367" s="71">
        <v>3.44612078373375</v>
      </c>
      <c r="O367" s="71">
        <v>3.4120080297706821</v>
      </c>
      <c r="P367" s="71">
        <v>5.2599820294037949</v>
      </c>
      <c r="Q367" s="71">
        <v>0.16708100284319199</v>
      </c>
      <c r="R367" s="71">
        <v>0</v>
      </c>
      <c r="S367" s="71">
        <v>0.27402065112654439</v>
      </c>
      <c r="T367" s="72"/>
      <c r="U367" s="71">
        <v>264632</v>
      </c>
      <c r="V367" s="71">
        <v>166</v>
      </c>
      <c r="W367" s="71">
        <v>35</v>
      </c>
      <c r="X367" s="71">
        <v>401</v>
      </c>
      <c r="Y367" s="71">
        <v>1157</v>
      </c>
      <c r="Z367" s="71">
        <v>1624</v>
      </c>
      <c r="AA367" s="71">
        <v>1046</v>
      </c>
      <c r="AB367" s="71">
        <v>2836</v>
      </c>
      <c r="AC367" s="71">
        <v>0</v>
      </c>
      <c r="AD367" s="71">
        <v>0.27402065112654439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2221</v>
      </c>
      <c r="B368" s="70">
        <v>224</v>
      </c>
      <c r="C368" s="70">
        <v>3</v>
      </c>
      <c r="D368" s="70">
        <v>14</v>
      </c>
      <c r="E368" s="70">
        <v>2006</v>
      </c>
      <c r="F368" s="70" t="s">
        <v>790</v>
      </c>
      <c r="G368" s="1064" t="s">
        <v>2218</v>
      </c>
      <c r="H368" s="70" t="s">
        <v>2219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2222</v>
      </c>
      <c r="B369" s="70">
        <v>225</v>
      </c>
      <c r="C369" s="70">
        <v>4</v>
      </c>
      <c r="D369" s="70">
        <v>14</v>
      </c>
      <c r="E369" s="70">
        <v>2007</v>
      </c>
      <c r="F369" s="70" t="s">
        <v>791</v>
      </c>
      <c r="G369" s="1064" t="s">
        <v>2218</v>
      </c>
      <c r="H369" s="70" t="s">
        <v>2219</v>
      </c>
      <c r="I369" s="148"/>
      <c r="J369" s="71">
        <v>0.97087765325722553</v>
      </c>
      <c r="K369" s="71">
        <v>0.28032951667305539</v>
      </c>
      <c r="L369" s="71">
        <v>2.5253375722815501</v>
      </c>
      <c r="M369" s="71">
        <v>2.2169148274675532</v>
      </c>
      <c r="N369" s="71">
        <v>3.18014460777025</v>
      </c>
      <c r="O369" s="71">
        <v>3.110402431174065</v>
      </c>
      <c r="P369" s="71">
        <v>4.9124543567930488</v>
      </c>
      <c r="Q369" s="71">
        <v>0.16440418255744901</v>
      </c>
      <c r="R369" s="71">
        <v>0</v>
      </c>
      <c r="S369" s="71">
        <v>0.32556448661729293</v>
      </c>
      <c r="T369" s="72"/>
      <c r="U369" s="71">
        <v>252174</v>
      </c>
      <c r="V369" s="71">
        <v>142</v>
      </c>
      <c r="W369" s="71">
        <v>32</v>
      </c>
      <c r="X369" s="71">
        <v>551</v>
      </c>
      <c r="Y369" s="71">
        <v>1108</v>
      </c>
      <c r="Z369" s="71">
        <v>1539</v>
      </c>
      <c r="AA369" s="71">
        <v>962</v>
      </c>
      <c r="AB369" s="71">
        <v>2643</v>
      </c>
      <c r="AC369" s="71">
        <v>0</v>
      </c>
      <c r="AD369" s="71">
        <v>0.32556448661729293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2223</v>
      </c>
      <c r="B370" s="70">
        <v>226</v>
      </c>
      <c r="C370" s="70">
        <v>5</v>
      </c>
      <c r="D370" s="70">
        <v>14</v>
      </c>
      <c r="E370" s="70">
        <v>2008</v>
      </c>
      <c r="F370" s="70" t="s">
        <v>792</v>
      </c>
      <c r="G370" s="70" t="s">
        <v>2218</v>
      </c>
      <c r="H370" s="70" t="s">
        <v>2219</v>
      </c>
      <c r="I370" s="148"/>
      <c r="J370" s="71">
        <v>1.194106608038382</v>
      </c>
      <c r="K370" s="71">
        <v>0.20693730441433719</v>
      </c>
      <c r="L370" s="71">
        <v>2.2354563056007262</v>
      </c>
      <c r="M370" s="71">
        <v>2.4257191503477999</v>
      </c>
      <c r="N370" s="71">
        <v>3.3252427029778042</v>
      </c>
      <c r="O370" s="71">
        <v>2.8877830540875258</v>
      </c>
      <c r="P370" s="71">
        <v>4.4681972534375571</v>
      </c>
      <c r="Q370" s="71">
        <v>0.15678687907575201</v>
      </c>
      <c r="R370" s="71">
        <v>0</v>
      </c>
      <c r="S370" s="71">
        <v>0.28492168903846471</v>
      </c>
      <c r="T370" s="72"/>
      <c r="U370" s="71">
        <v>333924</v>
      </c>
      <c r="V370" s="71">
        <v>142</v>
      </c>
      <c r="W370" s="71">
        <v>32</v>
      </c>
      <c r="X370" s="71">
        <v>551</v>
      </c>
      <c r="Y370" s="71">
        <v>1110</v>
      </c>
      <c r="Z370" s="71">
        <v>1479</v>
      </c>
      <c r="AA370" s="71">
        <v>876</v>
      </c>
      <c r="AB370" s="71">
        <v>2562</v>
      </c>
      <c r="AC370" s="71">
        <v>0</v>
      </c>
      <c r="AD370" s="71">
        <v>0.28492168903846471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2224</v>
      </c>
      <c r="B371" s="70">
        <v>227</v>
      </c>
      <c r="C371" s="70">
        <v>6</v>
      </c>
      <c r="D371" s="70">
        <v>14</v>
      </c>
      <c r="E371" s="70">
        <v>2009</v>
      </c>
      <c r="F371" s="70" t="s">
        <v>176</v>
      </c>
      <c r="G371" s="70" t="s">
        <v>2218</v>
      </c>
      <c r="H371" s="70" t="s">
        <v>2219</v>
      </c>
      <c r="I371" s="148"/>
      <c r="J371" s="71">
        <v>0.80339900955856047</v>
      </c>
      <c r="K371" s="71">
        <v>0.15788871499152701</v>
      </c>
      <c r="L371" s="71">
        <v>0.30398803609264857</v>
      </c>
      <c r="M371" s="71">
        <v>2.2016885396290449</v>
      </c>
      <c r="N371" s="71">
        <v>2.959900138473984</v>
      </c>
      <c r="O371" s="71">
        <v>2.8801773576557812</v>
      </c>
      <c r="P371" s="71">
        <v>4.1933776053518521</v>
      </c>
      <c r="Q371" s="71">
        <v>0.143236609482152</v>
      </c>
      <c r="R371" s="71">
        <v>0</v>
      </c>
      <c r="S371" s="71">
        <v>0.30865235935066587</v>
      </c>
      <c r="T371" s="72"/>
      <c r="U371" s="71">
        <v>220893</v>
      </c>
      <c r="V371" s="71">
        <v>113</v>
      </c>
      <c r="W371" s="71">
        <v>7</v>
      </c>
      <c r="X371" s="71">
        <v>603</v>
      </c>
      <c r="Y371" s="71">
        <v>1085</v>
      </c>
      <c r="Z371" s="71">
        <v>1456</v>
      </c>
      <c r="AA371" s="71">
        <v>844</v>
      </c>
      <c r="AB371" s="71">
        <v>2457</v>
      </c>
      <c r="AC371" s="71">
        <v>0</v>
      </c>
      <c r="AD371" s="71">
        <v>0.30865235935066587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2225</v>
      </c>
      <c r="B372" s="70">
        <v>228</v>
      </c>
      <c r="C372" s="70">
        <v>7</v>
      </c>
      <c r="D372" s="70">
        <v>14</v>
      </c>
      <c r="E372" s="70">
        <v>2010</v>
      </c>
      <c r="F372" s="70" t="s">
        <v>177</v>
      </c>
      <c r="G372" s="70" t="s">
        <v>2218</v>
      </c>
      <c r="H372" s="70" t="s">
        <v>2219</v>
      </c>
      <c r="I372" s="148"/>
      <c r="J372" s="71">
        <v>0.93054372545071784</v>
      </c>
      <c r="K372" s="71">
        <v>0.1762759540891306</v>
      </c>
      <c r="L372" s="71">
        <v>0.29353959016498982</v>
      </c>
      <c r="M372" s="71">
        <v>2.3868351655537019</v>
      </c>
      <c r="N372" s="71">
        <v>2.849511885716653</v>
      </c>
      <c r="O372" s="71">
        <v>2.7841578948870018</v>
      </c>
      <c r="P372" s="71">
        <v>4.173391158367699</v>
      </c>
      <c r="Q372" s="71">
        <v>0.14303240953864199</v>
      </c>
      <c r="R372" s="71">
        <v>0</v>
      </c>
      <c r="S372" s="71">
        <v>0.22755169846809339</v>
      </c>
      <c r="T372" s="72"/>
      <c r="U372" s="71">
        <v>240338</v>
      </c>
      <c r="V372" s="71">
        <v>113</v>
      </c>
      <c r="W372" s="71">
        <v>7</v>
      </c>
      <c r="X372" s="71">
        <v>603</v>
      </c>
      <c r="Y372" s="71">
        <v>1062</v>
      </c>
      <c r="Z372" s="71">
        <v>1414</v>
      </c>
      <c r="AA372" s="71">
        <v>819</v>
      </c>
      <c r="AB372" s="71">
        <v>2351</v>
      </c>
      <c r="AC372" s="71">
        <v>0</v>
      </c>
      <c r="AD372" s="71">
        <v>0.22755169846809339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2226</v>
      </c>
      <c r="B373" s="70">
        <v>229</v>
      </c>
      <c r="C373" s="70">
        <v>8</v>
      </c>
      <c r="D373" s="70">
        <v>14</v>
      </c>
      <c r="E373" s="70">
        <v>2011</v>
      </c>
      <c r="F373" s="70" t="s">
        <v>178</v>
      </c>
      <c r="G373" s="70" t="s">
        <v>2218</v>
      </c>
      <c r="H373" s="70" t="s">
        <v>2219</v>
      </c>
      <c r="I373" s="148"/>
      <c r="J373" s="71">
        <v>0.81646704264660197</v>
      </c>
      <c r="K373" s="71">
        <v>0.25195104335546192</v>
      </c>
      <c r="L373" s="71">
        <v>0.23613734737112199</v>
      </c>
      <c r="M373" s="71">
        <v>2.9207372128992541</v>
      </c>
      <c r="N373" s="71">
        <v>3.534674190606732</v>
      </c>
      <c r="O373" s="71">
        <v>2.6960512711467892</v>
      </c>
      <c r="P373" s="71">
        <v>3.9488692750781644</v>
      </c>
      <c r="Q373" s="71">
        <v>0.15923170785247101</v>
      </c>
      <c r="R373" s="71">
        <v>0</v>
      </c>
      <c r="S373" s="71">
        <v>0.2065094228121547</v>
      </c>
      <c r="T373" s="72"/>
      <c r="U373" s="71">
        <v>170312</v>
      </c>
      <c r="V373" s="71">
        <v>113</v>
      </c>
      <c r="W373" s="71">
        <v>7</v>
      </c>
      <c r="X373" s="71">
        <v>603</v>
      </c>
      <c r="Y373" s="71">
        <v>1041</v>
      </c>
      <c r="Z373" s="71">
        <v>1399</v>
      </c>
      <c r="AA373" s="71">
        <v>798</v>
      </c>
      <c r="AB373" s="71">
        <v>2269</v>
      </c>
      <c r="AC373" s="71">
        <v>0</v>
      </c>
      <c r="AD373" s="71">
        <v>0.2065094228121547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2227</v>
      </c>
      <c r="B374" s="70">
        <v>230</v>
      </c>
      <c r="C374" s="70">
        <v>9</v>
      </c>
      <c r="D374" s="70">
        <v>14</v>
      </c>
      <c r="E374" s="70">
        <v>2012</v>
      </c>
      <c r="F374" s="70" t="s">
        <v>179</v>
      </c>
      <c r="G374" s="70" t="s">
        <v>2218</v>
      </c>
      <c r="H374" s="70" t="s">
        <v>2219</v>
      </c>
      <c r="I374" s="148"/>
      <c r="J374" s="71">
        <v>0.90559846342157291</v>
      </c>
      <c r="K374" s="71">
        <v>0.2451099405197994</v>
      </c>
      <c r="L374" s="71">
        <v>0.23300913977956589</v>
      </c>
      <c r="M374" s="71">
        <v>2.996035564184552</v>
      </c>
      <c r="N374" s="71">
        <v>3.9920931811503189</v>
      </c>
      <c r="O374" s="71">
        <v>2.6557160050099911</v>
      </c>
      <c r="P374" s="71">
        <v>3.8568743075518133</v>
      </c>
      <c r="Q374" s="71">
        <v>0.16850353149515099</v>
      </c>
      <c r="R374" s="71">
        <v>0</v>
      </c>
      <c r="S374" s="71">
        <v>0.2471668228259519</v>
      </c>
      <c r="T374" s="72"/>
      <c r="U374" s="71">
        <v>189188</v>
      </c>
      <c r="V374" s="71">
        <v>113</v>
      </c>
      <c r="W374" s="71">
        <v>7</v>
      </c>
      <c r="X374" s="71">
        <v>603</v>
      </c>
      <c r="Y374" s="71">
        <v>1037</v>
      </c>
      <c r="Z374" s="71">
        <v>1389</v>
      </c>
      <c r="AA374" s="71">
        <v>775</v>
      </c>
      <c r="AB374" s="71">
        <v>2210</v>
      </c>
      <c r="AC374" s="71">
        <v>0</v>
      </c>
      <c r="AD374" s="71">
        <v>0.2471668228259519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2228</v>
      </c>
      <c r="B375" s="70">
        <v>231</v>
      </c>
      <c r="C375" s="70">
        <v>10</v>
      </c>
      <c r="D375" s="70">
        <v>14</v>
      </c>
      <c r="E375" s="70">
        <v>2013</v>
      </c>
      <c r="F375" s="70" t="s">
        <v>180</v>
      </c>
      <c r="G375" s="70" t="s">
        <v>2218</v>
      </c>
      <c r="H375" s="70" t="s">
        <v>2219</v>
      </c>
      <c r="I375" s="148"/>
      <c r="J375" s="71">
        <v>0.70576003275111809</v>
      </c>
      <c r="K375" s="71">
        <v>0.20223385673281491</v>
      </c>
      <c r="L375" s="71">
        <v>0.21452947652892401</v>
      </c>
      <c r="M375" s="71">
        <v>3.0709000636657411</v>
      </c>
      <c r="N375" s="71">
        <v>4.0565287579841378</v>
      </c>
      <c r="O375" s="71">
        <v>2.500115324518609</v>
      </c>
      <c r="P375" s="71">
        <v>3.7415275759956104</v>
      </c>
      <c r="Q375" s="71">
        <v>0.166777151028491</v>
      </c>
      <c r="R375" s="71">
        <v>0</v>
      </c>
      <c r="S375" s="71">
        <v>0.34742670783172652</v>
      </c>
      <c r="T375" s="72"/>
      <c r="U375" s="71">
        <v>146696</v>
      </c>
      <c r="V375" s="71">
        <v>113</v>
      </c>
      <c r="W375" s="71">
        <v>7</v>
      </c>
      <c r="X375" s="71">
        <v>603</v>
      </c>
      <c r="Y375" s="71">
        <v>1024</v>
      </c>
      <c r="Z375" s="71">
        <v>1366</v>
      </c>
      <c r="AA375" s="71">
        <v>749</v>
      </c>
      <c r="AB375" s="71">
        <v>2156</v>
      </c>
      <c r="AC375" s="71">
        <v>0</v>
      </c>
      <c r="AD375" s="71">
        <v>0.34742670783172652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2229</v>
      </c>
      <c r="B376" s="70">
        <v>232</v>
      </c>
      <c r="C376" s="70">
        <v>11</v>
      </c>
      <c r="D376" s="70">
        <v>14</v>
      </c>
      <c r="E376" s="70">
        <v>2014</v>
      </c>
      <c r="F376" s="70" t="s">
        <v>181</v>
      </c>
      <c r="G376" s="70" t="s">
        <v>2218</v>
      </c>
      <c r="H376" s="70" t="s">
        <v>2219</v>
      </c>
      <c r="I376" s="148"/>
      <c r="J376" s="71">
        <v>0.59345928379306778</v>
      </c>
      <c r="K376" s="71">
        <v>0.18713470313274569</v>
      </c>
      <c r="L376" s="71">
        <v>0.49554505026480911</v>
      </c>
      <c r="M376" s="71">
        <v>2.216736705793716</v>
      </c>
      <c r="N376" s="71">
        <v>3.890204720339999</v>
      </c>
      <c r="O376" s="71">
        <v>2.3789901447585349</v>
      </c>
      <c r="P376" s="71">
        <v>3.6153569221961122</v>
      </c>
      <c r="Q376" s="71">
        <v>0.15370426250128899</v>
      </c>
      <c r="R376" s="71">
        <v>0</v>
      </c>
      <c r="S376" s="71">
        <v>0.26192723853030458</v>
      </c>
      <c r="T376" s="72"/>
      <c r="U376" s="71">
        <v>137298</v>
      </c>
      <c r="V376" s="71">
        <v>88</v>
      </c>
      <c r="W376" s="71">
        <v>13</v>
      </c>
      <c r="X376" s="71">
        <v>435</v>
      </c>
      <c r="Y376" s="71">
        <v>1002</v>
      </c>
      <c r="Z376" s="71">
        <v>1369</v>
      </c>
      <c r="AA376" s="71">
        <v>720</v>
      </c>
      <c r="AB376" s="71">
        <v>2071</v>
      </c>
      <c r="AC376" s="71">
        <v>0</v>
      </c>
      <c r="AD376" s="71">
        <v>0.26192723853030458</v>
      </c>
      <c r="AE376" s="72"/>
      <c r="AF376" s="71"/>
      <c r="AG376" s="71"/>
      <c r="AH376" s="71"/>
      <c r="AI376" s="71"/>
      <c r="AJ376" s="71"/>
      <c r="AK376" s="71"/>
      <c r="AL376" s="71"/>
      <c r="AM376" s="71"/>
      <c r="AN376" s="71"/>
      <c r="AO376" s="71"/>
      <c r="AP376" s="71"/>
      <c r="AQ376" s="72"/>
      <c r="AR376" s="71">
        <v>14</v>
      </c>
      <c r="AS376" s="71">
        <v>5</v>
      </c>
      <c r="AT376" s="71">
        <v>0</v>
      </c>
      <c r="AU376" s="71">
        <v>0</v>
      </c>
      <c r="AV376" s="71">
        <v>0</v>
      </c>
      <c r="AW376" s="71">
        <v>0</v>
      </c>
      <c r="AX376" s="71"/>
      <c r="AY376" s="72"/>
      <c r="AZ376" s="71">
        <v>84.6</v>
      </c>
      <c r="BA376" s="71">
        <v>83.4</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2230</v>
      </c>
      <c r="B377" s="70">
        <v>233</v>
      </c>
      <c r="C377" s="70">
        <v>12</v>
      </c>
      <c r="D377" s="70">
        <v>14</v>
      </c>
      <c r="E377" s="70">
        <v>2015</v>
      </c>
      <c r="F377" s="70" t="s">
        <v>182</v>
      </c>
      <c r="G377" s="70" t="s">
        <v>2218</v>
      </c>
      <c r="H377" s="70" t="s">
        <v>2219</v>
      </c>
      <c r="I377" s="148"/>
      <c r="J377" s="71">
        <v>0.57801487933398576</v>
      </c>
      <c r="K377" s="71">
        <v>0.19539808301999589</v>
      </c>
      <c r="L377" s="71">
        <v>0.59866461594688991</v>
      </c>
      <c r="M377" s="71">
        <v>2.295486542999519</v>
      </c>
      <c r="N377" s="71">
        <v>3.4381219763841808</v>
      </c>
      <c r="O377" s="71">
        <v>2.3012350083297108</v>
      </c>
      <c r="P377" s="71">
        <v>3.4976061565845482</v>
      </c>
      <c r="Q377" s="71">
        <v>0.14240196580492401</v>
      </c>
      <c r="R377" s="71">
        <v>0</v>
      </c>
      <c r="S377" s="71">
        <v>0.2425713991204986</v>
      </c>
      <c r="T377" s="72"/>
      <c r="U377" s="71">
        <v>123559</v>
      </c>
      <c r="V377" s="71">
        <v>88</v>
      </c>
      <c r="W377" s="71">
        <v>13</v>
      </c>
      <c r="X377" s="71">
        <v>435</v>
      </c>
      <c r="Y377" s="71">
        <v>964</v>
      </c>
      <c r="Z377" s="71">
        <v>1337</v>
      </c>
      <c r="AA377" s="71">
        <v>696</v>
      </c>
      <c r="AB377" s="71">
        <v>1960</v>
      </c>
      <c r="AC377" s="71">
        <v>0</v>
      </c>
      <c r="AD377" s="71">
        <v>0.2425713991204986</v>
      </c>
      <c r="AE377" s="72"/>
      <c r="AF377" s="71">
        <v>766546.57962522516</v>
      </c>
      <c r="AG377" s="71">
        <v>144534.67629263079</v>
      </c>
      <c r="AH377" s="71">
        <v>127195.993946563</v>
      </c>
      <c r="AI377" s="71">
        <v>2808581.5562858549</v>
      </c>
      <c r="AJ377" s="71">
        <v>5377606.2475509075</v>
      </c>
      <c r="AK377" s="71">
        <v>0</v>
      </c>
      <c r="AL377" s="71">
        <v>0</v>
      </c>
      <c r="AM377" s="71">
        <v>268609.77810923121</v>
      </c>
      <c r="AN377" s="71">
        <v>0</v>
      </c>
      <c r="AO377" s="71">
        <v>0</v>
      </c>
      <c r="AP377" s="71">
        <v>9493074.8318104129</v>
      </c>
      <c r="AQ377" s="72"/>
      <c r="AR377" s="71">
        <v>15</v>
      </c>
      <c r="AS377" s="71">
        <v>12</v>
      </c>
      <c r="AT377" s="71">
        <v>0</v>
      </c>
      <c r="AU377" s="71">
        <v>0</v>
      </c>
      <c r="AV377" s="71">
        <v>0</v>
      </c>
      <c r="AW377" s="71">
        <v>0</v>
      </c>
      <c r="AX377" s="71"/>
      <c r="AY377" s="72"/>
      <c r="AZ377" s="71">
        <v>91.5</v>
      </c>
      <c r="BA377" s="71">
        <v>429.9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2231</v>
      </c>
      <c r="B378" s="70">
        <v>234</v>
      </c>
      <c r="C378" s="70">
        <v>13</v>
      </c>
      <c r="D378" s="70">
        <v>14</v>
      </c>
      <c r="E378" s="70">
        <v>2016</v>
      </c>
      <c r="F378" s="70" t="s">
        <v>155</v>
      </c>
      <c r="G378" s="70" t="s">
        <v>2218</v>
      </c>
      <c r="H378" s="70" t="s">
        <v>2219</v>
      </c>
      <c r="I378" s="148"/>
      <c r="J378" s="71">
        <v>0.72082888011162449</v>
      </c>
      <c r="K378" s="71">
        <v>0.19358759195162212</v>
      </c>
      <c r="L378" s="71">
        <v>0.63742340213572912</v>
      </c>
      <c r="M378" s="71">
        <v>2.0147136177000258</v>
      </c>
      <c r="N378" s="71">
        <v>3.4713289330931381</v>
      </c>
      <c r="O378" s="71">
        <v>2.2409844620736386</v>
      </c>
      <c r="P378" s="71">
        <v>3.206756476480074</v>
      </c>
      <c r="Q378" s="71">
        <v>0.13285884438830672</v>
      </c>
      <c r="R378" s="71">
        <v>0</v>
      </c>
      <c r="S378" s="71">
        <v>0.23880549494549352</v>
      </c>
      <c r="T378" s="72"/>
      <c r="U378" s="71">
        <v>163170</v>
      </c>
      <c r="V378" s="71">
        <v>88</v>
      </c>
      <c r="W378" s="71">
        <v>13</v>
      </c>
      <c r="X378" s="71">
        <v>435</v>
      </c>
      <c r="Y378" s="71">
        <v>945</v>
      </c>
      <c r="Z378" s="71">
        <v>1318</v>
      </c>
      <c r="AA378" s="71">
        <v>660</v>
      </c>
      <c r="AB378" s="71">
        <v>1881</v>
      </c>
      <c r="AC378" s="71">
        <v>0</v>
      </c>
      <c r="AD378" s="71">
        <v>0.2388054949454935</v>
      </c>
      <c r="AE378" s="72"/>
      <c r="AF378" s="71">
        <v>1003111.340829614</v>
      </c>
      <c r="AG378" s="71">
        <v>137685.11094674701</v>
      </c>
      <c r="AH378" s="71">
        <v>106159.23047197091</v>
      </c>
      <c r="AI378" s="71">
        <v>2981198.0309880199</v>
      </c>
      <c r="AJ378" s="71">
        <v>5099310.7036092272</v>
      </c>
      <c r="AK378" s="71">
        <v>0</v>
      </c>
      <c r="AL378" s="71">
        <v>0</v>
      </c>
      <c r="AM378" s="71">
        <v>257983.43172324329</v>
      </c>
      <c r="AN378" s="71">
        <v>0</v>
      </c>
      <c r="AO378" s="71">
        <v>0</v>
      </c>
      <c r="AP378" s="71">
        <v>9585447.8485688213</v>
      </c>
      <c r="AQ378" s="72"/>
      <c r="AR378" s="71">
        <v>18</v>
      </c>
      <c r="AS378" s="71">
        <v>16</v>
      </c>
      <c r="AT378" s="71">
        <v>0</v>
      </c>
      <c r="AU378" s="71">
        <v>0</v>
      </c>
      <c r="AV378" s="71">
        <v>0</v>
      </c>
      <c r="AW378" s="71">
        <v>0</v>
      </c>
      <c r="AX378" s="71"/>
      <c r="AY378" s="72"/>
      <c r="AZ378" s="71">
        <v>102.1</v>
      </c>
      <c r="BA378" s="71">
        <v>584.70000000000005</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2232</v>
      </c>
      <c r="B379" s="70">
        <v>235</v>
      </c>
      <c r="C379" s="70">
        <v>14</v>
      </c>
      <c r="D379" s="70">
        <v>14</v>
      </c>
      <c r="E379" s="70">
        <v>2017</v>
      </c>
      <c r="F379" s="70" t="s">
        <v>156</v>
      </c>
      <c r="G379" s="70" t="s">
        <v>2218</v>
      </c>
      <c r="H379" s="70" t="s">
        <v>2219</v>
      </c>
      <c r="I379" s="148"/>
      <c r="J379" s="71">
        <v>0.6079808708843123</v>
      </c>
      <c r="K379" s="71">
        <v>0.19082530582288718</v>
      </c>
      <c r="L379" s="71">
        <v>0.54587191330077001</v>
      </c>
      <c r="M379" s="71">
        <v>1.8132044936717511</v>
      </c>
      <c r="N379" s="71">
        <v>3.0182059742016629</v>
      </c>
      <c r="O379" s="71">
        <v>2.1341699616840346</v>
      </c>
      <c r="P379" s="71">
        <v>3.1140236643089985</v>
      </c>
      <c r="Q379" s="71">
        <v>0.12513062541457001</v>
      </c>
      <c r="R379" s="71">
        <v>0</v>
      </c>
      <c r="S379" s="71">
        <v>0</v>
      </c>
      <c r="T379" s="72"/>
      <c r="U379" s="71">
        <v>175560</v>
      </c>
      <c r="V379" s="71">
        <v>88</v>
      </c>
      <c r="W379" s="71">
        <v>13</v>
      </c>
      <c r="X379" s="71">
        <v>435</v>
      </c>
      <c r="Y379" s="71">
        <v>942</v>
      </c>
      <c r="Z379" s="71">
        <v>1276</v>
      </c>
      <c r="AA379" s="71">
        <v>645</v>
      </c>
      <c r="AB379" s="71">
        <v>1832</v>
      </c>
      <c r="AC379" s="71">
        <v>0</v>
      </c>
      <c r="AD379" s="71">
        <v>0</v>
      </c>
      <c r="AE379" s="72"/>
      <c r="AF379" s="71">
        <v>944029.7310238136</v>
      </c>
      <c r="AG379" s="71">
        <v>141647.6383903448</v>
      </c>
      <c r="AH379" s="71">
        <v>122280.6198143792</v>
      </c>
      <c r="AI379" s="71">
        <v>3129253.9399253498</v>
      </c>
      <c r="AJ379" s="71">
        <v>5096895.9090394732</v>
      </c>
      <c r="AK379" s="71">
        <v>0</v>
      </c>
      <c r="AL379" s="71">
        <v>0</v>
      </c>
      <c r="AM379" s="71">
        <v>251656.12814538609</v>
      </c>
      <c r="AN379" s="71">
        <v>0</v>
      </c>
      <c r="AO379" s="71">
        <v>0</v>
      </c>
      <c r="AP379" s="71">
        <v>9685763.9663387462</v>
      </c>
      <c r="AQ379" s="72"/>
      <c r="AR379" s="71">
        <v>18</v>
      </c>
      <c r="AS379" s="71">
        <v>16</v>
      </c>
      <c r="AT379" s="71">
        <v>0</v>
      </c>
      <c r="AU379" s="71">
        <v>1</v>
      </c>
      <c r="AV379" s="71">
        <v>0</v>
      </c>
      <c r="AW379" s="71">
        <v>0</v>
      </c>
      <c r="AX379" s="71"/>
      <c r="AY379" s="72"/>
      <c r="AZ379" s="71">
        <v>102.1</v>
      </c>
      <c r="BA379" s="71">
        <v>584.70000000000005</v>
      </c>
      <c r="BB379" s="71">
        <v>0</v>
      </c>
      <c r="BC379" s="71">
        <v>82</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2233</v>
      </c>
      <c r="B380" s="70">
        <v>236</v>
      </c>
      <c r="C380" s="70">
        <v>15</v>
      </c>
      <c r="D380" s="70">
        <v>14</v>
      </c>
      <c r="E380" s="70">
        <v>2018</v>
      </c>
      <c r="F380" s="70" t="s">
        <v>183</v>
      </c>
      <c r="G380" s="70" t="s">
        <v>2218</v>
      </c>
      <c r="H380" s="70" t="s">
        <v>2219</v>
      </c>
      <c r="I380" s="148"/>
      <c r="J380" s="71">
        <v>0.53226984390163545</v>
      </c>
      <c r="K380" s="71">
        <v>0.1702699984608152</v>
      </c>
      <c r="L380" s="71">
        <v>0.48343157935159192</v>
      </c>
      <c r="M380" s="71">
        <v>1.6057485820782487</v>
      </c>
      <c r="N380" s="71">
        <v>2.314347799056359</v>
      </c>
      <c r="O380" s="71">
        <v>2.0415576143156282</v>
      </c>
      <c r="P380" s="71">
        <v>2.9922081154198281</v>
      </c>
      <c r="Q380" s="71">
        <v>0.112944645083515</v>
      </c>
      <c r="R380" s="71">
        <v>0</v>
      </c>
      <c r="S380" s="71">
        <v>0</v>
      </c>
      <c r="T380" s="72"/>
      <c r="U380" s="71">
        <v>178507</v>
      </c>
      <c r="V380" s="71">
        <v>88</v>
      </c>
      <c r="W380" s="71">
        <v>13</v>
      </c>
      <c r="X380" s="71">
        <v>435</v>
      </c>
      <c r="Y380" s="71">
        <v>936</v>
      </c>
      <c r="Z380" s="71">
        <v>1244</v>
      </c>
      <c r="AA380" s="71">
        <v>626</v>
      </c>
      <c r="AB380" s="71">
        <v>1782</v>
      </c>
      <c r="AC380" s="71">
        <v>0</v>
      </c>
      <c r="AD380" s="71">
        <v>0</v>
      </c>
      <c r="AE380" s="72"/>
      <c r="AF380" s="71">
        <v>935368.57118021441</v>
      </c>
      <c r="AG380" s="71">
        <v>124385.3778450214</v>
      </c>
      <c r="AH380" s="71">
        <v>114294.6307104705</v>
      </c>
      <c r="AI380" s="71">
        <v>3075587.7316447739</v>
      </c>
      <c r="AJ380" s="71">
        <v>4371594.7882295316</v>
      </c>
      <c r="AK380" s="71">
        <v>0</v>
      </c>
      <c r="AL380" s="71">
        <v>0</v>
      </c>
      <c r="AM380" s="71">
        <v>245294.2792881582</v>
      </c>
      <c r="AN380" s="71">
        <v>0</v>
      </c>
      <c r="AO380" s="71">
        <v>0</v>
      </c>
      <c r="AP380" s="71">
        <v>8866525.3788981698</v>
      </c>
      <c r="AQ380" s="72"/>
      <c r="AR380" s="71">
        <v>18</v>
      </c>
      <c r="AS380" s="71">
        <v>17</v>
      </c>
      <c r="AT380" s="71">
        <v>0</v>
      </c>
      <c r="AU380" s="71">
        <v>1</v>
      </c>
      <c r="AV380" s="71">
        <v>0</v>
      </c>
      <c r="AW380" s="71">
        <v>0</v>
      </c>
      <c r="AX380" s="71"/>
      <c r="AY380" s="72"/>
      <c r="AZ380" s="71">
        <v>102.5</v>
      </c>
      <c r="BA380" s="71">
        <v>634</v>
      </c>
      <c r="BB380" s="71">
        <v>0</v>
      </c>
      <c r="BC380" s="71">
        <v>82</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2234</v>
      </c>
      <c r="B381" s="70">
        <v>237</v>
      </c>
      <c r="C381" s="70">
        <v>16</v>
      </c>
      <c r="D381" s="70">
        <v>14</v>
      </c>
      <c r="E381" s="70">
        <v>2019</v>
      </c>
      <c r="F381" s="70" t="s">
        <v>158</v>
      </c>
      <c r="G381" s="70" t="s">
        <v>2218</v>
      </c>
      <c r="H381" s="70" t="s">
        <v>2219</v>
      </c>
      <c r="I381" s="148"/>
      <c r="J381" s="71">
        <v>0.35625540898169195</v>
      </c>
      <c r="K381" s="71">
        <v>0.15800994894732268</v>
      </c>
      <c r="L381" s="71">
        <v>0.48745270232116866</v>
      </c>
      <c r="M381" s="71">
        <v>1.4310325227458192</v>
      </c>
      <c r="N381" s="71">
        <v>2.400084706176882</v>
      </c>
      <c r="O381" s="71">
        <v>1.9422840877839704</v>
      </c>
      <c r="P381" s="71">
        <v>2.9810623800790048</v>
      </c>
      <c r="Q381" s="71">
        <v>0.105956446957004</v>
      </c>
      <c r="R381" s="71">
        <v>0</v>
      </c>
      <c r="S381" s="71">
        <v>0</v>
      </c>
      <c r="T381" s="72"/>
      <c r="U381" s="71">
        <v>125622</v>
      </c>
      <c r="V381" s="71">
        <v>88</v>
      </c>
      <c r="W381" s="71">
        <v>13</v>
      </c>
      <c r="X381" s="71">
        <v>435</v>
      </c>
      <c r="Y381" s="71">
        <v>921</v>
      </c>
      <c r="Z381" s="71">
        <v>1216</v>
      </c>
      <c r="AA381" s="71">
        <v>619</v>
      </c>
      <c r="AB381" s="71">
        <v>1717</v>
      </c>
      <c r="AC381" s="71">
        <v>0</v>
      </c>
      <c r="AD381" s="71">
        <v>0</v>
      </c>
      <c r="AE381" s="72"/>
      <c r="AF381" s="71">
        <v>657820.55505926197</v>
      </c>
      <c r="AG381" s="71">
        <v>121359.284415526</v>
      </c>
      <c r="AH381" s="71">
        <v>122671.50312264109</v>
      </c>
      <c r="AI381" s="71">
        <v>2861053.6372392122</v>
      </c>
      <c r="AJ381" s="71">
        <v>4741652.6727471855</v>
      </c>
      <c r="AK381" s="71">
        <v>0</v>
      </c>
      <c r="AL381" s="71">
        <v>0</v>
      </c>
      <c r="AM381" s="71">
        <v>233842.47443092032</v>
      </c>
      <c r="AN381" s="71">
        <v>0</v>
      </c>
      <c r="AO381" s="71">
        <v>0</v>
      </c>
      <c r="AP381" s="71">
        <v>8738400.1270147469</v>
      </c>
      <c r="AQ381" s="72"/>
      <c r="AR381" s="71">
        <v>18</v>
      </c>
      <c r="AS381" s="71">
        <v>17</v>
      </c>
      <c r="AT381" s="71">
        <v>0</v>
      </c>
      <c r="AU381" s="71">
        <v>1</v>
      </c>
      <c r="AV381" s="71">
        <v>0</v>
      </c>
      <c r="AW381" s="71">
        <v>0</v>
      </c>
      <c r="AX381" s="71"/>
      <c r="AY381" s="72"/>
      <c r="AZ381" s="71">
        <v>102.1</v>
      </c>
      <c r="BA381" s="71">
        <v>634.19999999999993</v>
      </c>
      <c r="BB381" s="71">
        <v>0</v>
      </c>
      <c r="BC381" s="71">
        <v>82</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2235</v>
      </c>
      <c r="B382" s="70">
        <v>238</v>
      </c>
      <c r="C382" s="70">
        <v>17</v>
      </c>
      <c r="D382" s="70">
        <v>14</v>
      </c>
      <c r="E382" s="70">
        <v>2020</v>
      </c>
      <c r="F382" s="70" t="s">
        <v>159</v>
      </c>
      <c r="G382" s="70" t="s">
        <v>2218</v>
      </c>
      <c r="H382" s="70" t="s">
        <v>2219</v>
      </c>
      <c r="I382" s="148"/>
      <c r="J382" s="71">
        <v>6.0062337454287351E-2</v>
      </c>
      <c r="K382" s="71">
        <v>0.10859183127562511</v>
      </c>
      <c r="L382" s="71">
        <v>0.74830209429079741</v>
      </c>
      <c r="M382" s="71">
        <v>1.5193238465667782</v>
      </c>
      <c r="N382" s="71">
        <v>2.1926183150508924</v>
      </c>
      <c r="O382" s="71">
        <v>1.661131792038798</v>
      </c>
      <c r="P382" s="71">
        <v>2.7820091701058809</v>
      </c>
      <c r="Q382" s="71">
        <v>9.8582329522994103E-2</v>
      </c>
      <c r="R382" s="71">
        <v>0</v>
      </c>
      <c r="S382" s="71">
        <v>0</v>
      </c>
      <c r="T382" s="72"/>
      <c r="U382" s="71">
        <v>16542</v>
      </c>
      <c r="V382" s="71">
        <v>52</v>
      </c>
      <c r="W382" s="71">
        <v>29</v>
      </c>
      <c r="X382" s="71">
        <v>520</v>
      </c>
      <c r="Y382" s="71">
        <v>926</v>
      </c>
      <c r="Z382" s="71">
        <v>1187</v>
      </c>
      <c r="AA382" s="71">
        <v>614</v>
      </c>
      <c r="AB382" s="71">
        <v>1672</v>
      </c>
      <c r="AC382" s="71">
        <v>0</v>
      </c>
      <c r="AD382" s="71">
        <v>0</v>
      </c>
      <c r="AE382" s="72"/>
      <c r="AF382" s="71">
        <v>102934.8828878519</v>
      </c>
      <c r="AG382" s="71">
        <v>76667.366458943317</v>
      </c>
      <c r="AH382" s="71">
        <v>207918.92261966268</v>
      </c>
      <c r="AI382" s="71">
        <v>2928946.9943333655</v>
      </c>
      <c r="AJ382" s="71">
        <v>4191591.0663057971</v>
      </c>
      <c r="AK382" s="71"/>
      <c r="AL382" s="71"/>
      <c r="AM382" s="71">
        <v>218214.5763074469</v>
      </c>
      <c r="AN382" s="71"/>
      <c r="AO382" s="71"/>
      <c r="AP382" s="71">
        <v>7726273.808913067</v>
      </c>
      <c r="AQ382" s="72"/>
      <c r="AR382" s="71">
        <v>18</v>
      </c>
      <c r="AS382" s="71">
        <v>17</v>
      </c>
      <c r="AT382" s="71">
        <v>0</v>
      </c>
      <c r="AU382" s="71">
        <v>1</v>
      </c>
      <c r="AV382" s="71">
        <v>0</v>
      </c>
      <c r="AW382" s="71">
        <v>0</v>
      </c>
      <c r="AX382" s="71"/>
      <c r="AY382" s="72"/>
      <c r="AZ382" s="71">
        <v>102.1</v>
      </c>
      <c r="BA382" s="71">
        <v>634.19999999999993</v>
      </c>
      <c r="BB382" s="71">
        <v>0</v>
      </c>
      <c r="BC382" s="71">
        <v>82</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2236</v>
      </c>
      <c r="B383" s="70">
        <v>238</v>
      </c>
      <c r="C383" s="70">
        <v>18</v>
      </c>
      <c r="D383" s="70">
        <v>14</v>
      </c>
      <c r="E383" s="70">
        <v>2021</v>
      </c>
      <c r="F383" s="70" t="s">
        <v>160</v>
      </c>
      <c r="G383" s="70" t="s">
        <v>2218</v>
      </c>
      <c r="H383" s="70" t="s">
        <v>2219</v>
      </c>
      <c r="I383" s="148"/>
      <c r="J383" s="71">
        <v>0.48374022418406637</v>
      </c>
      <c r="K383" s="71">
        <v>0.11392659046371484</v>
      </c>
      <c r="L383" s="71">
        <v>0.83572224161273745</v>
      </c>
      <c r="M383" s="71">
        <v>1.5316597156532261</v>
      </c>
      <c r="N383" s="71">
        <v>2.1695049277050233</v>
      </c>
      <c r="O383" s="71">
        <v>1.5983435446832339</v>
      </c>
      <c r="P383" s="71">
        <v>2.9598905073370019</v>
      </c>
      <c r="Q383" s="71">
        <v>9.5696469024397698E-2</v>
      </c>
      <c r="R383" s="71">
        <v>0</v>
      </c>
      <c r="S383" s="71">
        <v>0</v>
      </c>
      <c r="T383" s="72"/>
      <c r="U383" s="71">
        <v>175122</v>
      </c>
      <c r="V383" s="71">
        <v>52</v>
      </c>
      <c r="W383" s="71">
        <v>29</v>
      </c>
      <c r="X383" s="71">
        <v>520</v>
      </c>
      <c r="Y383" s="71">
        <v>917</v>
      </c>
      <c r="Z383" s="71">
        <v>1176</v>
      </c>
      <c r="AA383" s="71">
        <v>637</v>
      </c>
      <c r="AB383" s="71">
        <v>1639</v>
      </c>
      <c r="AC383" s="71">
        <v>0</v>
      </c>
      <c r="AD383" s="71">
        <v>0</v>
      </c>
      <c r="AE383" s="72"/>
      <c r="AF383" s="71">
        <v>1016631.9967755002</v>
      </c>
      <c r="AG383" s="71">
        <v>83416.715525991458</v>
      </c>
      <c r="AH383" s="71">
        <v>224249.21543572462</v>
      </c>
      <c r="AI383" s="71">
        <v>3394551.4754527328</v>
      </c>
      <c r="AJ383" s="71">
        <v>4414174.461949504</v>
      </c>
      <c r="AK383" s="71">
        <v>0</v>
      </c>
      <c r="AL383" s="71">
        <v>0</v>
      </c>
      <c r="AM383" s="71">
        <v>215141.51211698898</v>
      </c>
      <c r="AN383" s="71">
        <v>0</v>
      </c>
      <c r="AO383" s="71">
        <v>0</v>
      </c>
      <c r="AP383" s="71">
        <v>9348165.3772564437</v>
      </c>
      <c r="AQ383" s="72"/>
      <c r="AR383" s="71">
        <v>20</v>
      </c>
      <c r="AS383" s="71">
        <v>18</v>
      </c>
      <c r="AT383" s="71">
        <v>0</v>
      </c>
      <c r="AU383" s="71">
        <v>1</v>
      </c>
      <c r="AV383" s="71">
        <v>0</v>
      </c>
      <c r="AW383" s="71">
        <v>0</v>
      </c>
      <c r="AX383" s="71"/>
      <c r="AY383" s="72"/>
      <c r="AZ383" s="71">
        <v>115.1</v>
      </c>
      <c r="BA383" s="71">
        <v>678.69999999999993</v>
      </c>
      <c r="BB383" s="71">
        <v>0</v>
      </c>
      <c r="BC383" s="71">
        <v>82</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2237</v>
      </c>
      <c r="B384" s="70">
        <v>238</v>
      </c>
      <c r="C384" s="70">
        <v>19</v>
      </c>
      <c r="D384" s="70">
        <v>14</v>
      </c>
      <c r="E384" s="70">
        <v>2022</v>
      </c>
      <c r="F384" s="70" t="s">
        <v>161</v>
      </c>
      <c r="G384" s="70" t="s">
        <v>2218</v>
      </c>
      <c r="H384" s="70" t="s">
        <v>2219</v>
      </c>
      <c r="I384" s="148"/>
      <c r="J384" s="71">
        <v>0.42775127998633716</v>
      </c>
      <c r="K384" s="71">
        <v>0.10254091113818065</v>
      </c>
      <c r="L384" s="71">
        <v>0.7114849328706021</v>
      </c>
      <c r="M384" s="71">
        <v>1.7581878029834921</v>
      </c>
      <c r="N384" s="71">
        <v>2.287179582766254</v>
      </c>
      <c r="O384" s="71">
        <v>1.6679708188857396</v>
      </c>
      <c r="P384" s="71">
        <v>2.8284862828491422</v>
      </c>
      <c r="Q384" s="71">
        <v>9.3308700373728556E-2</v>
      </c>
      <c r="R384" s="71">
        <v>0</v>
      </c>
      <c r="S384" s="71">
        <v>0</v>
      </c>
      <c r="T384" s="72"/>
      <c r="U384" s="71">
        <v>142793</v>
      </c>
      <c r="V384" s="71">
        <v>52</v>
      </c>
      <c r="W384" s="71">
        <v>29</v>
      </c>
      <c r="X384" s="71">
        <v>520</v>
      </c>
      <c r="Y384" s="71">
        <v>899</v>
      </c>
      <c r="Z384" s="71">
        <v>1166</v>
      </c>
      <c r="AA384" s="71">
        <v>618</v>
      </c>
      <c r="AB384" s="71">
        <v>1585</v>
      </c>
      <c r="AC384" s="71">
        <v>0</v>
      </c>
      <c r="AD384" s="71">
        <v>0</v>
      </c>
      <c r="AE384" s="72"/>
      <c r="AF384" s="71">
        <v>728556.78702363197</v>
      </c>
      <c r="AG384" s="71">
        <v>80517.667130318441</v>
      </c>
      <c r="AH384" s="71">
        <v>219870.42684190467</v>
      </c>
      <c r="AI384" s="71">
        <v>3372593.1913843262</v>
      </c>
      <c r="AJ384" s="71">
        <v>4431765.1925307047</v>
      </c>
      <c r="AK384" s="71">
        <v>0</v>
      </c>
      <c r="AL384" s="71">
        <v>0</v>
      </c>
      <c r="AM384" s="71">
        <v>204666.76163527818</v>
      </c>
      <c r="AN384" s="71">
        <v>0</v>
      </c>
      <c r="AO384" s="71">
        <v>0</v>
      </c>
      <c r="AP384" s="71">
        <v>9037970.0265461635</v>
      </c>
      <c r="AQ384" s="72"/>
      <c r="AR384" s="71">
        <v>21</v>
      </c>
      <c r="AS384" s="71">
        <v>18</v>
      </c>
      <c r="AT384" s="71">
        <v>0</v>
      </c>
      <c r="AU384" s="71">
        <v>1</v>
      </c>
      <c r="AV384" s="71">
        <v>0</v>
      </c>
      <c r="AW384" s="71">
        <v>0</v>
      </c>
      <c r="AX384" s="71"/>
      <c r="AY384" s="72"/>
      <c r="AZ384" s="71">
        <v>120.6</v>
      </c>
      <c r="BA384" s="71">
        <v>678.69999999999993</v>
      </c>
      <c r="BB384" s="71">
        <v>0</v>
      </c>
      <c r="BC384" s="71">
        <v>82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2238</v>
      </c>
      <c r="B385" s="70">
        <v>238</v>
      </c>
      <c r="C385" s="70">
        <v>20</v>
      </c>
      <c r="D385" s="70">
        <v>14</v>
      </c>
      <c r="E385" s="70">
        <v>2023</v>
      </c>
      <c r="F385" s="70" t="s">
        <v>1539</v>
      </c>
      <c r="G385" s="70" t="s">
        <v>2218</v>
      </c>
      <c r="H385" s="70" t="s">
        <v>2219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21</v>
      </c>
      <c r="AS385" s="71">
        <v>18</v>
      </c>
      <c r="AT385" s="71">
        <v>0</v>
      </c>
      <c r="AU385" s="71">
        <v>1</v>
      </c>
      <c r="AV385" s="71">
        <v>0</v>
      </c>
      <c r="AW385" s="71">
        <v>0</v>
      </c>
      <c r="AX385" s="71"/>
      <c r="AY385" s="72"/>
      <c r="AZ385" s="71">
        <v>120.6</v>
      </c>
      <c r="BA385" s="71">
        <v>678.69999999999993</v>
      </c>
      <c r="BB385" s="71">
        <v>0</v>
      </c>
      <c r="BC385" s="71">
        <v>82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2239</v>
      </c>
      <c r="B386" s="70">
        <v>238</v>
      </c>
      <c r="C386" s="70">
        <v>21</v>
      </c>
      <c r="D386" s="70">
        <v>14</v>
      </c>
      <c r="E386" s="70">
        <v>2024</v>
      </c>
      <c r="F386" s="70" t="s">
        <v>1554</v>
      </c>
      <c r="G386" s="1064" t="s">
        <v>2218</v>
      </c>
      <c r="H386" s="70" t="s">
        <v>2219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2240</v>
      </c>
      <c r="B387" s="70">
        <v>273</v>
      </c>
      <c r="C387" s="70">
        <v>1</v>
      </c>
      <c r="D387" s="70">
        <v>17</v>
      </c>
      <c r="E387" s="70">
        <v>1990</v>
      </c>
      <c r="F387" s="70" t="s">
        <v>787</v>
      </c>
      <c r="G387" s="1064" t="s">
        <v>1660</v>
      </c>
      <c r="H387" s="70" t="s">
        <v>1661</v>
      </c>
      <c r="I387" s="148"/>
      <c r="J387" s="71">
        <v>3.8113078130187019</v>
      </c>
      <c r="K387" s="71">
        <v>0.8744598149209255</v>
      </c>
      <c r="L387" s="71">
        <v>12.5678443402248</v>
      </c>
      <c r="M387" s="71">
        <v>2.272417000738256</v>
      </c>
      <c r="N387" s="71">
        <v>4.917582680492707</v>
      </c>
      <c r="O387" s="71">
        <v>2.0835780091818048</v>
      </c>
      <c r="P387" s="71">
        <v>3.154715829591634</v>
      </c>
      <c r="Q387" s="71">
        <v>0.188216651923615</v>
      </c>
      <c r="R387" s="71">
        <v>0</v>
      </c>
      <c r="S387" s="71">
        <v>0.15326716296749249</v>
      </c>
      <c r="T387" s="72"/>
      <c r="U387" s="71">
        <v>107008</v>
      </c>
      <c r="V387" s="71">
        <v>160</v>
      </c>
      <c r="W387" s="71">
        <v>147</v>
      </c>
      <c r="X387" s="71">
        <v>762</v>
      </c>
      <c r="Y387" s="71">
        <v>1052</v>
      </c>
      <c r="Z387" s="71">
        <v>857</v>
      </c>
      <c r="AA387" s="71">
        <v>766</v>
      </c>
      <c r="AB387" s="71">
        <v>3056</v>
      </c>
      <c r="AC387" s="71">
        <v>0</v>
      </c>
      <c r="AD387" s="71">
        <v>0.15326716296749249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2241</v>
      </c>
      <c r="B388" s="70">
        <v>274</v>
      </c>
      <c r="C388" s="70">
        <v>2</v>
      </c>
      <c r="D388" s="70">
        <v>17</v>
      </c>
      <c r="E388" s="70">
        <v>2005</v>
      </c>
      <c r="F388" s="70" t="s">
        <v>789</v>
      </c>
      <c r="G388" s="70" t="s">
        <v>1660</v>
      </c>
      <c r="H388" s="70" t="s">
        <v>1661</v>
      </c>
      <c r="I388" s="148"/>
      <c r="J388" s="71">
        <v>0.71525760219817991</v>
      </c>
      <c r="K388" s="71">
        <v>0.4524043873351245</v>
      </c>
      <c r="L388" s="71">
        <v>2.2522812888460382</v>
      </c>
      <c r="M388" s="71">
        <v>2.5369908492797468</v>
      </c>
      <c r="N388" s="71">
        <v>4.993173344092809</v>
      </c>
      <c r="O388" s="71">
        <v>2.3552099762148608</v>
      </c>
      <c r="P388" s="71">
        <v>2.5646183890974532</v>
      </c>
      <c r="Q388" s="71">
        <v>0.13609207213250099</v>
      </c>
      <c r="R388" s="71">
        <v>0</v>
      </c>
      <c r="S388" s="71">
        <v>0.49878237264656772</v>
      </c>
      <c r="T388" s="72"/>
      <c r="U388" s="71">
        <v>22091</v>
      </c>
      <c r="V388" s="71">
        <v>138</v>
      </c>
      <c r="W388" s="71">
        <v>20</v>
      </c>
      <c r="X388" s="71">
        <v>412</v>
      </c>
      <c r="Y388" s="71">
        <v>1018</v>
      </c>
      <c r="Z388" s="71">
        <v>1121</v>
      </c>
      <c r="AA388" s="71">
        <v>510</v>
      </c>
      <c r="AB388" s="71">
        <v>2310</v>
      </c>
      <c r="AC388" s="71">
        <v>0</v>
      </c>
      <c r="AD388" s="71">
        <v>0.49878237264656772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2242</v>
      </c>
      <c r="B389" s="70">
        <v>275</v>
      </c>
      <c r="C389" s="70">
        <v>3</v>
      </c>
      <c r="D389" s="70">
        <v>17</v>
      </c>
      <c r="E389" s="70">
        <v>2006</v>
      </c>
      <c r="F389" s="70" t="s">
        <v>790</v>
      </c>
      <c r="G389" s="70" t="s">
        <v>1660</v>
      </c>
      <c r="H389" s="70" t="s">
        <v>1661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2243</v>
      </c>
      <c r="B390" s="70">
        <v>276</v>
      </c>
      <c r="C390" s="70">
        <v>4</v>
      </c>
      <c r="D390" s="70">
        <v>17</v>
      </c>
      <c r="E390" s="70">
        <v>2007</v>
      </c>
      <c r="F390" s="70" t="s">
        <v>791</v>
      </c>
      <c r="G390" s="70" t="s">
        <v>1660</v>
      </c>
      <c r="H390" s="70" t="s">
        <v>1661</v>
      </c>
      <c r="I390" s="148"/>
      <c r="J390" s="71">
        <v>0.62874132855846943</v>
      </c>
      <c r="K390" s="71">
        <v>0.34564020574246501</v>
      </c>
      <c r="L390" s="71">
        <v>7.6323999414826167</v>
      </c>
      <c r="M390" s="71">
        <v>3.357741393546851</v>
      </c>
      <c r="N390" s="71">
        <v>4.7158995044760177</v>
      </c>
      <c r="O390" s="71">
        <v>2.1281700844875182</v>
      </c>
      <c r="P390" s="71">
        <v>2.6860197418639751</v>
      </c>
      <c r="Q390" s="71">
        <v>0.133613387867348</v>
      </c>
      <c r="R390" s="71">
        <v>0</v>
      </c>
      <c r="S390" s="71">
        <v>0.2522224741110714</v>
      </c>
      <c r="T390" s="72"/>
      <c r="U390" s="71">
        <v>20648</v>
      </c>
      <c r="V390" s="71">
        <v>115</v>
      </c>
      <c r="W390" s="71">
        <v>93</v>
      </c>
      <c r="X390" s="71">
        <v>683</v>
      </c>
      <c r="Y390" s="71">
        <v>964</v>
      </c>
      <c r="Z390" s="71">
        <v>1053</v>
      </c>
      <c r="AA390" s="71">
        <v>526</v>
      </c>
      <c r="AB390" s="71">
        <v>2148</v>
      </c>
      <c r="AC390" s="71">
        <v>0</v>
      </c>
      <c r="AD390" s="71">
        <v>0.2522224741110714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2244</v>
      </c>
      <c r="B391" s="70">
        <v>277</v>
      </c>
      <c r="C391" s="70">
        <v>5</v>
      </c>
      <c r="D391" s="70">
        <v>17</v>
      </c>
      <c r="E391" s="70">
        <v>2008</v>
      </c>
      <c r="F391" s="70" t="s">
        <v>792</v>
      </c>
      <c r="G391" s="70" t="s">
        <v>1660</v>
      </c>
      <c r="H391" s="70" t="s">
        <v>1661</v>
      </c>
      <c r="I391" s="148"/>
      <c r="J391" s="71">
        <v>0.4777295765263152</v>
      </c>
      <c r="K391" s="71">
        <v>0.30335371003333178</v>
      </c>
      <c r="L391" s="71">
        <v>0.56690660541671067</v>
      </c>
      <c r="M391" s="71">
        <v>3.9288825789331572</v>
      </c>
      <c r="N391" s="71">
        <v>4.6554288354659281</v>
      </c>
      <c r="O391" s="71">
        <v>1.966191707549789</v>
      </c>
      <c r="P391" s="71">
        <v>2.5044347619153431</v>
      </c>
      <c r="Q391" s="71">
        <v>0.12735109108377801</v>
      </c>
      <c r="R391" s="71">
        <v>0</v>
      </c>
      <c r="S391" s="71">
        <v>0.30509403871301499</v>
      </c>
      <c r="T391" s="72"/>
      <c r="U391" s="71">
        <v>16484</v>
      </c>
      <c r="V391" s="71">
        <v>115</v>
      </c>
      <c r="W391" s="71">
        <v>8</v>
      </c>
      <c r="X391" s="71">
        <v>683</v>
      </c>
      <c r="Y391" s="71">
        <v>939</v>
      </c>
      <c r="Z391" s="71">
        <v>1007</v>
      </c>
      <c r="AA391" s="71">
        <v>491</v>
      </c>
      <c r="AB391" s="71">
        <v>2081</v>
      </c>
      <c r="AC391" s="71">
        <v>0</v>
      </c>
      <c r="AD391" s="71">
        <v>0.30509403871301499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2245</v>
      </c>
      <c r="B392" s="70">
        <v>278</v>
      </c>
      <c r="C392" s="70">
        <v>6</v>
      </c>
      <c r="D392" s="70">
        <v>17</v>
      </c>
      <c r="E392" s="70">
        <v>2009</v>
      </c>
      <c r="F392" s="70" t="s">
        <v>176</v>
      </c>
      <c r="G392" s="70" t="s">
        <v>1660</v>
      </c>
      <c r="H392" s="70" t="s">
        <v>1661</v>
      </c>
      <c r="I392" s="148"/>
      <c r="J392" s="71">
        <v>0</v>
      </c>
      <c r="K392" s="71">
        <v>0.19383958418142841</v>
      </c>
      <c r="L392" s="71">
        <v>2.0407033667066741</v>
      </c>
      <c r="M392" s="71">
        <v>2.988004680643586</v>
      </c>
      <c r="N392" s="71">
        <v>3.994425394837982</v>
      </c>
      <c r="O392" s="71">
        <v>1.936602770017176</v>
      </c>
      <c r="P392" s="71">
        <v>2.3500801034732541</v>
      </c>
      <c r="Q392" s="71">
        <v>0.117352582371824</v>
      </c>
      <c r="R392" s="71">
        <v>0</v>
      </c>
      <c r="S392" s="71">
        <v>0.26863573086418119</v>
      </c>
      <c r="T392" s="72"/>
      <c r="U392" s="71">
        <v>0</v>
      </c>
      <c r="V392" s="71">
        <v>90</v>
      </c>
      <c r="W392" s="71">
        <v>33</v>
      </c>
      <c r="X392" s="71">
        <v>656</v>
      </c>
      <c r="Y392" s="71">
        <v>938</v>
      </c>
      <c r="Z392" s="71">
        <v>979</v>
      </c>
      <c r="AA392" s="71">
        <v>473</v>
      </c>
      <c r="AB392" s="71">
        <v>2013</v>
      </c>
      <c r="AC392" s="71">
        <v>0</v>
      </c>
      <c r="AD392" s="71">
        <v>0.26863573086418119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2246</v>
      </c>
      <c r="B393" s="70">
        <v>279</v>
      </c>
      <c r="C393" s="70">
        <v>7</v>
      </c>
      <c r="D393" s="70">
        <v>17</v>
      </c>
      <c r="E393" s="70">
        <v>2010</v>
      </c>
      <c r="F393" s="70" t="s">
        <v>177</v>
      </c>
      <c r="G393" s="70" t="s">
        <v>1660</v>
      </c>
      <c r="H393" s="70" t="s">
        <v>1661</v>
      </c>
      <c r="I393" s="148"/>
      <c r="J393" s="71">
        <v>0</v>
      </c>
      <c r="K393" s="71">
        <v>0.2021565089194558</v>
      </c>
      <c r="L393" s="71">
        <v>1.857860942987368</v>
      </c>
      <c r="M393" s="71">
        <v>2.6746809197389898</v>
      </c>
      <c r="N393" s="71">
        <v>3.931720069104554</v>
      </c>
      <c r="O393" s="71">
        <v>1.93355237113086</v>
      </c>
      <c r="P393" s="71">
        <v>2.379699231938603</v>
      </c>
      <c r="Q393" s="71">
        <v>0.12125205963867</v>
      </c>
      <c r="R393" s="71">
        <v>0</v>
      </c>
      <c r="S393" s="71">
        <v>0.27438399215477471</v>
      </c>
      <c r="T393" s="72"/>
      <c r="U393" s="71">
        <v>0</v>
      </c>
      <c r="V393" s="71">
        <v>90</v>
      </c>
      <c r="W393" s="71">
        <v>33</v>
      </c>
      <c r="X393" s="71">
        <v>656</v>
      </c>
      <c r="Y393" s="71">
        <v>939</v>
      </c>
      <c r="Z393" s="71">
        <v>982</v>
      </c>
      <c r="AA393" s="71">
        <v>467</v>
      </c>
      <c r="AB393" s="71">
        <v>1993</v>
      </c>
      <c r="AC393" s="71">
        <v>0</v>
      </c>
      <c r="AD393" s="71">
        <v>0.27438399215477471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2247</v>
      </c>
      <c r="B394" s="70">
        <v>280</v>
      </c>
      <c r="C394" s="70">
        <v>8</v>
      </c>
      <c r="D394" s="70">
        <v>17</v>
      </c>
      <c r="E394" s="70">
        <v>2011</v>
      </c>
      <c r="F394" s="70" t="s">
        <v>178</v>
      </c>
      <c r="G394" s="70" t="s">
        <v>1660</v>
      </c>
      <c r="H394" s="70" t="s">
        <v>1661</v>
      </c>
      <c r="I394" s="148"/>
      <c r="J394" s="71">
        <v>0</v>
      </c>
      <c r="K394" s="71">
        <v>0.28325887143536332</v>
      </c>
      <c r="L394" s="71">
        <v>1.733519632549626</v>
      </c>
      <c r="M394" s="71">
        <v>3.378873973366209</v>
      </c>
      <c r="N394" s="71">
        <v>4.7224480525877501</v>
      </c>
      <c r="O394" s="71">
        <v>1.8789492418642739</v>
      </c>
      <c r="P394" s="71">
        <v>2.2762905595688667</v>
      </c>
      <c r="Q394" s="71">
        <v>0.13663470039169701</v>
      </c>
      <c r="R394" s="71">
        <v>0</v>
      </c>
      <c r="S394" s="71">
        <v>0.259007463211675</v>
      </c>
      <c r="T394" s="72"/>
      <c r="U394" s="71">
        <v>0</v>
      </c>
      <c r="V394" s="71">
        <v>90</v>
      </c>
      <c r="W394" s="71">
        <v>33</v>
      </c>
      <c r="X394" s="71">
        <v>656</v>
      </c>
      <c r="Y394" s="71">
        <v>937</v>
      </c>
      <c r="Z394" s="71">
        <v>975</v>
      </c>
      <c r="AA394" s="71">
        <v>460</v>
      </c>
      <c r="AB394" s="71">
        <v>1947</v>
      </c>
      <c r="AC394" s="71">
        <v>0</v>
      </c>
      <c r="AD394" s="71">
        <v>0.259007463211675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2248</v>
      </c>
      <c r="B395" s="70">
        <v>281</v>
      </c>
      <c r="C395" s="70">
        <v>9</v>
      </c>
      <c r="D395" s="70">
        <v>17</v>
      </c>
      <c r="E395" s="70">
        <v>2012</v>
      </c>
      <c r="F395" s="70" t="s">
        <v>179</v>
      </c>
      <c r="G395" s="70" t="s">
        <v>1660</v>
      </c>
      <c r="H395" s="70" t="s">
        <v>1661</v>
      </c>
      <c r="I395" s="148"/>
      <c r="J395" s="71">
        <v>0</v>
      </c>
      <c r="K395" s="71">
        <v>0.31910207399914908</v>
      </c>
      <c r="L395" s="71">
        <v>1.749069761660158</v>
      </c>
      <c r="M395" s="71">
        <v>4.1965507390997834</v>
      </c>
      <c r="N395" s="71">
        <v>5.2153374074022532</v>
      </c>
      <c r="O395" s="71">
        <v>1.7895969623393462</v>
      </c>
      <c r="P395" s="71">
        <v>2.2344987923751796</v>
      </c>
      <c r="Q395" s="71">
        <v>0.14700217589260201</v>
      </c>
      <c r="R395" s="71">
        <v>0</v>
      </c>
      <c r="S395" s="71">
        <v>0.24872163504537809</v>
      </c>
      <c r="T395" s="72"/>
      <c r="U395" s="71">
        <v>0</v>
      </c>
      <c r="V395" s="71">
        <v>90</v>
      </c>
      <c r="W395" s="71">
        <v>33</v>
      </c>
      <c r="X395" s="71">
        <v>656</v>
      </c>
      <c r="Y395" s="71">
        <v>942</v>
      </c>
      <c r="Z395" s="71">
        <v>936</v>
      </c>
      <c r="AA395" s="71">
        <v>449</v>
      </c>
      <c r="AB395" s="71">
        <v>1928</v>
      </c>
      <c r="AC395" s="71">
        <v>0</v>
      </c>
      <c r="AD395" s="71">
        <v>0.24872163504537809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2249</v>
      </c>
      <c r="B396" s="70">
        <v>282</v>
      </c>
      <c r="C396" s="70">
        <v>10</v>
      </c>
      <c r="D396" s="70">
        <v>17</v>
      </c>
      <c r="E396" s="70">
        <v>2013</v>
      </c>
      <c r="F396" s="70" t="s">
        <v>180</v>
      </c>
      <c r="G396" s="70" t="s">
        <v>1660</v>
      </c>
      <c r="H396" s="70" t="s">
        <v>1661</v>
      </c>
      <c r="I396" s="148"/>
      <c r="J396" s="71">
        <v>0</v>
      </c>
      <c r="K396" s="71">
        <v>0.26373895260681091</v>
      </c>
      <c r="L396" s="71">
        <v>1.544566516533288</v>
      </c>
      <c r="M396" s="71">
        <v>3.902892519342009</v>
      </c>
      <c r="N396" s="71">
        <v>5.0167967323603673</v>
      </c>
      <c r="O396" s="71">
        <v>1.7625263964212445</v>
      </c>
      <c r="P396" s="71">
        <v>2.1480064855515524</v>
      </c>
      <c r="Q396" s="71">
        <v>0.14751578247278799</v>
      </c>
      <c r="R396" s="71">
        <v>0</v>
      </c>
      <c r="S396" s="71">
        <v>0.28955485175261608</v>
      </c>
      <c r="T396" s="72"/>
      <c r="U396" s="71">
        <v>0</v>
      </c>
      <c r="V396" s="71">
        <v>90</v>
      </c>
      <c r="W396" s="71">
        <v>33</v>
      </c>
      <c r="X396" s="71">
        <v>656</v>
      </c>
      <c r="Y396" s="71">
        <v>935</v>
      </c>
      <c r="Z396" s="71">
        <v>963</v>
      </c>
      <c r="AA396" s="71">
        <v>430</v>
      </c>
      <c r="AB396" s="71">
        <v>1907</v>
      </c>
      <c r="AC396" s="71">
        <v>0</v>
      </c>
      <c r="AD396" s="71">
        <v>0.28955485175261608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2250</v>
      </c>
      <c r="B397" s="70">
        <v>283</v>
      </c>
      <c r="C397" s="70">
        <v>11</v>
      </c>
      <c r="D397" s="70">
        <v>17</v>
      </c>
      <c r="E397" s="70">
        <v>2014</v>
      </c>
      <c r="F397" s="70" t="s">
        <v>181</v>
      </c>
      <c r="G397" s="70" t="s">
        <v>1660</v>
      </c>
      <c r="H397" s="70" t="s">
        <v>1661</v>
      </c>
      <c r="I397" s="148"/>
      <c r="J397" s="71">
        <v>0</v>
      </c>
      <c r="K397" s="71">
        <v>0.2293416774259377</v>
      </c>
      <c r="L397" s="71">
        <v>1.5131510437759139</v>
      </c>
      <c r="M397" s="71">
        <v>4.0364387206234271</v>
      </c>
      <c r="N397" s="71">
        <v>5.3007772753147906</v>
      </c>
      <c r="O397" s="71">
        <v>1.673460562017874</v>
      </c>
      <c r="P397" s="71">
        <v>2.1591714952004559</v>
      </c>
      <c r="Q397" s="71">
        <v>0.13826704057938199</v>
      </c>
      <c r="R397" s="71">
        <v>0</v>
      </c>
      <c r="S397" s="71">
        <v>0.26078277143922968</v>
      </c>
      <c r="T397" s="72"/>
      <c r="U397" s="71">
        <v>0</v>
      </c>
      <c r="V397" s="71">
        <v>68</v>
      </c>
      <c r="W397" s="71">
        <v>33</v>
      </c>
      <c r="X397" s="71">
        <v>645</v>
      </c>
      <c r="Y397" s="71">
        <v>933</v>
      </c>
      <c r="Z397" s="71">
        <v>963</v>
      </c>
      <c r="AA397" s="71">
        <v>430</v>
      </c>
      <c r="AB397" s="71">
        <v>1863</v>
      </c>
      <c r="AC397" s="71">
        <v>0</v>
      </c>
      <c r="AD397" s="71">
        <v>0.26078277143922968</v>
      </c>
      <c r="AE397" s="72"/>
      <c r="AF397" s="71"/>
      <c r="AG397" s="71"/>
      <c r="AH397" s="71"/>
      <c r="AI397" s="71"/>
      <c r="AJ397" s="71"/>
      <c r="AK397" s="71"/>
      <c r="AL397" s="71"/>
      <c r="AM397" s="71"/>
      <c r="AN397" s="71"/>
      <c r="AO397" s="71"/>
      <c r="AP397" s="71"/>
      <c r="AQ397" s="72"/>
      <c r="AR397" s="71">
        <v>1</v>
      </c>
      <c r="AS397" s="71">
        <v>0</v>
      </c>
      <c r="AT397" s="71">
        <v>0</v>
      </c>
      <c r="AU397" s="71">
        <v>0</v>
      </c>
      <c r="AV397" s="71">
        <v>0</v>
      </c>
      <c r="AW397" s="71">
        <v>0</v>
      </c>
      <c r="AX397" s="71"/>
      <c r="AY397" s="72"/>
      <c r="AZ397" s="71">
        <v>2.97</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2251</v>
      </c>
      <c r="B398" s="70">
        <v>284</v>
      </c>
      <c r="C398" s="70">
        <v>12</v>
      </c>
      <c r="D398" s="70">
        <v>17</v>
      </c>
      <c r="E398" s="70">
        <v>2015</v>
      </c>
      <c r="F398" s="70" t="s">
        <v>182</v>
      </c>
      <c r="G398" s="70" t="s">
        <v>1660</v>
      </c>
      <c r="H398" s="70" t="s">
        <v>1661</v>
      </c>
      <c r="I398" s="148"/>
      <c r="J398" s="71">
        <v>0</v>
      </c>
      <c r="K398" s="71">
        <v>0.21991482794470421</v>
      </c>
      <c r="L398" s="71">
        <v>1.5927493311397469</v>
      </c>
      <c r="M398" s="71">
        <v>3.9055484828151319</v>
      </c>
      <c r="N398" s="71">
        <v>4.7690186006526591</v>
      </c>
      <c r="O398" s="71">
        <v>1.664393607370853</v>
      </c>
      <c r="P398" s="71">
        <v>2.1257002934414708</v>
      </c>
      <c r="Q398" s="71">
        <v>0.13092262366350699</v>
      </c>
      <c r="R398" s="71">
        <v>0</v>
      </c>
      <c r="S398" s="71">
        <v>0.28219604749831612</v>
      </c>
      <c r="T398" s="72"/>
      <c r="U398" s="71">
        <v>0</v>
      </c>
      <c r="V398" s="71">
        <v>68</v>
      </c>
      <c r="W398" s="71">
        <v>33</v>
      </c>
      <c r="X398" s="71">
        <v>645</v>
      </c>
      <c r="Y398" s="71">
        <v>912</v>
      </c>
      <c r="Z398" s="71">
        <v>967</v>
      </c>
      <c r="AA398" s="71">
        <v>423</v>
      </c>
      <c r="AB398" s="71">
        <v>1802</v>
      </c>
      <c r="AC398" s="71">
        <v>0</v>
      </c>
      <c r="AD398" s="71">
        <v>0.28219604749831612</v>
      </c>
      <c r="AE398" s="72"/>
      <c r="AF398" s="71">
        <v>0</v>
      </c>
      <c r="AG398" s="71">
        <v>146511.62759941621</v>
      </c>
      <c r="AH398" s="71">
        <v>205945.45801501209</v>
      </c>
      <c r="AI398" s="71">
        <v>4102252.3509227969</v>
      </c>
      <c r="AJ398" s="71">
        <v>4039291.4313562168</v>
      </c>
      <c r="AK398" s="71">
        <v>0</v>
      </c>
      <c r="AL398" s="71">
        <v>0</v>
      </c>
      <c r="AM398" s="71">
        <v>246956.54089430341</v>
      </c>
      <c r="AN398" s="71">
        <v>0</v>
      </c>
      <c r="AO398" s="71">
        <v>0</v>
      </c>
      <c r="AP398" s="71">
        <v>8740957.408787746</v>
      </c>
      <c r="AQ398" s="72"/>
      <c r="AR398" s="71">
        <v>1</v>
      </c>
      <c r="AS398" s="71">
        <v>0</v>
      </c>
      <c r="AT398" s="71">
        <v>0</v>
      </c>
      <c r="AU398" s="71">
        <v>0</v>
      </c>
      <c r="AV398" s="71">
        <v>0</v>
      </c>
      <c r="AW398" s="71">
        <v>0</v>
      </c>
      <c r="AX398" s="71"/>
      <c r="AY398" s="72"/>
      <c r="AZ398" s="71">
        <v>2.97</v>
      </c>
      <c r="BA398" s="71">
        <v>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2252</v>
      </c>
      <c r="B399" s="70">
        <v>285</v>
      </c>
      <c r="C399" s="70">
        <v>13</v>
      </c>
      <c r="D399" s="70">
        <v>17</v>
      </c>
      <c r="E399" s="70">
        <v>2016</v>
      </c>
      <c r="F399" s="70" t="s">
        <v>155</v>
      </c>
      <c r="G399" s="70" t="s">
        <v>1660</v>
      </c>
      <c r="H399" s="70" t="s">
        <v>1661</v>
      </c>
      <c r="I399" s="148"/>
      <c r="J399" s="71">
        <v>0</v>
      </c>
      <c r="K399" s="71">
        <v>0.20744083184727546</v>
      </c>
      <c r="L399" s="71">
        <v>1.712760084782041</v>
      </c>
      <c r="M399" s="71">
        <v>3.3485548830854004</v>
      </c>
      <c r="N399" s="71">
        <v>4.7806462454707415</v>
      </c>
      <c r="O399" s="71">
        <v>1.6526835334867804</v>
      </c>
      <c r="P399" s="71">
        <v>2.3419039722172665</v>
      </c>
      <c r="Q399" s="71">
        <v>0.12537184943606827</v>
      </c>
      <c r="R399" s="71">
        <v>0</v>
      </c>
      <c r="S399" s="71">
        <v>0.25931349372735041</v>
      </c>
      <c r="T399" s="72"/>
      <c r="U399" s="71">
        <v>0</v>
      </c>
      <c r="V399" s="71">
        <v>68</v>
      </c>
      <c r="W399" s="71">
        <v>33</v>
      </c>
      <c r="X399" s="71">
        <v>645</v>
      </c>
      <c r="Y399" s="71">
        <v>899</v>
      </c>
      <c r="Z399" s="71">
        <v>972</v>
      </c>
      <c r="AA399" s="71">
        <v>482</v>
      </c>
      <c r="AB399" s="71">
        <v>1775</v>
      </c>
      <c r="AC399" s="71">
        <v>0</v>
      </c>
      <c r="AD399" s="71">
        <v>0.25931349372735041</v>
      </c>
      <c r="AE399" s="72"/>
      <c r="AF399" s="71">
        <v>0</v>
      </c>
      <c r="AG399" s="71">
        <v>139655.5443042705</v>
      </c>
      <c r="AH399" s="71">
        <v>174548.923754335</v>
      </c>
      <c r="AI399" s="71">
        <v>4094865.743198229</v>
      </c>
      <c r="AJ399" s="71">
        <v>3954997.9340078509</v>
      </c>
      <c r="AK399" s="71">
        <v>0</v>
      </c>
      <c r="AL399" s="71">
        <v>0</v>
      </c>
      <c r="AM399" s="71">
        <v>243445.29043527739</v>
      </c>
      <c r="AN399" s="71">
        <v>0</v>
      </c>
      <c r="AO399" s="71">
        <v>0</v>
      </c>
      <c r="AP399" s="71">
        <v>8607513.4356999621</v>
      </c>
      <c r="AQ399" s="72"/>
      <c r="AR399" s="71">
        <v>3</v>
      </c>
      <c r="AS399" s="71">
        <v>0</v>
      </c>
      <c r="AT399" s="71">
        <v>0</v>
      </c>
      <c r="AU399" s="71">
        <v>0</v>
      </c>
      <c r="AV399" s="71">
        <v>0</v>
      </c>
      <c r="AW399" s="71">
        <v>0</v>
      </c>
      <c r="AX399" s="71"/>
      <c r="AY399" s="72"/>
      <c r="AZ399" s="71">
        <v>15.27</v>
      </c>
      <c r="BA399" s="71">
        <v>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2253</v>
      </c>
      <c r="B400" s="70">
        <v>286</v>
      </c>
      <c r="C400" s="70">
        <v>14</v>
      </c>
      <c r="D400" s="70">
        <v>17</v>
      </c>
      <c r="E400" s="70">
        <v>2017</v>
      </c>
      <c r="F400" s="70" t="s">
        <v>156</v>
      </c>
      <c r="G400" s="70" t="s">
        <v>1660</v>
      </c>
      <c r="H400" s="70" t="s">
        <v>1661</v>
      </c>
      <c r="I400" s="148"/>
      <c r="J400" s="71">
        <v>0</v>
      </c>
      <c r="K400" s="71">
        <v>0.21197347044373044</v>
      </c>
      <c r="L400" s="71">
        <v>1.5461257504290957</v>
      </c>
      <c r="M400" s="71">
        <v>3.3575623968921615</v>
      </c>
      <c r="N400" s="71">
        <v>4.6156937642081992</v>
      </c>
      <c r="O400" s="71">
        <v>1.6206980351660105</v>
      </c>
      <c r="P400" s="71">
        <v>2.3077570721545757</v>
      </c>
      <c r="Q400" s="71">
        <v>0.12034943339545399</v>
      </c>
      <c r="R400" s="71">
        <v>0</v>
      </c>
      <c r="S400" s="71">
        <v>0.28664717641793175</v>
      </c>
      <c r="T400" s="72"/>
      <c r="U400" s="71">
        <v>0</v>
      </c>
      <c r="V400" s="71">
        <v>68</v>
      </c>
      <c r="W400" s="71">
        <v>33</v>
      </c>
      <c r="X400" s="71">
        <v>645</v>
      </c>
      <c r="Y400" s="71">
        <v>887</v>
      </c>
      <c r="Z400" s="71">
        <v>969</v>
      </c>
      <c r="AA400" s="71">
        <v>478</v>
      </c>
      <c r="AB400" s="71">
        <v>1762</v>
      </c>
      <c r="AC400" s="71">
        <v>0</v>
      </c>
      <c r="AD400" s="71">
        <v>0.28664717641793169</v>
      </c>
      <c r="AE400" s="72"/>
      <c r="AF400" s="71">
        <v>0</v>
      </c>
      <c r="AG400" s="71">
        <v>140061.32021496521</v>
      </c>
      <c r="AH400" s="71">
        <v>213229.97819610019</v>
      </c>
      <c r="AI400" s="71">
        <v>3993556.1871418459</v>
      </c>
      <c r="AJ400" s="71">
        <v>3538521.1279040761</v>
      </c>
      <c r="AK400" s="71">
        <v>0</v>
      </c>
      <c r="AL400" s="71">
        <v>0</v>
      </c>
      <c r="AM400" s="71">
        <v>242040.44639310599</v>
      </c>
      <c r="AN400" s="71">
        <v>0</v>
      </c>
      <c r="AO400" s="71">
        <v>0</v>
      </c>
      <c r="AP400" s="71">
        <v>8127409.0598500939</v>
      </c>
      <c r="AQ400" s="72"/>
      <c r="AR400" s="71">
        <v>4</v>
      </c>
      <c r="AS400" s="71">
        <v>0</v>
      </c>
      <c r="AT400" s="71">
        <v>0</v>
      </c>
      <c r="AU400" s="71">
        <v>0</v>
      </c>
      <c r="AV400" s="71">
        <v>0</v>
      </c>
      <c r="AW400" s="71">
        <v>0</v>
      </c>
      <c r="AX400" s="71"/>
      <c r="AY400" s="72"/>
      <c r="AZ400" s="71">
        <v>24.87</v>
      </c>
      <c r="BA400" s="71">
        <v>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2254</v>
      </c>
      <c r="B401" s="70">
        <v>287</v>
      </c>
      <c r="C401" s="70">
        <v>15</v>
      </c>
      <c r="D401" s="70">
        <v>17</v>
      </c>
      <c r="E401" s="70">
        <v>2018</v>
      </c>
      <c r="F401" s="70" t="s">
        <v>183</v>
      </c>
      <c r="G401" s="70" t="s">
        <v>1660</v>
      </c>
      <c r="H401" s="70" t="s">
        <v>1661</v>
      </c>
      <c r="I401" s="148"/>
      <c r="J401" s="71">
        <v>0.43146634498467523</v>
      </c>
      <c r="K401" s="71">
        <v>0.19728988709641196</v>
      </c>
      <c r="L401" s="71">
        <v>1.4183712295743984</v>
      </c>
      <c r="M401" s="71">
        <v>3.3741221510845949</v>
      </c>
      <c r="N401" s="71">
        <v>4.2783371086744522</v>
      </c>
      <c r="O401" s="71">
        <v>1.5820430387461943</v>
      </c>
      <c r="P401" s="71">
        <v>2.3086845363383017</v>
      </c>
      <c r="Q401" s="71">
        <v>0.109648841747744</v>
      </c>
      <c r="R401" s="71">
        <v>0</v>
      </c>
      <c r="S401" s="71">
        <v>0.29064989492761228</v>
      </c>
      <c r="T401" s="72"/>
      <c r="U401" s="71">
        <v>16851</v>
      </c>
      <c r="V401" s="71">
        <v>68</v>
      </c>
      <c r="W401" s="71">
        <v>33</v>
      </c>
      <c r="X401" s="71">
        <v>645</v>
      </c>
      <c r="Y401" s="71">
        <v>893</v>
      </c>
      <c r="Z401" s="71">
        <v>964</v>
      </c>
      <c r="AA401" s="71">
        <v>483</v>
      </c>
      <c r="AB401" s="71">
        <v>1730</v>
      </c>
      <c r="AC401" s="71">
        <v>0</v>
      </c>
      <c r="AD401" s="71">
        <v>0.29064989492761228</v>
      </c>
      <c r="AE401" s="72"/>
      <c r="AF401" s="71">
        <v>137121.19839696231</v>
      </c>
      <c r="AG401" s="71">
        <v>126721.9890637581</v>
      </c>
      <c r="AH401" s="71">
        <v>200969.28068660709</v>
      </c>
      <c r="AI401" s="71">
        <v>4082230.1650998611</v>
      </c>
      <c r="AJ401" s="71">
        <v>3309302.647742189</v>
      </c>
      <c r="AK401" s="71">
        <v>0</v>
      </c>
      <c r="AL401" s="71">
        <v>0</v>
      </c>
      <c r="AM401" s="71">
        <v>238136.4215311525</v>
      </c>
      <c r="AN401" s="71">
        <v>0</v>
      </c>
      <c r="AO401" s="71">
        <v>0</v>
      </c>
      <c r="AP401" s="71">
        <v>8094481.7025205297</v>
      </c>
      <c r="AQ401" s="72"/>
      <c r="AR401" s="71">
        <v>4</v>
      </c>
      <c r="AS401" s="71">
        <v>0</v>
      </c>
      <c r="AT401" s="71">
        <v>0</v>
      </c>
      <c r="AU401" s="71">
        <v>0</v>
      </c>
      <c r="AV401" s="71">
        <v>0</v>
      </c>
      <c r="AW401" s="71">
        <v>0</v>
      </c>
      <c r="AX401" s="71"/>
      <c r="AY401" s="72"/>
      <c r="AZ401" s="71">
        <v>24.97</v>
      </c>
      <c r="BA401" s="71">
        <v>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2255</v>
      </c>
      <c r="B402" s="70">
        <v>288</v>
      </c>
      <c r="C402" s="70">
        <v>16</v>
      </c>
      <c r="D402" s="70">
        <v>17</v>
      </c>
      <c r="E402" s="70">
        <v>2019</v>
      </c>
      <c r="F402" s="70" t="s">
        <v>158</v>
      </c>
      <c r="G402" s="70" t="s">
        <v>1660</v>
      </c>
      <c r="H402" s="70" t="s">
        <v>1661</v>
      </c>
      <c r="I402" s="148"/>
      <c r="J402" s="71">
        <v>0.42147693833145977</v>
      </c>
      <c r="K402" s="71">
        <v>0.18307048774206167</v>
      </c>
      <c r="L402" s="71">
        <v>1.4247260166468343</v>
      </c>
      <c r="M402" s="71">
        <v>3.0268939497654936</v>
      </c>
      <c r="N402" s="71">
        <v>4.2826736229459206</v>
      </c>
      <c r="O402" s="71">
        <v>1.5285903552707727</v>
      </c>
      <c r="P402" s="71">
        <v>2.0756670207012138</v>
      </c>
      <c r="Q402" s="71">
        <v>0.103611458614333</v>
      </c>
      <c r="R402" s="71">
        <v>0</v>
      </c>
      <c r="S402" s="71">
        <v>0.30822147479062939</v>
      </c>
      <c r="T402" s="72"/>
      <c r="U402" s="71">
        <v>17316</v>
      </c>
      <c r="V402" s="71">
        <v>68</v>
      </c>
      <c r="W402" s="71">
        <v>33</v>
      </c>
      <c r="X402" s="71">
        <v>645</v>
      </c>
      <c r="Y402" s="71">
        <v>883</v>
      </c>
      <c r="Z402" s="71">
        <v>957</v>
      </c>
      <c r="AA402" s="71">
        <v>431</v>
      </c>
      <c r="AB402" s="71">
        <v>1679</v>
      </c>
      <c r="AC402" s="71">
        <v>0</v>
      </c>
      <c r="AD402" s="71">
        <v>0.30822147479062939</v>
      </c>
      <c r="AE402" s="72"/>
      <c r="AF402" s="71">
        <v>138265.31812175919</v>
      </c>
      <c r="AG402" s="71">
        <v>126684.4631263722</v>
      </c>
      <c r="AH402" s="71">
        <v>216986.79318509149</v>
      </c>
      <c r="AI402" s="71">
        <v>4000246.674520012</v>
      </c>
      <c r="AJ402" s="71">
        <v>3451711.0982525288</v>
      </c>
      <c r="AK402" s="71">
        <v>0</v>
      </c>
      <c r="AL402" s="71">
        <v>0</v>
      </c>
      <c r="AM402" s="71">
        <v>228667.16049476716</v>
      </c>
      <c r="AN402" s="71">
        <v>0</v>
      </c>
      <c r="AO402" s="71">
        <v>0</v>
      </c>
      <c r="AP402" s="71">
        <v>8162561.5077005308</v>
      </c>
      <c r="AQ402" s="72"/>
      <c r="AR402" s="71">
        <v>4</v>
      </c>
      <c r="AS402" s="71">
        <v>0</v>
      </c>
      <c r="AT402" s="71">
        <v>0</v>
      </c>
      <c r="AU402" s="71">
        <v>0</v>
      </c>
      <c r="AV402" s="71">
        <v>0</v>
      </c>
      <c r="AW402" s="71">
        <v>0</v>
      </c>
      <c r="AX402" s="71"/>
      <c r="AY402" s="72"/>
      <c r="AZ402" s="71">
        <v>24.87</v>
      </c>
      <c r="BA402" s="71">
        <v>0</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2256</v>
      </c>
      <c r="B403" s="70">
        <v>289</v>
      </c>
      <c r="C403" s="70">
        <v>17</v>
      </c>
      <c r="D403" s="70">
        <v>17</v>
      </c>
      <c r="E403" s="70">
        <v>2020</v>
      </c>
      <c r="F403" s="70" t="s">
        <v>159</v>
      </c>
      <c r="G403" s="70" t="s">
        <v>1660</v>
      </c>
      <c r="H403" s="70" t="s">
        <v>1661</v>
      </c>
      <c r="I403" s="148"/>
      <c r="J403" s="71">
        <v>0.34329311132710472</v>
      </c>
      <c r="K403" s="71">
        <v>0.22988275952265361</v>
      </c>
      <c r="L403" s="71">
        <v>2.5751540003421378</v>
      </c>
      <c r="M403" s="71">
        <v>3.2934831925119816</v>
      </c>
      <c r="N403" s="71">
        <v>3.8764124647757772</v>
      </c>
      <c r="O403" s="71">
        <v>1.3266663343325868</v>
      </c>
      <c r="P403" s="71">
        <v>1.9211268536236052</v>
      </c>
      <c r="Q403" s="71">
        <v>9.7697918672010303E-2</v>
      </c>
      <c r="R403" s="71">
        <v>0</v>
      </c>
      <c r="S403" s="71">
        <v>0.30776905821911688</v>
      </c>
      <c r="T403" s="72"/>
      <c r="U403" s="71">
        <v>15988</v>
      </c>
      <c r="V403" s="71">
        <v>79</v>
      </c>
      <c r="W403" s="71">
        <v>53</v>
      </c>
      <c r="X403" s="71">
        <v>738</v>
      </c>
      <c r="Y403" s="71">
        <v>872</v>
      </c>
      <c r="Z403" s="71">
        <v>948</v>
      </c>
      <c r="AA403" s="71">
        <v>424</v>
      </c>
      <c r="AB403" s="71">
        <v>1657</v>
      </c>
      <c r="AC403" s="71">
        <v>0</v>
      </c>
      <c r="AD403" s="71">
        <v>0.30776905821911688</v>
      </c>
      <c r="AE403" s="72"/>
      <c r="AF403" s="71">
        <v>124832.8240579493</v>
      </c>
      <c r="AG403" s="71">
        <v>147286.02102218385</v>
      </c>
      <c r="AH403" s="71">
        <v>377641.92569322995</v>
      </c>
      <c r="AI403" s="71">
        <v>4237361.0636514751</v>
      </c>
      <c r="AJ403" s="71">
        <v>3580857.3795245178</v>
      </c>
      <c r="AK403" s="71"/>
      <c r="AL403" s="71"/>
      <c r="AM403" s="71">
        <v>216256.909653971</v>
      </c>
      <c r="AN403" s="71"/>
      <c r="AO403" s="71"/>
      <c r="AP403" s="71">
        <v>8684236.1236033272</v>
      </c>
      <c r="AQ403" s="72"/>
      <c r="AR403" s="71">
        <v>5</v>
      </c>
      <c r="AS403" s="71">
        <v>0</v>
      </c>
      <c r="AT403" s="71">
        <v>0</v>
      </c>
      <c r="AU403" s="71">
        <v>0</v>
      </c>
      <c r="AV403" s="71">
        <v>0</v>
      </c>
      <c r="AW403" s="71">
        <v>0</v>
      </c>
      <c r="AX403" s="71"/>
      <c r="AY403" s="72"/>
      <c r="AZ403" s="71">
        <v>32.67</v>
      </c>
      <c r="BA403" s="71">
        <v>0</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2257</v>
      </c>
      <c r="B404" s="70">
        <v>289</v>
      </c>
      <c r="C404" s="70">
        <v>18</v>
      </c>
      <c r="D404" s="70">
        <v>17</v>
      </c>
      <c r="E404" s="70">
        <v>2021</v>
      </c>
      <c r="F404" s="70" t="s">
        <v>160</v>
      </c>
      <c r="G404" s="70" t="s">
        <v>1660</v>
      </c>
      <c r="H404" s="70" t="s">
        <v>1661</v>
      </c>
      <c r="I404" s="148"/>
      <c r="J404" s="71">
        <v>0.42302724009592257</v>
      </c>
      <c r="K404" s="71">
        <v>0.22144090895104468</v>
      </c>
      <c r="L404" s="71">
        <v>2.3500570691755196</v>
      </c>
      <c r="M404" s="71">
        <v>3.3449158523102733</v>
      </c>
      <c r="N404" s="71">
        <v>3.8253410151092759</v>
      </c>
      <c r="O404" s="71">
        <v>1.3061293762249897</v>
      </c>
      <c r="P404" s="71">
        <v>1.9236964992739698</v>
      </c>
      <c r="Q404" s="71">
        <v>9.5579694809602794E-2</v>
      </c>
      <c r="R404" s="71">
        <v>0</v>
      </c>
      <c r="S404" s="71">
        <v>0.27788385347593381</v>
      </c>
      <c r="T404" s="72"/>
      <c r="U404" s="71">
        <v>20232</v>
      </c>
      <c r="V404" s="71">
        <v>79</v>
      </c>
      <c r="W404" s="71">
        <v>53</v>
      </c>
      <c r="X404" s="71">
        <v>738</v>
      </c>
      <c r="Y404" s="71">
        <v>871</v>
      </c>
      <c r="Z404" s="71">
        <v>961</v>
      </c>
      <c r="AA404" s="71">
        <v>414</v>
      </c>
      <c r="AB404" s="71">
        <v>1637</v>
      </c>
      <c r="AC404" s="71">
        <v>0</v>
      </c>
      <c r="AD404" s="71">
        <v>0.27788385347593381</v>
      </c>
      <c r="AE404" s="72"/>
      <c r="AF404" s="71">
        <v>154968.41142773791</v>
      </c>
      <c r="AG404" s="71">
        <v>149829.41941560552</v>
      </c>
      <c r="AH404" s="71">
        <v>338577.9637773335</v>
      </c>
      <c r="AI404" s="71">
        <v>4649641.1717627663</v>
      </c>
      <c r="AJ404" s="71">
        <v>3484177.5602514199</v>
      </c>
      <c r="AK404" s="71">
        <v>0</v>
      </c>
      <c r="AL404" s="71">
        <v>0</v>
      </c>
      <c r="AM404" s="71">
        <v>214878.98434137338</v>
      </c>
      <c r="AN404" s="71">
        <v>0</v>
      </c>
      <c r="AO404" s="71">
        <v>0</v>
      </c>
      <c r="AP404" s="71">
        <v>8992073.5109762363</v>
      </c>
      <c r="AQ404" s="72"/>
      <c r="AR404" s="71">
        <v>5</v>
      </c>
      <c r="AS404" s="71">
        <v>0</v>
      </c>
      <c r="AT404" s="71">
        <v>0</v>
      </c>
      <c r="AU404" s="71">
        <v>0</v>
      </c>
      <c r="AV404" s="71">
        <v>0</v>
      </c>
      <c r="AW404" s="71">
        <v>0</v>
      </c>
      <c r="AX404" s="71"/>
      <c r="AY404" s="72"/>
      <c r="AZ404" s="71">
        <v>32.67</v>
      </c>
      <c r="BA404" s="71">
        <v>0</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1663</v>
      </c>
      <c r="B405" s="70">
        <v>289</v>
      </c>
      <c r="C405" s="70">
        <v>19</v>
      </c>
      <c r="D405" s="70">
        <v>17</v>
      </c>
      <c r="E405" s="70">
        <v>2022</v>
      </c>
      <c r="F405" s="70" t="s">
        <v>161</v>
      </c>
      <c r="G405" s="70" t="s">
        <v>1660</v>
      </c>
      <c r="H405" s="70" t="s">
        <v>1661</v>
      </c>
      <c r="I405" s="148"/>
      <c r="J405" s="71">
        <v>0.38593888249692182</v>
      </c>
      <c r="K405" s="71">
        <v>0.21182020430579915</v>
      </c>
      <c r="L405" s="71">
        <v>2.1071364443921246</v>
      </c>
      <c r="M405" s="71">
        <v>3.4103170909679319</v>
      </c>
      <c r="N405" s="71">
        <v>3.6981321627227719</v>
      </c>
      <c r="O405" s="71">
        <v>1.3661339039758844</v>
      </c>
      <c r="P405" s="71">
        <v>1.881080683254041</v>
      </c>
      <c r="Q405" s="71">
        <v>9.2425652736122299E-2</v>
      </c>
      <c r="R405" s="71">
        <v>0</v>
      </c>
      <c r="S405" s="71">
        <v>0.27297545662641942</v>
      </c>
      <c r="T405" s="72"/>
      <c r="U405" s="71">
        <v>22702</v>
      </c>
      <c r="V405" s="71">
        <v>79</v>
      </c>
      <c r="W405" s="71">
        <v>53</v>
      </c>
      <c r="X405" s="71">
        <v>738</v>
      </c>
      <c r="Y405" s="71">
        <v>855</v>
      </c>
      <c r="Z405" s="71">
        <v>955</v>
      </c>
      <c r="AA405" s="71">
        <v>411</v>
      </c>
      <c r="AB405" s="71">
        <v>1570</v>
      </c>
      <c r="AC405" s="71">
        <v>0</v>
      </c>
      <c r="AD405" s="71">
        <v>0.27297545662641942</v>
      </c>
      <c r="AE405" s="72"/>
      <c r="AF405" s="71">
        <v>155021.192524129</v>
      </c>
      <c r="AG405" s="71">
        <v>151145.60669955748</v>
      </c>
      <c r="AH405" s="71">
        <v>375824.65240109805</v>
      </c>
      <c r="AI405" s="71">
        <v>4617671.9847280439</v>
      </c>
      <c r="AJ405" s="71">
        <v>3481444.3046523724</v>
      </c>
      <c r="AK405" s="71">
        <v>0</v>
      </c>
      <c r="AL405" s="71">
        <v>0</v>
      </c>
      <c r="AM405" s="71">
        <v>202729.85221917141</v>
      </c>
      <c r="AN405" s="71">
        <v>0</v>
      </c>
      <c r="AO405" s="71">
        <v>0</v>
      </c>
      <c r="AP405" s="71">
        <v>8983837.5932243727</v>
      </c>
      <c r="AQ405" s="72"/>
      <c r="AR405" s="71">
        <v>6</v>
      </c>
      <c r="AS405" s="71">
        <v>0</v>
      </c>
      <c r="AT405" s="71">
        <v>0</v>
      </c>
      <c r="AU405" s="71">
        <v>0</v>
      </c>
      <c r="AV405" s="71">
        <v>0</v>
      </c>
      <c r="AW405" s="71">
        <v>0</v>
      </c>
      <c r="AX405" s="71"/>
      <c r="AY405" s="72"/>
      <c r="AZ405" s="71">
        <v>42.57</v>
      </c>
      <c r="BA405" s="71">
        <v>0</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2258</v>
      </c>
      <c r="B406" s="70">
        <v>289</v>
      </c>
      <c r="C406" s="70">
        <v>20</v>
      </c>
      <c r="D406" s="70">
        <v>17</v>
      </c>
      <c r="E406" s="70">
        <v>2023</v>
      </c>
      <c r="F406" s="70" t="s">
        <v>1539</v>
      </c>
      <c r="G406" s="1064" t="s">
        <v>1660</v>
      </c>
      <c r="H406" s="70" t="s">
        <v>1661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v>
      </c>
      <c r="AS406" s="71">
        <v>0</v>
      </c>
      <c r="AT406" s="71">
        <v>0</v>
      </c>
      <c r="AU406" s="71">
        <v>0</v>
      </c>
      <c r="AV406" s="71">
        <v>0</v>
      </c>
      <c r="AW406" s="71">
        <v>0</v>
      </c>
      <c r="AX406" s="71"/>
      <c r="AY406" s="72"/>
      <c r="AZ406" s="71">
        <v>52.47</v>
      </c>
      <c r="BA406" s="71">
        <v>0</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1659</v>
      </c>
      <c r="B407" s="70">
        <v>289</v>
      </c>
      <c r="C407" s="70">
        <v>21</v>
      </c>
      <c r="D407" s="70">
        <v>17</v>
      </c>
      <c r="E407" s="70">
        <v>2024</v>
      </c>
      <c r="F407" s="70" t="s">
        <v>1554</v>
      </c>
      <c r="G407" s="1064" t="s">
        <v>1660</v>
      </c>
      <c r="H407" s="70" t="s">
        <v>1661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2259</v>
      </c>
      <c r="B408" s="70">
        <v>120</v>
      </c>
      <c r="C408" s="70">
        <v>1</v>
      </c>
      <c r="D408" s="70">
        <v>8</v>
      </c>
      <c r="E408" s="70">
        <v>1990</v>
      </c>
      <c r="F408" s="70" t="s">
        <v>787</v>
      </c>
      <c r="G408" s="70" t="s">
        <v>2260</v>
      </c>
      <c r="H408" s="70" t="s">
        <v>1750</v>
      </c>
      <c r="I408" s="148"/>
      <c r="J408" s="71">
        <v>4.4574514681739741</v>
      </c>
      <c r="K408" s="71">
        <v>0.22691070505196079</v>
      </c>
      <c r="L408" s="71">
        <v>0.36493323387906568</v>
      </c>
      <c r="M408" s="71">
        <v>1.285265461769534</v>
      </c>
      <c r="N408" s="71">
        <v>4.0885668680928706</v>
      </c>
      <c r="O408" s="71">
        <v>3.8559565024064679</v>
      </c>
      <c r="P408" s="71">
        <v>4.3861257944061229</v>
      </c>
      <c r="Q408" s="71">
        <v>0.27019190182882902</v>
      </c>
      <c r="R408" s="71">
        <v>0</v>
      </c>
      <c r="S408" s="71">
        <v>0.28699034169351528</v>
      </c>
      <c r="T408" s="72"/>
      <c r="U408" s="71">
        <v>863258</v>
      </c>
      <c r="V408" s="71">
        <v>80</v>
      </c>
      <c r="W408" s="71">
        <v>5</v>
      </c>
      <c r="X408" s="71">
        <v>511</v>
      </c>
      <c r="Y408" s="71">
        <v>1430</v>
      </c>
      <c r="Z408" s="71">
        <v>1586</v>
      </c>
      <c r="AA408" s="71">
        <v>1065</v>
      </c>
      <c r="AB408" s="71">
        <v>4387</v>
      </c>
      <c r="AC408" s="71">
        <v>0</v>
      </c>
      <c r="AD408" s="71">
        <v>0.28699034169351528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2261</v>
      </c>
      <c r="B409" s="70">
        <v>121</v>
      </c>
      <c r="C409" s="70">
        <v>2</v>
      </c>
      <c r="D409" s="70">
        <v>8</v>
      </c>
      <c r="E409" s="70">
        <v>2005</v>
      </c>
      <c r="F409" s="70" t="s">
        <v>789</v>
      </c>
      <c r="G409" s="70" t="s">
        <v>2260</v>
      </c>
      <c r="H409" s="70" t="s">
        <v>1750</v>
      </c>
      <c r="I409" s="148"/>
      <c r="J409" s="71">
        <v>1.562106554783514</v>
      </c>
      <c r="K409" s="71">
        <v>0.12838466770822179</v>
      </c>
      <c r="L409" s="71">
        <v>0</v>
      </c>
      <c r="M409" s="71">
        <v>1.268337702141886</v>
      </c>
      <c r="N409" s="71">
        <v>4.4733597298868926</v>
      </c>
      <c r="O409" s="71">
        <v>3.3489783247872338</v>
      </c>
      <c r="P409" s="71">
        <v>3.258573953206175</v>
      </c>
      <c r="Q409" s="71">
        <v>0.180159981203978</v>
      </c>
      <c r="R409" s="71">
        <v>0</v>
      </c>
      <c r="S409" s="71">
        <v>0.25470400364271162</v>
      </c>
      <c r="T409" s="72"/>
      <c r="U409" s="71">
        <v>277420</v>
      </c>
      <c r="V409" s="71">
        <v>57</v>
      </c>
      <c r="W409" s="71">
        <v>0</v>
      </c>
      <c r="X409" s="71">
        <v>276</v>
      </c>
      <c r="Y409" s="71">
        <v>1308</v>
      </c>
      <c r="Z409" s="71">
        <v>1594</v>
      </c>
      <c r="AA409" s="71">
        <v>648</v>
      </c>
      <c r="AB409" s="71">
        <v>3058</v>
      </c>
      <c r="AC409" s="71">
        <v>0</v>
      </c>
      <c r="AD409" s="71">
        <v>0.25470400364271162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2262</v>
      </c>
      <c r="B410" s="70">
        <v>122</v>
      </c>
      <c r="C410" s="70">
        <v>3</v>
      </c>
      <c r="D410" s="70">
        <v>8</v>
      </c>
      <c r="E410" s="70">
        <v>2006</v>
      </c>
      <c r="F410" s="70" t="s">
        <v>790</v>
      </c>
      <c r="G410" s="70" t="s">
        <v>2260</v>
      </c>
      <c r="H410" s="70" t="s">
        <v>1750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2263</v>
      </c>
      <c r="B411" s="70">
        <v>123</v>
      </c>
      <c r="C411" s="70">
        <v>4</v>
      </c>
      <c r="D411" s="70">
        <v>8</v>
      </c>
      <c r="E411" s="70">
        <v>2007</v>
      </c>
      <c r="F411" s="70" t="s">
        <v>791</v>
      </c>
      <c r="G411" s="70" t="s">
        <v>2260</v>
      </c>
      <c r="H411" s="70" t="s">
        <v>1750</v>
      </c>
      <c r="I411" s="148"/>
      <c r="J411" s="71">
        <v>1.4770388904269811</v>
      </c>
      <c r="K411" s="71">
        <v>0.12410771105243119</v>
      </c>
      <c r="L411" s="71">
        <v>4.21081742352808E-2</v>
      </c>
      <c r="M411" s="71">
        <v>1.9125325026310991</v>
      </c>
      <c r="N411" s="71">
        <v>4.2515105904150294</v>
      </c>
      <c r="O411" s="71">
        <v>3.17103405751274</v>
      </c>
      <c r="P411" s="71">
        <v>3.166030874440426</v>
      </c>
      <c r="Q411" s="71">
        <v>0.177404740315491</v>
      </c>
      <c r="R411" s="71">
        <v>0</v>
      </c>
      <c r="S411" s="71">
        <v>0.1736403387010659</v>
      </c>
      <c r="T411" s="72"/>
      <c r="U411" s="71">
        <v>264574</v>
      </c>
      <c r="V411" s="71">
        <v>53</v>
      </c>
      <c r="W411" s="71">
        <v>1</v>
      </c>
      <c r="X411" s="71">
        <v>446</v>
      </c>
      <c r="Y411" s="71">
        <v>1264</v>
      </c>
      <c r="Z411" s="71">
        <v>1569</v>
      </c>
      <c r="AA411" s="71">
        <v>620</v>
      </c>
      <c r="AB411" s="71">
        <v>2852</v>
      </c>
      <c r="AC411" s="71">
        <v>0</v>
      </c>
      <c r="AD411" s="71">
        <v>0.1736403387010659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2264</v>
      </c>
      <c r="B412" s="70">
        <v>124</v>
      </c>
      <c r="C412" s="70">
        <v>5</v>
      </c>
      <c r="D412" s="70">
        <v>8</v>
      </c>
      <c r="E412" s="70">
        <v>2008</v>
      </c>
      <c r="F412" s="70" t="s">
        <v>792</v>
      </c>
      <c r="G412" s="70" t="s">
        <v>2260</v>
      </c>
      <c r="H412" s="70" t="s">
        <v>1750</v>
      </c>
      <c r="I412" s="148"/>
      <c r="J412" s="71">
        <v>1.6353998435917481</v>
      </c>
      <c r="K412" s="71">
        <v>9.2717506881082351E-2</v>
      </c>
      <c r="L412" s="71">
        <v>3.7110709440379669E-2</v>
      </c>
      <c r="M412" s="71">
        <v>2.0275851340097359</v>
      </c>
      <c r="N412" s="71">
        <v>4.3134403608669212</v>
      </c>
      <c r="O412" s="71">
        <v>2.967836539697795</v>
      </c>
      <c r="P412" s="71">
        <v>2.9889995325506948</v>
      </c>
      <c r="Q412" s="71">
        <v>0.16780235067357999</v>
      </c>
      <c r="R412" s="71">
        <v>0</v>
      </c>
      <c r="S412" s="71">
        <v>0.17490033971942059</v>
      </c>
      <c r="T412" s="72"/>
      <c r="U412" s="71">
        <v>307195</v>
      </c>
      <c r="V412" s="71">
        <v>53</v>
      </c>
      <c r="W412" s="71">
        <v>1</v>
      </c>
      <c r="X412" s="71">
        <v>446</v>
      </c>
      <c r="Y412" s="71">
        <v>1241</v>
      </c>
      <c r="Z412" s="71">
        <v>1520</v>
      </c>
      <c r="AA412" s="71">
        <v>586</v>
      </c>
      <c r="AB412" s="71">
        <v>2742</v>
      </c>
      <c r="AC412" s="71">
        <v>0</v>
      </c>
      <c r="AD412" s="71">
        <v>0.17490033971942059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2265</v>
      </c>
      <c r="B413" s="70">
        <v>125</v>
      </c>
      <c r="C413" s="70">
        <v>6</v>
      </c>
      <c r="D413" s="70">
        <v>8</v>
      </c>
      <c r="E413" s="70">
        <v>2009</v>
      </c>
      <c r="F413" s="70" t="s">
        <v>176</v>
      </c>
      <c r="G413" s="70" t="s">
        <v>2260</v>
      </c>
      <c r="H413" s="70" t="s">
        <v>1750</v>
      </c>
      <c r="I413" s="148"/>
      <c r="J413" s="71">
        <v>1.9276465891065691</v>
      </c>
      <c r="K413" s="71">
        <v>7.4471909012066517E-2</v>
      </c>
      <c r="L413" s="71">
        <v>0.99969132977148267</v>
      </c>
      <c r="M413" s="71">
        <v>1.7250618010038501</v>
      </c>
      <c r="N413" s="71">
        <v>3.7480076206440649</v>
      </c>
      <c r="O413" s="71">
        <v>2.9869971222941132</v>
      </c>
      <c r="P413" s="71">
        <v>2.8667996188246669</v>
      </c>
      <c r="Q413" s="71">
        <v>0.1533803498362</v>
      </c>
      <c r="R413" s="71">
        <v>0</v>
      </c>
      <c r="S413" s="71">
        <v>0.32188674683783253</v>
      </c>
      <c r="T413" s="72"/>
      <c r="U413" s="71">
        <v>326109</v>
      </c>
      <c r="V413" s="71">
        <v>45</v>
      </c>
      <c r="W413" s="71">
        <v>39</v>
      </c>
      <c r="X413" s="71">
        <v>406</v>
      </c>
      <c r="Y413" s="71">
        <v>1216</v>
      </c>
      <c r="Z413" s="71">
        <v>1510</v>
      </c>
      <c r="AA413" s="71">
        <v>577</v>
      </c>
      <c r="AB413" s="71">
        <v>2631</v>
      </c>
      <c r="AC413" s="71">
        <v>0</v>
      </c>
      <c r="AD413" s="71">
        <v>0.32188674683783253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2266</v>
      </c>
      <c r="B414" s="70">
        <v>126</v>
      </c>
      <c r="C414" s="70">
        <v>7</v>
      </c>
      <c r="D414" s="70">
        <v>8</v>
      </c>
      <c r="E414" s="70">
        <v>2010</v>
      </c>
      <c r="F414" s="70" t="s">
        <v>177</v>
      </c>
      <c r="G414" s="70" t="s">
        <v>2260</v>
      </c>
      <c r="H414" s="70" t="s">
        <v>1750</v>
      </c>
      <c r="I414" s="148"/>
      <c r="J414" s="71">
        <v>1.582440115110114</v>
      </c>
      <c r="K414" s="71">
        <v>7.9413351325823556E-2</v>
      </c>
      <c r="L414" s="71">
        <v>0.96074895273047567</v>
      </c>
      <c r="M414" s="71">
        <v>1.7858238237487449</v>
      </c>
      <c r="N414" s="71">
        <v>3.9655952069722962</v>
      </c>
      <c r="O414" s="71">
        <v>2.9259254821796921</v>
      </c>
      <c r="P414" s="71">
        <v>2.848505076346207</v>
      </c>
      <c r="Q414" s="71">
        <v>0.15526104174505101</v>
      </c>
      <c r="R414" s="71">
        <v>0</v>
      </c>
      <c r="S414" s="71">
        <v>0.23104199418464511</v>
      </c>
      <c r="T414" s="72"/>
      <c r="U414" s="71">
        <v>287885</v>
      </c>
      <c r="V414" s="71">
        <v>45</v>
      </c>
      <c r="W414" s="71">
        <v>39</v>
      </c>
      <c r="X414" s="71">
        <v>406</v>
      </c>
      <c r="Y414" s="71">
        <v>1209</v>
      </c>
      <c r="Z414" s="71">
        <v>1486</v>
      </c>
      <c r="AA414" s="71">
        <v>559</v>
      </c>
      <c r="AB414" s="71">
        <v>2552</v>
      </c>
      <c r="AC414" s="71">
        <v>0</v>
      </c>
      <c r="AD414" s="71">
        <v>0.23104199418464511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2267</v>
      </c>
      <c r="B415" s="70">
        <v>127</v>
      </c>
      <c r="C415" s="70">
        <v>8</v>
      </c>
      <c r="D415" s="70">
        <v>8</v>
      </c>
      <c r="E415" s="70">
        <v>2011</v>
      </c>
      <c r="F415" s="70" t="s">
        <v>178</v>
      </c>
      <c r="G415" s="70" t="s">
        <v>2260</v>
      </c>
      <c r="H415" s="70" t="s">
        <v>1750</v>
      </c>
      <c r="I415" s="148"/>
      <c r="J415" s="71">
        <v>1.6371520789217151</v>
      </c>
      <c r="K415" s="71">
        <v>0.10379410126003739</v>
      </c>
      <c r="L415" s="71">
        <v>1.512840562700569</v>
      </c>
      <c r="M415" s="71">
        <v>2.1077466600402981</v>
      </c>
      <c r="N415" s="71">
        <v>4.0970331450280328</v>
      </c>
      <c r="O415" s="71">
        <v>2.8617842299163558</v>
      </c>
      <c r="P415" s="71">
        <v>2.7364971292208331</v>
      </c>
      <c r="Q415" s="71">
        <v>0.17270569987877099</v>
      </c>
      <c r="R415" s="71">
        <v>0</v>
      </c>
      <c r="S415" s="71">
        <v>0.2404128386369144</v>
      </c>
      <c r="T415" s="72"/>
      <c r="U415" s="71">
        <v>264427</v>
      </c>
      <c r="V415" s="71">
        <v>45</v>
      </c>
      <c r="W415" s="71">
        <v>39</v>
      </c>
      <c r="X415" s="71">
        <v>406</v>
      </c>
      <c r="Y415" s="71">
        <v>1177</v>
      </c>
      <c r="Z415" s="71">
        <v>1485</v>
      </c>
      <c r="AA415" s="71">
        <v>553</v>
      </c>
      <c r="AB415" s="71">
        <v>2461</v>
      </c>
      <c r="AC415" s="71">
        <v>0</v>
      </c>
      <c r="AD415" s="71">
        <v>0.2404128386369144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2268</v>
      </c>
      <c r="B416" s="70">
        <v>128</v>
      </c>
      <c r="C416" s="70">
        <v>9</v>
      </c>
      <c r="D416" s="70">
        <v>8</v>
      </c>
      <c r="E416" s="70">
        <v>2012</v>
      </c>
      <c r="F416" s="70" t="s">
        <v>179</v>
      </c>
      <c r="G416" s="70" t="s">
        <v>2260</v>
      </c>
      <c r="H416" s="70" t="s">
        <v>1750</v>
      </c>
      <c r="I416" s="148"/>
      <c r="J416" s="71">
        <v>1.933058556455183</v>
      </c>
      <c r="K416" s="71">
        <v>9.8756904716459301E-2</v>
      </c>
      <c r="L416" s="71">
        <v>1.4977398082879501</v>
      </c>
      <c r="M416" s="71">
        <v>2.148532300252552</v>
      </c>
      <c r="N416" s="71">
        <v>4.669723894588599</v>
      </c>
      <c r="O416" s="71">
        <v>2.7398423579404731</v>
      </c>
      <c r="P416" s="71">
        <v>2.7172301573203743</v>
      </c>
      <c r="Q416" s="71">
        <v>0.18039789842421999</v>
      </c>
      <c r="R416" s="71">
        <v>0</v>
      </c>
      <c r="S416" s="71">
        <v>0.21540675233649459</v>
      </c>
      <c r="T416" s="72"/>
      <c r="U416" s="71">
        <v>295333</v>
      </c>
      <c r="V416" s="71">
        <v>45</v>
      </c>
      <c r="W416" s="71">
        <v>39</v>
      </c>
      <c r="X416" s="71">
        <v>406</v>
      </c>
      <c r="Y416" s="71">
        <v>1143</v>
      </c>
      <c r="Z416" s="71">
        <v>1433</v>
      </c>
      <c r="AA416" s="71">
        <v>546</v>
      </c>
      <c r="AB416" s="71">
        <v>2366</v>
      </c>
      <c r="AC416" s="71">
        <v>0</v>
      </c>
      <c r="AD416" s="71">
        <v>0.21540675233649459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2269</v>
      </c>
      <c r="B417" s="70">
        <v>129</v>
      </c>
      <c r="C417" s="70">
        <v>10</v>
      </c>
      <c r="D417" s="70">
        <v>8</v>
      </c>
      <c r="E417" s="70">
        <v>2013</v>
      </c>
      <c r="F417" s="70" t="s">
        <v>180</v>
      </c>
      <c r="G417" s="70" t="s">
        <v>2260</v>
      </c>
      <c r="H417" s="70" t="s">
        <v>1750</v>
      </c>
      <c r="I417" s="148"/>
      <c r="J417" s="71">
        <v>2.036210240139996</v>
      </c>
      <c r="K417" s="71">
        <v>8.5050835327906388E-2</v>
      </c>
      <c r="L417" s="71">
        <v>1.447589269891397</v>
      </c>
      <c r="M417" s="71">
        <v>2.0423752142197809</v>
      </c>
      <c r="N417" s="71">
        <v>3.811665991648117</v>
      </c>
      <c r="O417" s="71">
        <v>2.5477017069765031</v>
      </c>
      <c r="P417" s="71">
        <v>2.6125753301010737</v>
      </c>
      <c r="Q417" s="71">
        <v>0.17814832041679701</v>
      </c>
      <c r="R417" s="71">
        <v>0</v>
      </c>
      <c r="S417" s="71">
        <v>0.30165329608655272</v>
      </c>
      <c r="T417" s="72"/>
      <c r="U417" s="71">
        <v>299513</v>
      </c>
      <c r="V417" s="71">
        <v>45</v>
      </c>
      <c r="W417" s="71">
        <v>39</v>
      </c>
      <c r="X417" s="71">
        <v>406</v>
      </c>
      <c r="Y417" s="71">
        <v>1130</v>
      </c>
      <c r="Z417" s="71">
        <v>1392</v>
      </c>
      <c r="AA417" s="71">
        <v>523</v>
      </c>
      <c r="AB417" s="71">
        <v>2303</v>
      </c>
      <c r="AC417" s="71">
        <v>0</v>
      </c>
      <c r="AD417" s="71">
        <v>0.30165329608655272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2270</v>
      </c>
      <c r="B418" s="70">
        <v>130</v>
      </c>
      <c r="C418" s="70">
        <v>11</v>
      </c>
      <c r="D418" s="70">
        <v>8</v>
      </c>
      <c r="E418" s="70">
        <v>2014</v>
      </c>
      <c r="F418" s="70" t="s">
        <v>181</v>
      </c>
      <c r="G418" s="70" t="s">
        <v>2260</v>
      </c>
      <c r="H418" s="70" t="s">
        <v>1750</v>
      </c>
      <c r="I418" s="148"/>
      <c r="J418" s="71">
        <v>1.620501344270566</v>
      </c>
      <c r="K418" s="71">
        <v>7.0110370424464247E-2</v>
      </c>
      <c r="L418" s="71">
        <v>0.77701521477064905</v>
      </c>
      <c r="M418" s="71">
        <v>1.799890804202781</v>
      </c>
      <c r="N418" s="71">
        <v>3.8607405218266551</v>
      </c>
      <c r="O418" s="71">
        <v>2.3616125688289622</v>
      </c>
      <c r="P418" s="71">
        <v>2.5508351617717011</v>
      </c>
      <c r="Q418" s="71">
        <v>0.164094700333341</v>
      </c>
      <c r="R418" s="71">
        <v>0</v>
      </c>
      <c r="S418" s="71">
        <v>0.22142718175167719</v>
      </c>
      <c r="T418" s="72"/>
      <c r="U418" s="71">
        <v>285367</v>
      </c>
      <c r="V418" s="71">
        <v>33</v>
      </c>
      <c r="W418" s="71">
        <v>33</v>
      </c>
      <c r="X418" s="71">
        <v>369</v>
      </c>
      <c r="Y418" s="71">
        <v>1107</v>
      </c>
      <c r="Z418" s="71">
        <v>1359</v>
      </c>
      <c r="AA418" s="71">
        <v>508</v>
      </c>
      <c r="AB418" s="71">
        <v>2211</v>
      </c>
      <c r="AC418" s="71">
        <v>0</v>
      </c>
      <c r="AD418" s="71">
        <v>0.22142718175167719</v>
      </c>
      <c r="AE418" s="72"/>
      <c r="AF418" s="71"/>
      <c r="AG418" s="71"/>
      <c r="AH418" s="71"/>
      <c r="AI418" s="71"/>
      <c r="AJ418" s="71"/>
      <c r="AK418" s="71"/>
      <c r="AL418" s="71"/>
      <c r="AM418" s="71"/>
      <c r="AN418" s="71"/>
      <c r="AO418" s="71"/>
      <c r="AP418" s="71"/>
      <c r="AQ418" s="72"/>
      <c r="AR418" s="71">
        <v>2</v>
      </c>
      <c r="AS418" s="71">
        <v>5</v>
      </c>
      <c r="AT418" s="71">
        <v>0</v>
      </c>
      <c r="AU418" s="71">
        <v>0</v>
      </c>
      <c r="AV418" s="71">
        <v>0</v>
      </c>
      <c r="AW418" s="71">
        <v>0</v>
      </c>
      <c r="AX418" s="71"/>
      <c r="AY418" s="72"/>
      <c r="AZ418" s="71">
        <v>14.5</v>
      </c>
      <c r="BA418" s="71">
        <v>119</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2271</v>
      </c>
      <c r="B419" s="70">
        <v>131</v>
      </c>
      <c r="C419" s="70">
        <v>12</v>
      </c>
      <c r="D419" s="70">
        <v>8</v>
      </c>
      <c r="E419" s="70">
        <v>2015</v>
      </c>
      <c r="F419" s="70" t="s">
        <v>182</v>
      </c>
      <c r="G419" s="70" t="s">
        <v>2260</v>
      </c>
      <c r="H419" s="70" t="s">
        <v>1750</v>
      </c>
      <c r="I419" s="148"/>
      <c r="J419" s="71">
        <v>1.582488105770212</v>
      </c>
      <c r="K419" s="71">
        <v>7.039204365197034E-2</v>
      </c>
      <c r="L419" s="71">
        <v>0.83547705762529356</v>
      </c>
      <c r="M419" s="71">
        <v>1.789402651222002</v>
      </c>
      <c r="N419" s="71">
        <v>3.4608579284268348</v>
      </c>
      <c r="O419" s="71">
        <v>2.3373800608165647</v>
      </c>
      <c r="P419" s="71">
        <v>2.5076228047926574</v>
      </c>
      <c r="Q419" s="71">
        <v>0.153009459176107</v>
      </c>
      <c r="R419" s="71">
        <v>0</v>
      </c>
      <c r="S419" s="71">
        <v>0.24200373279275639</v>
      </c>
      <c r="T419" s="72"/>
      <c r="U419" s="71">
        <v>320220</v>
      </c>
      <c r="V419" s="71">
        <v>33</v>
      </c>
      <c r="W419" s="71">
        <v>33</v>
      </c>
      <c r="X419" s="71">
        <v>369</v>
      </c>
      <c r="Y419" s="71">
        <v>1077</v>
      </c>
      <c r="Z419" s="71">
        <v>1358</v>
      </c>
      <c r="AA419" s="71">
        <v>499</v>
      </c>
      <c r="AB419" s="71">
        <v>2106</v>
      </c>
      <c r="AC419" s="71">
        <v>0</v>
      </c>
      <c r="AD419" s="71">
        <v>0.24200373279275639</v>
      </c>
      <c r="AE419" s="72"/>
      <c r="AF419" s="71">
        <v>2184314.7681720569</v>
      </c>
      <c r="AG419" s="71">
        <v>54934.843351233183</v>
      </c>
      <c r="AH419" s="71">
        <v>176410.78238994649</v>
      </c>
      <c r="AI419" s="71">
        <v>2351628.0355853131</v>
      </c>
      <c r="AJ419" s="71">
        <v>4839669.7045966508</v>
      </c>
      <c r="AK419" s="71">
        <v>0</v>
      </c>
      <c r="AL419" s="71">
        <v>0</v>
      </c>
      <c r="AM419" s="71">
        <v>288618.46566226578</v>
      </c>
      <c r="AN419" s="71">
        <v>0</v>
      </c>
      <c r="AO419" s="71">
        <v>0</v>
      </c>
      <c r="AP419" s="71">
        <v>9895576.5997574646</v>
      </c>
      <c r="AQ419" s="72"/>
      <c r="AR419" s="71">
        <v>2</v>
      </c>
      <c r="AS419" s="71">
        <v>5</v>
      </c>
      <c r="AT419" s="71">
        <v>0</v>
      </c>
      <c r="AU419" s="71">
        <v>0</v>
      </c>
      <c r="AV419" s="71">
        <v>0</v>
      </c>
      <c r="AW419" s="71">
        <v>0</v>
      </c>
      <c r="AX419" s="71"/>
      <c r="AY419" s="72"/>
      <c r="AZ419" s="71">
        <v>14.5</v>
      </c>
      <c r="BA419" s="71">
        <v>119</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2272</v>
      </c>
      <c r="B420" s="70">
        <v>132</v>
      </c>
      <c r="C420" s="70">
        <v>13</v>
      </c>
      <c r="D420" s="70">
        <v>8</v>
      </c>
      <c r="E420" s="70">
        <v>2016</v>
      </c>
      <c r="F420" s="70" t="s">
        <v>155</v>
      </c>
      <c r="G420" s="70" t="s">
        <v>2260</v>
      </c>
      <c r="H420" s="70" t="s">
        <v>1750</v>
      </c>
      <c r="I420" s="148"/>
      <c r="J420" s="71">
        <v>1.6049213987453563</v>
      </c>
      <c r="K420" s="71">
        <v>7.029454907504494E-2</v>
      </c>
      <c r="L420" s="71">
        <v>0.90249340999916883</v>
      </c>
      <c r="M420" s="71">
        <v>1.498593723516753</v>
      </c>
      <c r="N420" s="71">
        <v>3.3529318228376148</v>
      </c>
      <c r="O420" s="71">
        <v>2.2392841703725206</v>
      </c>
      <c r="P420" s="71">
        <v>2.3904911915578735</v>
      </c>
      <c r="Q420" s="71">
        <v>0.14302985639889479</v>
      </c>
      <c r="R420" s="71">
        <v>0</v>
      </c>
      <c r="S420" s="71">
        <v>0.31426326773887686</v>
      </c>
      <c r="T420" s="72"/>
      <c r="U420" s="71">
        <v>316166</v>
      </c>
      <c r="V420" s="71">
        <v>33</v>
      </c>
      <c r="W420" s="71">
        <v>33</v>
      </c>
      <c r="X420" s="71">
        <v>369</v>
      </c>
      <c r="Y420" s="71">
        <v>1057</v>
      </c>
      <c r="Z420" s="71">
        <v>1317</v>
      </c>
      <c r="AA420" s="71">
        <v>492</v>
      </c>
      <c r="AB420" s="71">
        <v>2025</v>
      </c>
      <c r="AC420" s="71">
        <v>0</v>
      </c>
      <c r="AD420" s="71">
        <v>0.31426326773887692</v>
      </c>
      <c r="AE420" s="72"/>
      <c r="AF420" s="71">
        <v>2202225.0384674831</v>
      </c>
      <c r="AG420" s="71">
        <v>52824.1907065286</v>
      </c>
      <c r="AH420" s="71">
        <v>146494.81838525939</v>
      </c>
      <c r="AI420" s="71">
        <v>2321944.512871867</v>
      </c>
      <c r="AJ420" s="71">
        <v>4585194.2556209723</v>
      </c>
      <c r="AK420" s="71">
        <v>0</v>
      </c>
      <c r="AL420" s="71">
        <v>0</v>
      </c>
      <c r="AM420" s="71">
        <v>277733.35951066873</v>
      </c>
      <c r="AN420" s="71">
        <v>0</v>
      </c>
      <c r="AO420" s="71">
        <v>0</v>
      </c>
      <c r="AP420" s="71">
        <v>9586416.1755627785</v>
      </c>
      <c r="AQ420" s="72"/>
      <c r="AR420" s="71">
        <v>2</v>
      </c>
      <c r="AS420" s="71">
        <v>5</v>
      </c>
      <c r="AT420" s="71">
        <v>0</v>
      </c>
      <c r="AU420" s="71">
        <v>0</v>
      </c>
      <c r="AV420" s="71">
        <v>0</v>
      </c>
      <c r="AW420" s="71">
        <v>0</v>
      </c>
      <c r="AX420" s="71"/>
      <c r="AY420" s="72"/>
      <c r="AZ420" s="71">
        <v>14.5</v>
      </c>
      <c r="BA420" s="71">
        <v>119</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2273</v>
      </c>
      <c r="B421" s="70">
        <v>133</v>
      </c>
      <c r="C421" s="70">
        <v>14</v>
      </c>
      <c r="D421" s="70">
        <v>8</v>
      </c>
      <c r="E421" s="70">
        <v>2017</v>
      </c>
      <c r="F421" s="70" t="s">
        <v>156</v>
      </c>
      <c r="G421" s="70" t="s">
        <v>2260</v>
      </c>
      <c r="H421" s="70" t="s">
        <v>1750</v>
      </c>
      <c r="I421" s="148"/>
      <c r="J421" s="71">
        <v>1.5999364628785495</v>
      </c>
      <c r="K421" s="71">
        <v>7.0859898740875282E-2</v>
      </c>
      <c r="L421" s="71">
        <v>0.79619778798265151</v>
      </c>
      <c r="M421" s="71">
        <v>1.415036573243053</v>
      </c>
      <c r="N421" s="71">
        <v>3.1415872758166947</v>
      </c>
      <c r="O421" s="71">
        <v>2.124134679732542</v>
      </c>
      <c r="P421" s="71">
        <v>2.3222409031513616</v>
      </c>
      <c r="Q421" s="71">
        <v>0.13216580795698299</v>
      </c>
      <c r="R421" s="71">
        <v>0</v>
      </c>
      <c r="S421" s="71">
        <v>0.20067578211794215</v>
      </c>
      <c r="T421" s="72"/>
      <c r="U421" s="71">
        <v>331575</v>
      </c>
      <c r="V421" s="71">
        <v>33</v>
      </c>
      <c r="W421" s="71">
        <v>33</v>
      </c>
      <c r="X421" s="71">
        <v>369</v>
      </c>
      <c r="Y421" s="71">
        <v>1030</v>
      </c>
      <c r="Z421" s="71">
        <v>1270</v>
      </c>
      <c r="AA421" s="71">
        <v>481</v>
      </c>
      <c r="AB421" s="71">
        <v>1935</v>
      </c>
      <c r="AC421" s="71">
        <v>0</v>
      </c>
      <c r="AD421" s="71">
        <v>0.20067578211794221</v>
      </c>
      <c r="AE421" s="72"/>
      <c r="AF421" s="71">
        <v>2292694.8814357352</v>
      </c>
      <c r="AG421" s="71">
        <v>53567.367237676459</v>
      </c>
      <c r="AH421" s="71">
        <v>170438.7138990105</v>
      </c>
      <c r="AI421" s="71">
        <v>2282228.2164645311</v>
      </c>
      <c r="AJ421" s="71">
        <v>4523638.2367302068</v>
      </c>
      <c r="AK421" s="71">
        <v>0</v>
      </c>
      <c r="AL421" s="71">
        <v>0</v>
      </c>
      <c r="AM421" s="71">
        <v>265804.91700945533</v>
      </c>
      <c r="AN421" s="71">
        <v>0</v>
      </c>
      <c r="AO421" s="71">
        <v>0</v>
      </c>
      <c r="AP421" s="71">
        <v>9588372.3327766154</v>
      </c>
      <c r="AQ421" s="72"/>
      <c r="AR421" s="71">
        <v>2</v>
      </c>
      <c r="AS421" s="71">
        <v>5</v>
      </c>
      <c r="AT421" s="71">
        <v>0</v>
      </c>
      <c r="AU421" s="71">
        <v>0</v>
      </c>
      <c r="AV421" s="71">
        <v>0</v>
      </c>
      <c r="AW421" s="71">
        <v>0</v>
      </c>
      <c r="AX421" s="71"/>
      <c r="AY421" s="72"/>
      <c r="AZ421" s="71">
        <v>14.5</v>
      </c>
      <c r="BA421" s="71">
        <v>119</v>
      </c>
      <c r="BB421" s="71">
        <v>0</v>
      </c>
      <c r="BC421" s="71">
        <v>0</v>
      </c>
      <c r="BD421" s="71">
        <v>0</v>
      </c>
      <c r="BE421" s="71">
        <v>0</v>
      </c>
      <c r="BF421" s="71"/>
      <c r="BG421" s="72"/>
      <c r="BH421" s="71">
        <v>0</v>
      </c>
      <c r="BI421" s="71">
        <v>0</v>
      </c>
      <c r="BJ421" s="71">
        <v>2.956</v>
      </c>
      <c r="BK421" s="71">
        <v>0</v>
      </c>
      <c r="BL421" s="71">
        <v>0</v>
      </c>
      <c r="BM421" s="71">
        <v>0</v>
      </c>
      <c r="BN421" s="72"/>
      <c r="BO421" s="71">
        <v>0</v>
      </c>
      <c r="BP421" s="71">
        <v>0</v>
      </c>
      <c r="BQ421" s="71">
        <v>1</v>
      </c>
      <c r="BR421" s="71">
        <v>0</v>
      </c>
      <c r="BS421" s="71">
        <v>0</v>
      </c>
      <c r="BT421" s="71">
        <v>0</v>
      </c>
      <c r="BU421"/>
      <c r="BV421" s="70">
        <v>2.956</v>
      </c>
      <c r="BW421" s="70">
        <v>0</v>
      </c>
      <c r="BX421" s="70">
        <v>0</v>
      </c>
      <c r="BY421" s="70">
        <v>0</v>
      </c>
      <c r="BZ421" s="70">
        <v>0</v>
      </c>
      <c r="CA421" s="70">
        <v>0</v>
      </c>
      <c r="CB421" s="70">
        <v>0</v>
      </c>
      <c r="CC421" s="70">
        <v>0</v>
      </c>
      <c r="CD421" s="70">
        <v>0</v>
      </c>
    </row>
    <row r="422" spans="1:82">
      <c r="A422" s="70" t="s">
        <v>2274</v>
      </c>
      <c r="B422" s="70">
        <v>134</v>
      </c>
      <c r="C422" s="70">
        <v>15</v>
      </c>
      <c r="D422" s="70">
        <v>8</v>
      </c>
      <c r="E422" s="70">
        <v>2018</v>
      </c>
      <c r="F422" s="70" t="s">
        <v>183</v>
      </c>
      <c r="G422" s="70" t="s">
        <v>2260</v>
      </c>
      <c r="H422" s="70" t="s">
        <v>1750</v>
      </c>
      <c r="I422" s="148"/>
      <c r="J422" s="71">
        <v>1.4636461796819558</v>
      </c>
      <c r="K422" s="71">
        <v>6.6597361116032788E-2</v>
      </c>
      <c r="L422" s="71">
        <v>0.71750481820560408</v>
      </c>
      <c r="M422" s="71">
        <v>1.395400257823163</v>
      </c>
      <c r="N422" s="71">
        <v>3.2034907503648085</v>
      </c>
      <c r="O422" s="71">
        <v>2.0251463794738629</v>
      </c>
      <c r="P422" s="71">
        <v>2.2513259143174742</v>
      </c>
      <c r="Q422" s="71">
        <v>0.11896582425463401</v>
      </c>
      <c r="R422" s="71">
        <v>0</v>
      </c>
      <c r="S422" s="71">
        <v>0.36447187421534732</v>
      </c>
      <c r="T422" s="72"/>
      <c r="U422" s="71">
        <v>299732</v>
      </c>
      <c r="V422" s="71">
        <v>33</v>
      </c>
      <c r="W422" s="71">
        <v>33</v>
      </c>
      <c r="X422" s="71">
        <v>369</v>
      </c>
      <c r="Y422" s="71">
        <v>1011</v>
      </c>
      <c r="Z422" s="71">
        <v>1234</v>
      </c>
      <c r="AA422" s="71">
        <v>471</v>
      </c>
      <c r="AB422" s="71">
        <v>1877</v>
      </c>
      <c r="AC422" s="71">
        <v>0</v>
      </c>
      <c r="AD422" s="71">
        <v>0.36447187421534732</v>
      </c>
      <c r="AE422" s="72"/>
      <c r="AF422" s="71">
        <v>2112116.6080462299</v>
      </c>
      <c r="AG422" s="71">
        <v>47367.783406750787</v>
      </c>
      <c r="AH422" s="71">
        <v>161266.88443665599</v>
      </c>
      <c r="AI422" s="71">
        <v>2187496.4483902971</v>
      </c>
      <c r="AJ422" s="71">
        <v>4341928.9041017396</v>
      </c>
      <c r="AK422" s="71">
        <v>0</v>
      </c>
      <c r="AL422" s="71">
        <v>0</v>
      </c>
      <c r="AM422" s="71">
        <v>258371.13480576489</v>
      </c>
      <c r="AN422" s="71">
        <v>0</v>
      </c>
      <c r="AO422" s="71">
        <v>0</v>
      </c>
      <c r="AP422" s="71">
        <v>9108547.7631874382</v>
      </c>
      <c r="AQ422" s="72"/>
      <c r="AR422" s="71">
        <v>2</v>
      </c>
      <c r="AS422" s="71">
        <v>5</v>
      </c>
      <c r="AT422" s="71">
        <v>0</v>
      </c>
      <c r="AU422" s="71">
        <v>0</v>
      </c>
      <c r="AV422" s="71">
        <v>0</v>
      </c>
      <c r="AW422" s="71">
        <v>0</v>
      </c>
      <c r="AX422" s="71"/>
      <c r="AY422" s="72"/>
      <c r="AZ422" s="71">
        <v>15</v>
      </c>
      <c r="BA422" s="71">
        <v>118.9</v>
      </c>
      <c r="BB422" s="71">
        <v>0</v>
      </c>
      <c r="BC422" s="71">
        <v>0</v>
      </c>
      <c r="BD422" s="71">
        <v>0</v>
      </c>
      <c r="BE422" s="71">
        <v>0</v>
      </c>
      <c r="BF422" s="71"/>
      <c r="BG422" s="72"/>
      <c r="BH422" s="71">
        <v>0</v>
      </c>
      <c r="BI422" s="71">
        <v>0</v>
      </c>
      <c r="BJ422" s="71">
        <v>2.8239999999999998</v>
      </c>
      <c r="BK422" s="71">
        <v>0</v>
      </c>
      <c r="BL422" s="71">
        <v>0</v>
      </c>
      <c r="BM422" s="71">
        <v>0</v>
      </c>
      <c r="BN422" s="72"/>
      <c r="BO422" s="71">
        <v>0</v>
      </c>
      <c r="BP422" s="71">
        <v>0</v>
      </c>
      <c r="BQ422" s="71">
        <v>1</v>
      </c>
      <c r="BR422" s="71">
        <v>0</v>
      </c>
      <c r="BS422" s="71">
        <v>0</v>
      </c>
      <c r="BT422" s="71">
        <v>0</v>
      </c>
      <c r="BU422"/>
      <c r="BV422" s="70">
        <v>2.8239999999999998</v>
      </c>
      <c r="BW422" s="70">
        <v>0</v>
      </c>
      <c r="BX422" s="70">
        <v>0</v>
      </c>
      <c r="BY422" s="70">
        <v>0</v>
      </c>
      <c r="BZ422" s="70">
        <v>0</v>
      </c>
      <c r="CA422" s="70">
        <v>0</v>
      </c>
      <c r="CB422" s="70">
        <v>0</v>
      </c>
      <c r="CC422" s="70">
        <v>0</v>
      </c>
      <c r="CD422" s="70">
        <v>0</v>
      </c>
    </row>
    <row r="423" spans="1:82">
      <c r="A423" s="70" t="s">
        <v>2275</v>
      </c>
      <c r="B423" s="70">
        <v>135</v>
      </c>
      <c r="C423" s="70">
        <v>16</v>
      </c>
      <c r="D423" s="70">
        <v>8</v>
      </c>
      <c r="E423" s="70">
        <v>2019</v>
      </c>
      <c r="F423" s="70" t="s">
        <v>158</v>
      </c>
      <c r="G423" s="70" t="s">
        <v>2260</v>
      </c>
      <c r="H423" s="70" t="s">
        <v>1750</v>
      </c>
      <c r="I423" s="148"/>
      <c r="J423" s="71">
        <v>1.3744968284346117</v>
      </c>
      <c r="K423" s="71">
        <v>6.1011254146107967E-2</v>
      </c>
      <c r="L423" s="71">
        <v>0.72324425031522632</v>
      </c>
      <c r="M423" s="71">
        <v>1.3190550793353211</v>
      </c>
      <c r="N423" s="71">
        <v>2.7405225124554202</v>
      </c>
      <c r="O423" s="71">
        <v>1.8799904369422145</v>
      </c>
      <c r="P423" s="71">
        <v>2.167169743191522</v>
      </c>
      <c r="Q423" s="71">
        <v>0.110214452105538</v>
      </c>
      <c r="R423" s="71">
        <v>0</v>
      </c>
      <c r="S423" s="71">
        <v>0.33860577131258729</v>
      </c>
      <c r="T423" s="72"/>
      <c r="U423" s="71">
        <v>293887</v>
      </c>
      <c r="V423" s="71">
        <v>33</v>
      </c>
      <c r="W423" s="71">
        <v>33</v>
      </c>
      <c r="X423" s="71">
        <v>369</v>
      </c>
      <c r="Y423" s="71">
        <v>988</v>
      </c>
      <c r="Z423" s="71">
        <v>1177</v>
      </c>
      <c r="AA423" s="71">
        <v>450</v>
      </c>
      <c r="AB423" s="71">
        <v>1786</v>
      </c>
      <c r="AC423" s="71">
        <v>0</v>
      </c>
      <c r="AD423" s="71">
        <v>0.33860577131258729</v>
      </c>
      <c r="AE423" s="72"/>
      <c r="AF423" s="71">
        <v>2027197.482381548</v>
      </c>
      <c r="AG423" s="71">
        <v>45800.159190512742</v>
      </c>
      <c r="AH423" s="71">
        <v>170328.92406014309</v>
      </c>
      <c r="AI423" s="71">
        <v>2147142.440344465</v>
      </c>
      <c r="AJ423" s="71">
        <v>3837253.7272564149</v>
      </c>
      <c r="AK423" s="71">
        <v>0</v>
      </c>
      <c r="AL423" s="71">
        <v>0</v>
      </c>
      <c r="AM423" s="71">
        <v>243239.75499919843</v>
      </c>
      <c r="AN423" s="71">
        <v>0</v>
      </c>
      <c r="AO423" s="71">
        <v>0</v>
      </c>
      <c r="AP423" s="71">
        <v>8470962.4882322829</v>
      </c>
      <c r="AQ423" s="72"/>
      <c r="AR423" s="71">
        <v>4</v>
      </c>
      <c r="AS423" s="71">
        <v>5</v>
      </c>
      <c r="AT423" s="71">
        <v>0</v>
      </c>
      <c r="AU423" s="71">
        <v>0</v>
      </c>
      <c r="AV423" s="71">
        <v>0</v>
      </c>
      <c r="AW423" s="71">
        <v>0</v>
      </c>
      <c r="AX423" s="71"/>
      <c r="AY423" s="72"/>
      <c r="AZ423" s="71">
        <v>27.7</v>
      </c>
      <c r="BA423" s="71">
        <v>119</v>
      </c>
      <c r="BB423" s="71">
        <v>0</v>
      </c>
      <c r="BC423" s="71">
        <v>0</v>
      </c>
      <c r="BD423" s="71">
        <v>0</v>
      </c>
      <c r="BE423" s="71">
        <v>0</v>
      </c>
      <c r="BF423" s="71"/>
      <c r="BG423" s="72"/>
      <c r="BH423" s="71">
        <v>0</v>
      </c>
      <c r="BI423" s="71">
        <v>0</v>
      </c>
      <c r="BJ423" s="71">
        <v>2.601</v>
      </c>
      <c r="BK423" s="71">
        <v>0</v>
      </c>
      <c r="BL423" s="71">
        <v>0</v>
      </c>
      <c r="BM423" s="71">
        <v>0</v>
      </c>
      <c r="BN423" s="72"/>
      <c r="BO423" s="71">
        <v>0</v>
      </c>
      <c r="BP423" s="71">
        <v>0</v>
      </c>
      <c r="BQ423" s="71">
        <v>1</v>
      </c>
      <c r="BR423" s="71">
        <v>0</v>
      </c>
      <c r="BS423" s="71">
        <v>0</v>
      </c>
      <c r="BT423" s="71">
        <v>0</v>
      </c>
      <c r="BU423"/>
      <c r="BV423" s="70">
        <v>2.601</v>
      </c>
      <c r="BW423" s="70">
        <v>0</v>
      </c>
      <c r="BX423" s="70">
        <v>0</v>
      </c>
      <c r="BY423" s="70">
        <v>0</v>
      </c>
      <c r="BZ423" s="70">
        <v>0</v>
      </c>
      <c r="CA423" s="70">
        <v>0</v>
      </c>
      <c r="CB423" s="70">
        <v>0</v>
      </c>
      <c r="CC423" s="70">
        <v>0</v>
      </c>
      <c r="CD423" s="70">
        <v>0</v>
      </c>
    </row>
    <row r="424" spans="1:82">
      <c r="A424" s="70" t="s">
        <v>2276</v>
      </c>
      <c r="B424" s="70">
        <v>136</v>
      </c>
      <c r="C424" s="70">
        <v>17</v>
      </c>
      <c r="D424" s="70">
        <v>8</v>
      </c>
      <c r="E424" s="70">
        <v>2020</v>
      </c>
      <c r="F424" s="70" t="s">
        <v>159</v>
      </c>
      <c r="G424" s="70" t="s">
        <v>2260</v>
      </c>
      <c r="H424" s="70" t="s">
        <v>1750</v>
      </c>
      <c r="I424" s="148"/>
      <c r="J424" s="71">
        <v>1.5816315861250001</v>
      </c>
      <c r="K424" s="71">
        <v>6.6418493612848475E-2</v>
      </c>
      <c r="L424" s="71">
        <v>0.78605524490484624</v>
      </c>
      <c r="M424" s="71">
        <v>1.2125411991605934</v>
      </c>
      <c r="N424" s="71">
        <v>2.5152347046314669</v>
      </c>
      <c r="O424" s="71">
        <v>1.6177492431312981</v>
      </c>
      <c r="P424" s="71">
        <v>1.9890912470301005</v>
      </c>
      <c r="Q424" s="71">
        <v>0.101235562075945</v>
      </c>
      <c r="R424" s="71">
        <v>0</v>
      </c>
      <c r="S424" s="71">
        <v>0.34272353586274129</v>
      </c>
      <c r="T424" s="72"/>
      <c r="U424" s="71">
        <v>304150</v>
      </c>
      <c r="V424" s="71">
        <v>31</v>
      </c>
      <c r="W424" s="71">
        <v>44</v>
      </c>
      <c r="X424" s="71">
        <v>355</v>
      </c>
      <c r="Y424" s="71">
        <v>962</v>
      </c>
      <c r="Z424" s="71">
        <v>1156</v>
      </c>
      <c r="AA424" s="71">
        <v>439</v>
      </c>
      <c r="AB424" s="71">
        <v>1717</v>
      </c>
      <c r="AC424" s="71">
        <v>0</v>
      </c>
      <c r="AD424" s="71">
        <v>0.34272353586274129</v>
      </c>
      <c r="AE424" s="72"/>
      <c r="AF424" s="71">
        <v>2366989.0122227478</v>
      </c>
      <c r="AG424" s="71">
        <v>46908.061130424132</v>
      </c>
      <c r="AH424" s="71">
        <v>197623.91790004243</v>
      </c>
      <c r="AI424" s="71">
        <v>2008701.3126836938</v>
      </c>
      <c r="AJ424" s="71">
        <v>3838041.11515621</v>
      </c>
      <c r="AK424" s="71"/>
      <c r="AL424" s="71"/>
      <c r="AM424" s="71">
        <v>224087.5762678746</v>
      </c>
      <c r="AN424" s="71"/>
      <c r="AO424" s="71"/>
      <c r="AP424" s="71">
        <v>8682350.995360991</v>
      </c>
      <c r="AQ424" s="72"/>
      <c r="AR424" s="71">
        <v>4</v>
      </c>
      <c r="AS424" s="71">
        <v>5</v>
      </c>
      <c r="AT424" s="71">
        <v>0</v>
      </c>
      <c r="AU424" s="71">
        <v>0</v>
      </c>
      <c r="AV424" s="71">
        <v>0</v>
      </c>
      <c r="AW424" s="71">
        <v>0</v>
      </c>
      <c r="AX424" s="71"/>
      <c r="AY424" s="72"/>
      <c r="AZ424" s="71">
        <v>27.7</v>
      </c>
      <c r="BA424" s="71">
        <v>119</v>
      </c>
      <c r="BB424" s="71">
        <v>0</v>
      </c>
      <c r="BC424" s="71">
        <v>0</v>
      </c>
      <c r="BD424" s="71">
        <v>0</v>
      </c>
      <c r="BE424" s="71">
        <v>0</v>
      </c>
      <c r="BF424" s="71"/>
      <c r="BG424" s="72"/>
      <c r="BH424" s="71">
        <v>0</v>
      </c>
      <c r="BI424" s="71">
        <v>0</v>
      </c>
      <c r="BJ424" s="71">
        <v>2.3029999999999999</v>
      </c>
      <c r="BK424" s="71">
        <v>0</v>
      </c>
      <c r="BL424" s="71">
        <v>0</v>
      </c>
      <c r="BM424" s="71">
        <v>0</v>
      </c>
      <c r="BN424" s="72"/>
      <c r="BO424" s="71">
        <v>0</v>
      </c>
      <c r="BP424" s="71">
        <v>0</v>
      </c>
      <c r="BQ424" s="71">
        <v>1</v>
      </c>
      <c r="BR424" s="71">
        <v>0</v>
      </c>
      <c r="BS424" s="71">
        <v>0</v>
      </c>
      <c r="BT424" s="71">
        <v>0</v>
      </c>
      <c r="BU424"/>
      <c r="BV424" s="70">
        <v>2.3029999999999999</v>
      </c>
      <c r="BW424" s="70">
        <v>0</v>
      </c>
      <c r="BX424" s="70">
        <v>0</v>
      </c>
      <c r="BY424" s="70">
        <v>0</v>
      </c>
      <c r="BZ424" s="70">
        <v>0</v>
      </c>
      <c r="CA424" s="70">
        <v>0</v>
      </c>
      <c r="CB424" s="70">
        <v>0</v>
      </c>
      <c r="CC424" s="70">
        <v>0</v>
      </c>
      <c r="CD424" s="70">
        <v>0</v>
      </c>
    </row>
    <row r="425" spans="1:82">
      <c r="A425" s="70" t="s">
        <v>2277</v>
      </c>
      <c r="B425" s="70">
        <v>136</v>
      </c>
      <c r="C425" s="70">
        <v>18</v>
      </c>
      <c r="D425" s="70">
        <v>8</v>
      </c>
      <c r="E425" s="70">
        <v>2021</v>
      </c>
      <c r="F425" s="70" t="s">
        <v>160</v>
      </c>
      <c r="G425" s="1064" t="s">
        <v>2260</v>
      </c>
      <c r="H425" s="70" t="s">
        <v>1750</v>
      </c>
      <c r="I425" s="148"/>
      <c r="J425" s="71">
        <v>1.1526010529185446</v>
      </c>
      <c r="K425" s="71">
        <v>7.2901938116676335E-2</v>
      </c>
      <c r="L425" s="71">
        <v>0.76987253394584376</v>
      </c>
      <c r="M425" s="71">
        <v>1.3498056355077923</v>
      </c>
      <c r="N425" s="71">
        <v>2.6888197145587438</v>
      </c>
      <c r="O425" s="71">
        <v>1.5276684899863564</v>
      </c>
      <c r="P425" s="71">
        <v>1.9794558180935049</v>
      </c>
      <c r="Q425" s="71">
        <v>9.5521307702205405E-2</v>
      </c>
      <c r="R425" s="71">
        <v>0</v>
      </c>
      <c r="S425" s="71">
        <v>0.3533384676310023</v>
      </c>
      <c r="T425" s="72"/>
      <c r="U425" s="71">
        <v>235406</v>
      </c>
      <c r="V425" s="71">
        <v>31</v>
      </c>
      <c r="W425" s="71">
        <v>44</v>
      </c>
      <c r="X425" s="71">
        <v>355</v>
      </c>
      <c r="Y425" s="71">
        <v>941</v>
      </c>
      <c r="Z425" s="71">
        <v>1124</v>
      </c>
      <c r="AA425" s="71">
        <v>426</v>
      </c>
      <c r="AB425" s="71">
        <v>1636</v>
      </c>
      <c r="AC425" s="71">
        <v>0</v>
      </c>
      <c r="AD425" s="71">
        <v>0.3533384676310023</v>
      </c>
      <c r="AE425" s="72"/>
      <c r="AF425" s="71">
        <v>1695898.9208708543</v>
      </c>
      <c r="AG425" s="71">
        <v>50693.299649225235</v>
      </c>
      <c r="AH425" s="71">
        <v>184729.47979360481</v>
      </c>
      <c r="AI425" s="71">
        <v>2211288.0004423903</v>
      </c>
      <c r="AJ425" s="71">
        <v>3972077.4115535431</v>
      </c>
      <c r="AK425" s="71">
        <v>0</v>
      </c>
      <c r="AL425" s="71">
        <v>0</v>
      </c>
      <c r="AM425" s="71">
        <v>214747.72045356559</v>
      </c>
      <c r="AN425" s="71">
        <v>0</v>
      </c>
      <c r="AO425" s="71">
        <v>0</v>
      </c>
      <c r="AP425" s="71">
        <v>8329434.8327631839</v>
      </c>
      <c r="AQ425" s="72"/>
      <c r="AR425" s="71">
        <v>4</v>
      </c>
      <c r="AS425" s="71">
        <v>5</v>
      </c>
      <c r="AT425" s="71">
        <v>0</v>
      </c>
      <c r="AU425" s="71">
        <v>0</v>
      </c>
      <c r="AV425" s="71">
        <v>0</v>
      </c>
      <c r="AW425" s="71">
        <v>0</v>
      </c>
      <c r="AX425" s="71"/>
      <c r="AY425" s="72"/>
      <c r="AZ425" s="71">
        <v>27.7</v>
      </c>
      <c r="BA425" s="71">
        <v>119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2278</v>
      </c>
      <c r="B426" s="70">
        <v>136</v>
      </c>
      <c r="C426" s="70">
        <v>19</v>
      </c>
      <c r="D426" s="70">
        <v>8</v>
      </c>
      <c r="E426" s="70">
        <v>2022</v>
      </c>
      <c r="F426" s="70" t="s">
        <v>161</v>
      </c>
      <c r="G426" s="1064" t="s">
        <v>2260</v>
      </c>
      <c r="H426" s="70" t="s">
        <v>1750</v>
      </c>
      <c r="I426" s="148"/>
      <c r="J426" s="71">
        <v>1.0446730648793197</v>
      </c>
      <c r="K426" s="71">
        <v>6.4461193532476119E-2</v>
      </c>
      <c r="L426" s="71">
        <v>0.74410305366999252</v>
      </c>
      <c r="M426" s="71">
        <v>1.2977692799415479</v>
      </c>
      <c r="N426" s="71">
        <v>2.8188369296261819</v>
      </c>
      <c r="O426" s="71">
        <v>1.5778488964245032</v>
      </c>
      <c r="P426" s="71">
        <v>1.9543101015802324</v>
      </c>
      <c r="Q426" s="71">
        <v>9.2896611476178975E-2</v>
      </c>
      <c r="R426" s="71">
        <v>0</v>
      </c>
      <c r="S426" s="71">
        <v>0.3479850436560471</v>
      </c>
      <c r="T426" s="72"/>
      <c r="U426" s="71">
        <v>250500</v>
      </c>
      <c r="V426" s="71">
        <v>31</v>
      </c>
      <c r="W426" s="71">
        <v>44</v>
      </c>
      <c r="X426" s="71">
        <v>355</v>
      </c>
      <c r="Y426" s="71">
        <v>917</v>
      </c>
      <c r="Z426" s="71">
        <v>1103</v>
      </c>
      <c r="AA426" s="71">
        <v>427</v>
      </c>
      <c r="AB426" s="71">
        <v>1578</v>
      </c>
      <c r="AC426" s="71">
        <v>0</v>
      </c>
      <c r="AD426" s="71">
        <v>0.3479850436560471</v>
      </c>
      <c r="AE426" s="72"/>
      <c r="AF426" s="71">
        <v>1513285.38197045</v>
      </c>
      <c r="AG426" s="71">
        <v>48256.828332541561</v>
      </c>
      <c r="AH426" s="71">
        <v>208995.41938556815</v>
      </c>
      <c r="AI426" s="71">
        <v>2075587.1927010147</v>
      </c>
      <c r="AJ426" s="71">
        <v>4460135.6339226374</v>
      </c>
      <c r="AK426" s="71">
        <v>0</v>
      </c>
      <c r="AL426" s="71">
        <v>0</v>
      </c>
      <c r="AM426" s="71">
        <v>203762.87057442835</v>
      </c>
      <c r="AN426" s="71">
        <v>0</v>
      </c>
      <c r="AO426" s="71">
        <v>0</v>
      </c>
      <c r="AP426" s="71">
        <v>8510023.3268866409</v>
      </c>
      <c r="AQ426" s="72"/>
      <c r="AR426" s="71">
        <v>4</v>
      </c>
      <c r="AS426" s="71">
        <v>5</v>
      </c>
      <c r="AT426" s="71">
        <v>0</v>
      </c>
      <c r="AU426" s="71">
        <v>0</v>
      </c>
      <c r="AV426" s="71">
        <v>0</v>
      </c>
      <c r="AW426" s="71">
        <v>0</v>
      </c>
      <c r="AX426" s="71"/>
      <c r="AY426" s="72"/>
      <c r="AZ426" s="71">
        <v>27.7</v>
      </c>
      <c r="BA426" s="71">
        <v>119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2279</v>
      </c>
      <c r="B427" s="70">
        <v>136</v>
      </c>
      <c r="C427" s="70">
        <v>20</v>
      </c>
      <c r="D427" s="70">
        <v>8</v>
      </c>
      <c r="E427" s="70">
        <v>2023</v>
      </c>
      <c r="F427" s="70" t="s">
        <v>1539</v>
      </c>
      <c r="G427" s="70" t="s">
        <v>2260</v>
      </c>
      <c r="H427" s="70" t="s">
        <v>1750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v>
      </c>
      <c r="AS427" s="71">
        <v>5</v>
      </c>
      <c r="AT427" s="71">
        <v>0</v>
      </c>
      <c r="AU427" s="71">
        <v>0</v>
      </c>
      <c r="AV427" s="71">
        <v>0</v>
      </c>
      <c r="AW427" s="71">
        <v>0</v>
      </c>
      <c r="AX427" s="71"/>
      <c r="AY427" s="72"/>
      <c r="AZ427" s="71">
        <v>27.7</v>
      </c>
      <c r="BA427" s="71">
        <v>119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2280</v>
      </c>
      <c r="B428" s="70">
        <v>136</v>
      </c>
      <c r="C428" s="70">
        <v>21</v>
      </c>
      <c r="D428" s="70">
        <v>8</v>
      </c>
      <c r="E428" s="70">
        <v>2024</v>
      </c>
      <c r="F428" s="70" t="s">
        <v>1554</v>
      </c>
      <c r="G428" s="70" t="s">
        <v>2260</v>
      </c>
      <c r="H428" s="70" t="s">
        <v>1750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2281</v>
      </c>
      <c r="B429" s="70">
        <v>409</v>
      </c>
      <c r="C429" s="70">
        <v>1</v>
      </c>
      <c r="D429" s="70">
        <v>25</v>
      </c>
      <c r="E429" s="70">
        <v>1990</v>
      </c>
      <c r="F429" s="70" t="s">
        <v>787</v>
      </c>
      <c r="G429" s="70" t="s">
        <v>2282</v>
      </c>
      <c r="H429" s="70" t="s">
        <v>2283</v>
      </c>
      <c r="I429" s="148"/>
      <c r="J429" s="71">
        <v>1.9589415260321961</v>
      </c>
      <c r="K429" s="71">
        <v>1.370922809940555</v>
      </c>
      <c r="L429" s="71">
        <v>0.37810922522455481</v>
      </c>
      <c r="M429" s="71">
        <v>2.17406174111201</v>
      </c>
      <c r="N429" s="71">
        <v>2.177652984208688</v>
      </c>
      <c r="O429" s="71">
        <v>1.6654036596143951</v>
      </c>
      <c r="P429" s="71">
        <v>3.578913911116357</v>
      </c>
      <c r="Q429" s="71">
        <v>0.11652680151815401</v>
      </c>
      <c r="R429" s="71">
        <v>0</v>
      </c>
      <c r="S429" s="71">
        <v>0.11535191181453749</v>
      </c>
      <c r="T429" s="72"/>
      <c r="U429" s="71">
        <v>163811</v>
      </c>
      <c r="V429" s="71">
        <v>368</v>
      </c>
      <c r="W429" s="71">
        <v>5</v>
      </c>
      <c r="X429" s="71">
        <v>765</v>
      </c>
      <c r="Y429" s="71">
        <v>628</v>
      </c>
      <c r="Z429" s="71">
        <v>685</v>
      </c>
      <c r="AA429" s="71">
        <v>869</v>
      </c>
      <c r="AB429" s="71">
        <v>1892</v>
      </c>
      <c r="AC429" s="71">
        <v>0</v>
      </c>
      <c r="AD429" s="71">
        <v>0.11535191181453749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2284</v>
      </c>
      <c r="B430" s="70">
        <v>410</v>
      </c>
      <c r="C430" s="70">
        <v>2</v>
      </c>
      <c r="D430" s="70">
        <v>25</v>
      </c>
      <c r="E430" s="70">
        <v>2005</v>
      </c>
      <c r="F430" s="70" t="s">
        <v>789</v>
      </c>
      <c r="G430" s="70" t="s">
        <v>2282</v>
      </c>
      <c r="H430" s="70" t="s">
        <v>2283</v>
      </c>
      <c r="I430" s="148"/>
      <c r="J430" s="71">
        <v>1.4937513062801371</v>
      </c>
      <c r="K430" s="71">
        <v>0.64335674259157805</v>
      </c>
      <c r="L430" s="71">
        <v>0.21625525141004731</v>
      </c>
      <c r="M430" s="71">
        <v>3.5587285505907502</v>
      </c>
      <c r="N430" s="71">
        <v>2.3032663036711249</v>
      </c>
      <c r="O430" s="71">
        <v>2.500178297676793</v>
      </c>
      <c r="P430" s="71">
        <v>4.3246506169094303</v>
      </c>
      <c r="Q430" s="71">
        <v>0.109875201093989</v>
      </c>
      <c r="R430" s="71">
        <v>0</v>
      </c>
      <c r="S430" s="71">
        <v>0</v>
      </c>
      <c r="T430" s="72"/>
      <c r="U430" s="71">
        <v>130489</v>
      </c>
      <c r="V430" s="71">
        <v>234</v>
      </c>
      <c r="W430" s="71">
        <v>3</v>
      </c>
      <c r="X430" s="71">
        <v>664</v>
      </c>
      <c r="Y430" s="71">
        <v>568</v>
      </c>
      <c r="Z430" s="71">
        <v>1190</v>
      </c>
      <c r="AA430" s="71">
        <v>860</v>
      </c>
      <c r="AB430" s="71">
        <v>1865</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2285</v>
      </c>
      <c r="B431" s="70">
        <v>411</v>
      </c>
      <c r="C431" s="70">
        <v>3</v>
      </c>
      <c r="D431" s="70">
        <v>25</v>
      </c>
      <c r="E431" s="70">
        <v>2006</v>
      </c>
      <c r="F431" s="70" t="s">
        <v>790</v>
      </c>
      <c r="G431" s="70" t="s">
        <v>2282</v>
      </c>
      <c r="H431" s="70" t="s">
        <v>2283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2286</v>
      </c>
      <c r="B432" s="70">
        <v>412</v>
      </c>
      <c r="C432" s="70">
        <v>4</v>
      </c>
      <c r="D432" s="70">
        <v>25</v>
      </c>
      <c r="E432" s="70">
        <v>2007</v>
      </c>
      <c r="F432" s="70" t="s">
        <v>791</v>
      </c>
      <c r="G432" s="70" t="s">
        <v>2282</v>
      </c>
      <c r="H432" s="70" t="s">
        <v>2283</v>
      </c>
      <c r="I432" s="148"/>
      <c r="J432" s="71">
        <v>2.3230130322561511</v>
      </c>
      <c r="K432" s="71">
        <v>0.80592416070394424</v>
      </c>
      <c r="L432" s="71">
        <v>0.89226891458027169</v>
      </c>
      <c r="M432" s="71">
        <v>4.0933346475959773</v>
      </c>
      <c r="N432" s="71">
        <v>2.4028641977831589</v>
      </c>
      <c r="O432" s="71">
        <v>2.330275505616437</v>
      </c>
      <c r="P432" s="71">
        <v>4.2945676861361264</v>
      </c>
      <c r="Q432" s="71">
        <v>0.112837376904734</v>
      </c>
      <c r="R432" s="71">
        <v>0</v>
      </c>
      <c r="S432" s="71">
        <v>0</v>
      </c>
      <c r="T432" s="72"/>
      <c r="U432" s="71">
        <v>249296</v>
      </c>
      <c r="V432" s="71">
        <v>289</v>
      </c>
      <c r="W432" s="71">
        <v>15</v>
      </c>
      <c r="X432" s="71">
        <v>917</v>
      </c>
      <c r="Y432" s="71">
        <v>560</v>
      </c>
      <c r="Z432" s="71">
        <v>1153</v>
      </c>
      <c r="AA432" s="71">
        <v>841</v>
      </c>
      <c r="AB432" s="71">
        <v>1814</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2287</v>
      </c>
      <c r="B433" s="70">
        <v>413</v>
      </c>
      <c r="C433" s="70">
        <v>5</v>
      </c>
      <c r="D433" s="70">
        <v>25</v>
      </c>
      <c r="E433" s="70">
        <v>2008</v>
      </c>
      <c r="F433" s="70" t="s">
        <v>792</v>
      </c>
      <c r="G433" s="70" t="s">
        <v>2282</v>
      </c>
      <c r="H433" s="70" t="s">
        <v>2283</v>
      </c>
      <c r="I433" s="148"/>
      <c r="J433" s="71">
        <v>0.73966061724715226</v>
      </c>
      <c r="K433" s="71">
        <v>0.59975398270986924</v>
      </c>
      <c r="L433" s="71">
        <v>0.77208152675016695</v>
      </c>
      <c r="M433" s="71">
        <v>4.3371414240899941</v>
      </c>
      <c r="N433" s="71">
        <v>2.4795816486378111</v>
      </c>
      <c r="O433" s="71">
        <v>2.2024471163020478</v>
      </c>
      <c r="P433" s="71">
        <v>4.0550420279484678</v>
      </c>
      <c r="Q433" s="71">
        <v>0.109542745333956</v>
      </c>
      <c r="R433" s="71">
        <v>0</v>
      </c>
      <c r="S433" s="71">
        <v>0</v>
      </c>
      <c r="T433" s="72"/>
      <c r="U433" s="71">
        <v>86178</v>
      </c>
      <c r="V433" s="71">
        <v>289</v>
      </c>
      <c r="W433" s="71">
        <v>15</v>
      </c>
      <c r="X433" s="71">
        <v>917</v>
      </c>
      <c r="Y433" s="71">
        <v>559</v>
      </c>
      <c r="Z433" s="71">
        <v>1128</v>
      </c>
      <c r="AA433" s="71">
        <v>795</v>
      </c>
      <c r="AB433" s="71">
        <v>1790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2288</v>
      </c>
      <c r="B434" s="70">
        <v>414</v>
      </c>
      <c r="C434" s="70">
        <v>6</v>
      </c>
      <c r="D434" s="70">
        <v>25</v>
      </c>
      <c r="E434" s="70">
        <v>2009</v>
      </c>
      <c r="F434" s="70" t="s">
        <v>176</v>
      </c>
      <c r="G434" s="70" t="s">
        <v>2282</v>
      </c>
      <c r="H434" s="70" t="s">
        <v>2283</v>
      </c>
      <c r="I434" s="148"/>
      <c r="J434" s="71">
        <v>0.73837831270697085</v>
      </c>
      <c r="K434" s="71">
        <v>0.51233352936500165</v>
      </c>
      <c r="L434" s="71">
        <v>0.93074986529669235</v>
      </c>
      <c r="M434" s="71">
        <v>4.5408043866070846</v>
      </c>
      <c r="N434" s="71">
        <v>2.2853361913915848</v>
      </c>
      <c r="O434" s="71">
        <v>2.2491494887737788</v>
      </c>
      <c r="P434" s="71">
        <v>3.860490994500462</v>
      </c>
      <c r="Q434" s="71">
        <v>0.102953134857745</v>
      </c>
      <c r="R434" s="71">
        <v>0</v>
      </c>
      <c r="S434" s="71">
        <v>0</v>
      </c>
      <c r="T434" s="72"/>
      <c r="U434" s="71">
        <v>74725</v>
      </c>
      <c r="V434" s="71">
        <v>242</v>
      </c>
      <c r="W434" s="71">
        <v>24</v>
      </c>
      <c r="X434" s="71">
        <v>984</v>
      </c>
      <c r="Y434" s="71">
        <v>560</v>
      </c>
      <c r="Z434" s="71">
        <v>1137</v>
      </c>
      <c r="AA434" s="71">
        <v>777</v>
      </c>
      <c r="AB434" s="71">
        <v>1766</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2289</v>
      </c>
      <c r="B435" s="70">
        <v>415</v>
      </c>
      <c r="C435" s="70">
        <v>7</v>
      </c>
      <c r="D435" s="70">
        <v>25</v>
      </c>
      <c r="E435" s="70">
        <v>2010</v>
      </c>
      <c r="F435" s="70" t="s">
        <v>177</v>
      </c>
      <c r="G435" s="70" t="s">
        <v>2282</v>
      </c>
      <c r="H435" s="70" t="s">
        <v>2283</v>
      </c>
      <c r="I435" s="148"/>
      <c r="J435" s="71">
        <v>0.85596865929693344</v>
      </c>
      <c r="K435" s="71">
        <v>0.54227161783520084</v>
      </c>
      <c r="L435" s="71">
        <v>1.1084724108261521</v>
      </c>
      <c r="M435" s="71">
        <v>4.6427063740914756</v>
      </c>
      <c r="N435" s="71">
        <v>2.5500649038843108</v>
      </c>
      <c r="O435" s="71">
        <v>2.2210255342521479</v>
      </c>
      <c r="P435" s="71">
        <v>3.770829618061168</v>
      </c>
      <c r="Q435" s="71">
        <v>0.107624131209637</v>
      </c>
      <c r="R435" s="71">
        <v>0</v>
      </c>
      <c r="S435" s="71">
        <v>0</v>
      </c>
      <c r="T435" s="72"/>
      <c r="U435" s="71">
        <v>81268</v>
      </c>
      <c r="V435" s="71">
        <v>242</v>
      </c>
      <c r="W435" s="71">
        <v>24</v>
      </c>
      <c r="X435" s="71">
        <v>984</v>
      </c>
      <c r="Y435" s="71">
        <v>558</v>
      </c>
      <c r="Z435" s="71">
        <v>1128</v>
      </c>
      <c r="AA435" s="71">
        <v>740</v>
      </c>
      <c r="AB435" s="71">
        <v>1769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2290</v>
      </c>
      <c r="B436" s="70">
        <v>416</v>
      </c>
      <c r="C436" s="70">
        <v>8</v>
      </c>
      <c r="D436" s="70">
        <v>25</v>
      </c>
      <c r="E436" s="70">
        <v>2011</v>
      </c>
      <c r="F436" s="70" t="s">
        <v>178</v>
      </c>
      <c r="G436" s="70" t="s">
        <v>2282</v>
      </c>
      <c r="H436" s="70" t="s">
        <v>2283</v>
      </c>
      <c r="I436" s="148"/>
      <c r="J436" s="71">
        <v>0.52876125720752432</v>
      </c>
      <c r="K436" s="71">
        <v>0.7069140752101144</v>
      </c>
      <c r="L436" s="71">
        <v>0.93431520549829505</v>
      </c>
      <c r="M436" s="71">
        <v>5.3146469196109489</v>
      </c>
      <c r="N436" s="71">
        <v>2.4675135881912942</v>
      </c>
      <c r="O436" s="71">
        <v>2.1776539931350047</v>
      </c>
      <c r="P436" s="71">
        <v>3.6024772334046413</v>
      </c>
      <c r="Q436" s="71">
        <v>0.12189752161293101</v>
      </c>
      <c r="R436" s="71">
        <v>0</v>
      </c>
      <c r="S436" s="71">
        <v>0</v>
      </c>
      <c r="T436" s="72"/>
      <c r="U436" s="71">
        <v>49905</v>
      </c>
      <c r="V436" s="71">
        <v>242</v>
      </c>
      <c r="W436" s="71">
        <v>24</v>
      </c>
      <c r="X436" s="71">
        <v>984</v>
      </c>
      <c r="Y436" s="71">
        <v>546</v>
      </c>
      <c r="Z436" s="71">
        <v>1130</v>
      </c>
      <c r="AA436" s="71">
        <v>728</v>
      </c>
      <c r="AB436" s="71">
        <v>1737</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2291</v>
      </c>
      <c r="B437" s="70">
        <v>417</v>
      </c>
      <c r="C437" s="70">
        <v>9</v>
      </c>
      <c r="D437" s="70">
        <v>25</v>
      </c>
      <c r="E437" s="70">
        <v>2012</v>
      </c>
      <c r="F437" s="70" t="s">
        <v>179</v>
      </c>
      <c r="G437" s="70" t="s">
        <v>2282</v>
      </c>
      <c r="H437" s="70" t="s">
        <v>2283</v>
      </c>
      <c r="I437" s="148"/>
      <c r="J437" s="71">
        <v>0.61178062509921427</v>
      </c>
      <c r="K437" s="71">
        <v>0.63806323087265371</v>
      </c>
      <c r="L437" s="71">
        <v>0.90776019246247563</v>
      </c>
      <c r="M437" s="71">
        <v>5.1659430943738132</v>
      </c>
      <c r="N437" s="71">
        <v>2.4290986264548589</v>
      </c>
      <c r="O437" s="71">
        <v>2.1471339622938945</v>
      </c>
      <c r="P437" s="71">
        <v>3.5483243629476684</v>
      </c>
      <c r="Q437" s="71">
        <v>0.130380560568646</v>
      </c>
      <c r="R437" s="71">
        <v>0</v>
      </c>
      <c r="S437" s="71">
        <v>0</v>
      </c>
      <c r="T437" s="72"/>
      <c r="U437" s="71">
        <v>62435</v>
      </c>
      <c r="V437" s="71">
        <v>242</v>
      </c>
      <c r="W437" s="71">
        <v>24</v>
      </c>
      <c r="X437" s="71">
        <v>984</v>
      </c>
      <c r="Y437" s="71">
        <v>559</v>
      </c>
      <c r="Z437" s="71">
        <v>1123</v>
      </c>
      <c r="AA437" s="71">
        <v>713</v>
      </c>
      <c r="AB437" s="71">
        <v>1710</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2292</v>
      </c>
      <c r="B438" s="70">
        <v>418</v>
      </c>
      <c r="C438" s="70">
        <v>10</v>
      </c>
      <c r="D438" s="70">
        <v>25</v>
      </c>
      <c r="E438" s="70">
        <v>2013</v>
      </c>
      <c r="F438" s="70" t="s">
        <v>180</v>
      </c>
      <c r="G438" s="70" t="s">
        <v>2282</v>
      </c>
      <c r="H438" s="70" t="s">
        <v>2283</v>
      </c>
      <c r="I438" s="148"/>
      <c r="J438" s="71">
        <v>0.66835968125062517</v>
      </c>
      <c r="K438" s="71">
        <v>0.51513202018284687</v>
      </c>
      <c r="L438" s="71">
        <v>0.88004949849802772</v>
      </c>
      <c r="M438" s="71">
        <v>5.2661141497765174</v>
      </c>
      <c r="N438" s="71">
        <v>2.2863429354439271</v>
      </c>
      <c r="O438" s="71">
        <v>2.0205910089813646</v>
      </c>
      <c r="P438" s="71">
        <v>3.4917593800012439</v>
      </c>
      <c r="Q438" s="71">
        <v>0.133205127120158</v>
      </c>
      <c r="R438" s="71">
        <v>0</v>
      </c>
      <c r="S438" s="71">
        <v>0</v>
      </c>
      <c r="T438" s="72"/>
      <c r="U438" s="71">
        <v>59879</v>
      </c>
      <c r="V438" s="71">
        <v>242</v>
      </c>
      <c r="W438" s="71">
        <v>24</v>
      </c>
      <c r="X438" s="71">
        <v>984</v>
      </c>
      <c r="Y438" s="71">
        <v>562</v>
      </c>
      <c r="Z438" s="71">
        <v>1104</v>
      </c>
      <c r="AA438" s="71">
        <v>699</v>
      </c>
      <c r="AB438" s="71">
        <v>1722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2293</v>
      </c>
      <c r="B439" s="70">
        <v>419</v>
      </c>
      <c r="C439" s="70">
        <v>11</v>
      </c>
      <c r="D439" s="70">
        <v>25</v>
      </c>
      <c r="E439" s="70">
        <v>2014</v>
      </c>
      <c r="F439" s="70" t="s">
        <v>181</v>
      </c>
      <c r="G439" s="70" t="s">
        <v>2282</v>
      </c>
      <c r="H439" s="70" t="s">
        <v>2283</v>
      </c>
      <c r="I439" s="148"/>
      <c r="J439" s="71">
        <v>0.59094094634799288</v>
      </c>
      <c r="K439" s="71">
        <v>0.39177156091141269</v>
      </c>
      <c r="L439" s="71">
        <v>0.58193932236387513</v>
      </c>
      <c r="M439" s="71">
        <v>4.6906307816088084</v>
      </c>
      <c r="N439" s="71">
        <v>2.2718796414109419</v>
      </c>
      <c r="O439" s="71">
        <v>1.9758303831924431</v>
      </c>
      <c r="P439" s="71">
        <v>3.4647170504379403</v>
      </c>
      <c r="Q439" s="71">
        <v>0.12579851518092</v>
      </c>
      <c r="R439" s="71">
        <v>0</v>
      </c>
      <c r="S439" s="71">
        <v>0</v>
      </c>
      <c r="T439" s="72"/>
      <c r="U439" s="71">
        <v>64188</v>
      </c>
      <c r="V439" s="71">
        <v>158</v>
      </c>
      <c r="W439" s="71">
        <v>20</v>
      </c>
      <c r="X439" s="71">
        <v>938</v>
      </c>
      <c r="Y439" s="71">
        <v>566</v>
      </c>
      <c r="Z439" s="71">
        <v>1137</v>
      </c>
      <c r="AA439" s="71">
        <v>690</v>
      </c>
      <c r="AB439" s="71">
        <v>1695</v>
      </c>
      <c r="AC439" s="71">
        <v>0</v>
      </c>
      <c r="AD439" s="71">
        <v>0</v>
      </c>
      <c r="AE439" s="72"/>
      <c r="AF439" s="71"/>
      <c r="AG439" s="71"/>
      <c r="AH439" s="71"/>
      <c r="AI439" s="71"/>
      <c r="AJ439" s="71"/>
      <c r="AK439" s="71"/>
      <c r="AL439" s="71"/>
      <c r="AM439" s="71"/>
      <c r="AN439" s="71"/>
      <c r="AO439" s="71"/>
      <c r="AP439" s="71"/>
      <c r="AQ439" s="72"/>
      <c r="AR439" s="71">
        <v>1</v>
      </c>
      <c r="AS439" s="71">
        <v>0</v>
      </c>
      <c r="AT439" s="71">
        <v>0</v>
      </c>
      <c r="AU439" s="71">
        <v>1</v>
      </c>
      <c r="AV439" s="71">
        <v>0</v>
      </c>
      <c r="AW439" s="71">
        <v>0</v>
      </c>
      <c r="AX439" s="71"/>
      <c r="AY439" s="72"/>
      <c r="AZ439" s="71">
        <v>5.7</v>
      </c>
      <c r="BA439" s="71">
        <v>0</v>
      </c>
      <c r="BB439" s="71">
        <v>0</v>
      </c>
      <c r="BC439" s="71">
        <v>150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2294</v>
      </c>
      <c r="B440" s="70">
        <v>420</v>
      </c>
      <c r="C440" s="70">
        <v>12</v>
      </c>
      <c r="D440" s="70">
        <v>25</v>
      </c>
      <c r="E440" s="70">
        <v>2015</v>
      </c>
      <c r="F440" s="70" t="s">
        <v>182</v>
      </c>
      <c r="G440" s="70" t="s">
        <v>2282</v>
      </c>
      <c r="H440" s="70" t="s">
        <v>2283</v>
      </c>
      <c r="I440" s="148"/>
      <c r="J440" s="71">
        <v>1.1012561870971149</v>
      </c>
      <c r="K440" s="71">
        <v>0.38582859499912658</v>
      </c>
      <c r="L440" s="71">
        <v>0.5192779591452743</v>
      </c>
      <c r="M440" s="71">
        <v>6.118569199283189</v>
      </c>
      <c r="N440" s="71">
        <v>2.2013849479304302</v>
      </c>
      <c r="O440" s="71">
        <v>1.9483904483389922</v>
      </c>
      <c r="P440" s="71">
        <v>3.4071508249487406</v>
      </c>
      <c r="Q440" s="71">
        <v>0.123075984731399</v>
      </c>
      <c r="R440" s="71">
        <v>0</v>
      </c>
      <c r="S440" s="71">
        <v>0</v>
      </c>
      <c r="T440" s="72"/>
      <c r="U440" s="71">
        <v>129396</v>
      </c>
      <c r="V440" s="71">
        <v>158</v>
      </c>
      <c r="W440" s="71">
        <v>20</v>
      </c>
      <c r="X440" s="71">
        <v>938</v>
      </c>
      <c r="Y440" s="71">
        <v>577</v>
      </c>
      <c r="Z440" s="71">
        <v>1132</v>
      </c>
      <c r="AA440" s="71">
        <v>678</v>
      </c>
      <c r="AB440" s="71">
        <v>1694</v>
      </c>
      <c r="AC440" s="71">
        <v>0</v>
      </c>
      <c r="AD440" s="71">
        <v>0</v>
      </c>
      <c r="AE440" s="72"/>
      <c r="AF440" s="71">
        <v>1240156.8434499779</v>
      </c>
      <c r="AG440" s="71">
        <v>296241.65600388189</v>
      </c>
      <c r="AH440" s="71">
        <v>107954.5065488594</v>
      </c>
      <c r="AI440" s="71">
        <v>6035242.8365359455</v>
      </c>
      <c r="AJ440" s="71">
        <v>3288836.142562543</v>
      </c>
      <c r="AK440" s="71">
        <v>0</v>
      </c>
      <c r="AL440" s="71">
        <v>0</v>
      </c>
      <c r="AM440" s="71">
        <v>232155.59393726409</v>
      </c>
      <c r="AN440" s="71">
        <v>0</v>
      </c>
      <c r="AO440" s="71">
        <v>0</v>
      </c>
      <c r="AP440" s="71">
        <v>11200587.579038473</v>
      </c>
      <c r="AQ440" s="72"/>
      <c r="AR440" s="71">
        <v>1</v>
      </c>
      <c r="AS440" s="71">
        <v>2</v>
      </c>
      <c r="AT440" s="71">
        <v>0</v>
      </c>
      <c r="AU440" s="71">
        <v>1</v>
      </c>
      <c r="AV440" s="71">
        <v>0</v>
      </c>
      <c r="AW440" s="71">
        <v>0</v>
      </c>
      <c r="AX440" s="71"/>
      <c r="AY440" s="72"/>
      <c r="AZ440" s="71">
        <v>5.7</v>
      </c>
      <c r="BA440" s="71">
        <v>261</v>
      </c>
      <c r="BB440" s="71">
        <v>0</v>
      </c>
      <c r="BC440" s="71">
        <v>150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2295</v>
      </c>
      <c r="B441" s="70">
        <v>421</v>
      </c>
      <c r="C441" s="70">
        <v>13</v>
      </c>
      <c r="D441" s="70">
        <v>25</v>
      </c>
      <c r="E441" s="70">
        <v>2016</v>
      </c>
      <c r="F441" s="70" t="s">
        <v>155</v>
      </c>
      <c r="G441" s="70" t="s">
        <v>2282</v>
      </c>
      <c r="H441" s="70" t="s">
        <v>2283</v>
      </c>
      <c r="I441" s="148"/>
      <c r="J441" s="71">
        <v>1.3793985485390368</v>
      </c>
      <c r="K441" s="71">
        <v>0.38358406652000615</v>
      </c>
      <c r="L441" s="71">
        <v>0.49359014034752757</v>
      </c>
      <c r="M441" s="71">
        <v>4.071361783361362</v>
      </c>
      <c r="N441" s="71">
        <v>2.1984077464729554</v>
      </c>
      <c r="O441" s="71">
        <v>1.8550182459198326</v>
      </c>
      <c r="P441" s="71">
        <v>3.8383903279079679</v>
      </c>
      <c r="Q441" s="71">
        <v>0.11809675056738377</v>
      </c>
      <c r="R441" s="71">
        <v>0</v>
      </c>
      <c r="S441" s="71">
        <v>0</v>
      </c>
      <c r="T441" s="72"/>
      <c r="U441" s="71">
        <v>159489</v>
      </c>
      <c r="V441" s="71">
        <v>158</v>
      </c>
      <c r="W441" s="71">
        <v>20</v>
      </c>
      <c r="X441" s="71">
        <v>938</v>
      </c>
      <c r="Y441" s="71">
        <v>587</v>
      </c>
      <c r="Z441" s="71">
        <v>1091</v>
      </c>
      <c r="AA441" s="71">
        <v>790</v>
      </c>
      <c r="AB441" s="71">
        <v>1672</v>
      </c>
      <c r="AC441" s="71">
        <v>0</v>
      </c>
      <c r="AD441" s="71">
        <v>0</v>
      </c>
      <c r="AE441" s="72"/>
      <c r="AF441" s="71">
        <v>1591399.7930373049</v>
      </c>
      <c r="AG441" s="71">
        <v>283903.56064129871</v>
      </c>
      <c r="AH441" s="71">
        <v>78777.982362856987</v>
      </c>
      <c r="AI441" s="71">
        <v>5996886.6094558686</v>
      </c>
      <c r="AJ441" s="71">
        <v>3291870.766460882</v>
      </c>
      <c r="AK441" s="71">
        <v>0</v>
      </c>
      <c r="AL441" s="71">
        <v>0</v>
      </c>
      <c r="AM441" s="71">
        <v>229318.60597621629</v>
      </c>
      <c r="AN441" s="71">
        <v>0</v>
      </c>
      <c r="AO441" s="71">
        <v>0</v>
      </c>
      <c r="AP441" s="71">
        <v>11472157.317934427</v>
      </c>
      <c r="AQ441" s="72"/>
      <c r="AR441" s="71">
        <v>1</v>
      </c>
      <c r="AS441" s="71">
        <v>2</v>
      </c>
      <c r="AT441" s="71">
        <v>0</v>
      </c>
      <c r="AU441" s="71">
        <v>1</v>
      </c>
      <c r="AV441" s="71">
        <v>0</v>
      </c>
      <c r="AW441" s="71">
        <v>0</v>
      </c>
      <c r="AX441" s="71"/>
      <c r="AY441" s="72"/>
      <c r="AZ441" s="71">
        <v>5.7</v>
      </c>
      <c r="BA441" s="71">
        <v>261</v>
      </c>
      <c r="BB441" s="71">
        <v>0</v>
      </c>
      <c r="BC441" s="71">
        <v>150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2296</v>
      </c>
      <c r="B442" s="70">
        <v>422</v>
      </c>
      <c r="C442" s="70">
        <v>14</v>
      </c>
      <c r="D442" s="70">
        <v>25</v>
      </c>
      <c r="E442" s="70">
        <v>2017</v>
      </c>
      <c r="F442" s="70" t="s">
        <v>156</v>
      </c>
      <c r="G442" s="70" t="s">
        <v>2282</v>
      </c>
      <c r="H442" s="70" t="s">
        <v>2283</v>
      </c>
      <c r="I442" s="148"/>
      <c r="J442" s="71">
        <v>1.0686923414473846</v>
      </c>
      <c r="K442" s="71">
        <v>0.38184341787142889</v>
      </c>
      <c r="L442" s="71">
        <v>0.52987965318341734</v>
      </c>
      <c r="M442" s="71">
        <v>3.6051446807479692</v>
      </c>
      <c r="N442" s="71">
        <v>2.0953230590523799</v>
      </c>
      <c r="O442" s="71">
        <v>1.8096958452524492</v>
      </c>
      <c r="P442" s="71">
        <v>3.7368283971707976</v>
      </c>
      <c r="Q442" s="71">
        <v>0.112836131651129</v>
      </c>
      <c r="R442" s="71">
        <v>0</v>
      </c>
      <c r="S442" s="71">
        <v>0</v>
      </c>
      <c r="T442" s="72"/>
      <c r="U442" s="71">
        <v>125703</v>
      </c>
      <c r="V442" s="71">
        <v>158</v>
      </c>
      <c r="W442" s="71">
        <v>20</v>
      </c>
      <c r="X442" s="71">
        <v>938</v>
      </c>
      <c r="Y442" s="71">
        <v>579</v>
      </c>
      <c r="Z442" s="71">
        <v>1082</v>
      </c>
      <c r="AA442" s="71">
        <v>774</v>
      </c>
      <c r="AB442" s="71">
        <v>1652</v>
      </c>
      <c r="AC442" s="71">
        <v>0</v>
      </c>
      <c r="AD442" s="71">
        <v>0</v>
      </c>
      <c r="AE442" s="72"/>
      <c r="AF442" s="71">
        <v>1249610.1510219751</v>
      </c>
      <c r="AG442" s="71">
        <v>285733.9640018972</v>
      </c>
      <c r="AH442" s="71">
        <v>108558.74276701</v>
      </c>
      <c r="AI442" s="71">
        <v>5662393.6394787244</v>
      </c>
      <c r="AJ442" s="71">
        <v>3030674.2577031758</v>
      </c>
      <c r="AK442" s="71">
        <v>0</v>
      </c>
      <c r="AL442" s="71">
        <v>0</v>
      </c>
      <c r="AM442" s="71">
        <v>226930.0893538089</v>
      </c>
      <c r="AN442" s="71">
        <v>0</v>
      </c>
      <c r="AO442" s="71">
        <v>0</v>
      </c>
      <c r="AP442" s="71">
        <v>10563900.844326591</v>
      </c>
      <c r="AQ442" s="72"/>
      <c r="AR442" s="71">
        <v>1</v>
      </c>
      <c r="AS442" s="71">
        <v>2</v>
      </c>
      <c r="AT442" s="71">
        <v>0</v>
      </c>
      <c r="AU442" s="71">
        <v>1</v>
      </c>
      <c r="AV442" s="71">
        <v>0</v>
      </c>
      <c r="AW442" s="71">
        <v>0</v>
      </c>
      <c r="AX442" s="71"/>
      <c r="AY442" s="72"/>
      <c r="AZ442" s="71">
        <v>5.7</v>
      </c>
      <c r="BA442" s="71">
        <v>261</v>
      </c>
      <c r="BB442" s="71">
        <v>0</v>
      </c>
      <c r="BC442" s="71">
        <v>150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2297</v>
      </c>
      <c r="B443" s="70">
        <v>423</v>
      </c>
      <c r="C443" s="70">
        <v>15</v>
      </c>
      <c r="D443" s="70">
        <v>25</v>
      </c>
      <c r="E443" s="70">
        <v>2018</v>
      </c>
      <c r="F443" s="70" t="s">
        <v>183</v>
      </c>
      <c r="G443" s="70" t="s">
        <v>2282</v>
      </c>
      <c r="H443" s="70" t="s">
        <v>2283</v>
      </c>
      <c r="I443" s="148"/>
      <c r="J443" s="71">
        <v>0.59104507948707175</v>
      </c>
      <c r="K443" s="71">
        <v>0.35969434926082366</v>
      </c>
      <c r="L443" s="71">
        <v>0.46942458400271064</v>
      </c>
      <c r="M443" s="71">
        <v>3.7276458024631189</v>
      </c>
      <c r="N443" s="71">
        <v>1.91026149610051</v>
      </c>
      <c r="O443" s="71">
        <v>1.7674899924581444</v>
      </c>
      <c r="P443" s="71">
        <v>3.6422724983225385</v>
      </c>
      <c r="Q443" s="71">
        <v>0.10331075840972399</v>
      </c>
      <c r="R443" s="71">
        <v>0</v>
      </c>
      <c r="S443" s="71">
        <v>0</v>
      </c>
      <c r="T443" s="72"/>
      <c r="U443" s="71">
        <v>74140</v>
      </c>
      <c r="V443" s="71">
        <v>158</v>
      </c>
      <c r="W443" s="71">
        <v>20</v>
      </c>
      <c r="X443" s="71">
        <v>938</v>
      </c>
      <c r="Y443" s="71">
        <v>588</v>
      </c>
      <c r="Z443" s="71">
        <v>1077</v>
      </c>
      <c r="AA443" s="71">
        <v>762</v>
      </c>
      <c r="AB443" s="71">
        <v>1630</v>
      </c>
      <c r="AC443" s="71">
        <v>0</v>
      </c>
      <c r="AD443" s="71">
        <v>0</v>
      </c>
      <c r="AE443" s="72"/>
      <c r="AF443" s="71">
        <v>701873.33931979642</v>
      </c>
      <c r="AG443" s="71">
        <v>254963.77987133971</v>
      </c>
      <c r="AH443" s="71">
        <v>102294.4187455067</v>
      </c>
      <c r="AI443" s="71">
        <v>5766708.5722471401</v>
      </c>
      <c r="AJ443" s="71">
        <v>2921424.2320783492</v>
      </c>
      <c r="AK443" s="71">
        <v>0</v>
      </c>
      <c r="AL443" s="71">
        <v>0</v>
      </c>
      <c r="AM443" s="71">
        <v>224371.3104599877</v>
      </c>
      <c r="AN443" s="71">
        <v>0</v>
      </c>
      <c r="AO443" s="71">
        <v>0</v>
      </c>
      <c r="AP443" s="71">
        <v>9971635.6527221203</v>
      </c>
      <c r="AQ443" s="72"/>
      <c r="AR443" s="71">
        <v>1</v>
      </c>
      <c r="AS443" s="71">
        <v>2</v>
      </c>
      <c r="AT443" s="71">
        <v>0</v>
      </c>
      <c r="AU443" s="71">
        <v>2</v>
      </c>
      <c r="AV443" s="71">
        <v>0</v>
      </c>
      <c r="AW443" s="71">
        <v>0</v>
      </c>
      <c r="AX443" s="71"/>
      <c r="AY443" s="72"/>
      <c r="AZ443" s="71">
        <v>6</v>
      </c>
      <c r="BA443" s="71">
        <v>261</v>
      </c>
      <c r="BB443" s="71">
        <v>0</v>
      </c>
      <c r="BC443" s="71">
        <v>280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2298</v>
      </c>
      <c r="B444" s="70">
        <v>424</v>
      </c>
      <c r="C444" s="70">
        <v>16</v>
      </c>
      <c r="D444" s="70">
        <v>25</v>
      </c>
      <c r="E444" s="70">
        <v>2019</v>
      </c>
      <c r="F444" s="70" t="s">
        <v>158</v>
      </c>
      <c r="G444" s="1064" t="s">
        <v>2282</v>
      </c>
      <c r="H444" s="70" t="s">
        <v>2283</v>
      </c>
      <c r="I444" s="148"/>
      <c r="J444" s="71">
        <v>0.6238887561408859</v>
      </c>
      <c r="K444" s="71">
        <v>0.32703342247735023</v>
      </c>
      <c r="L444" s="71">
        <v>0.47156283830128015</v>
      </c>
      <c r="M444" s="71">
        <v>3.8274504183257623</v>
      </c>
      <c r="N444" s="71">
        <v>1.8517924854226699</v>
      </c>
      <c r="O444" s="71">
        <v>1.7170685808945461</v>
      </c>
      <c r="P444" s="71">
        <v>3.0966447663825529</v>
      </c>
      <c r="Q444" s="71">
        <v>9.9230033026710907E-2</v>
      </c>
      <c r="R444" s="71">
        <v>0</v>
      </c>
      <c r="S444" s="71">
        <v>0</v>
      </c>
      <c r="T444" s="72"/>
      <c r="U444" s="71">
        <v>82260</v>
      </c>
      <c r="V444" s="71">
        <v>158</v>
      </c>
      <c r="W444" s="71">
        <v>20</v>
      </c>
      <c r="X444" s="71">
        <v>938</v>
      </c>
      <c r="Y444" s="71">
        <v>600</v>
      </c>
      <c r="Z444" s="71">
        <v>1075</v>
      </c>
      <c r="AA444" s="71">
        <v>643</v>
      </c>
      <c r="AB444" s="71">
        <v>1608</v>
      </c>
      <c r="AC444" s="71">
        <v>0</v>
      </c>
      <c r="AD444" s="71">
        <v>0</v>
      </c>
      <c r="AE444" s="72"/>
      <c r="AF444" s="71">
        <v>783398.98725040711</v>
      </c>
      <c r="AG444" s="71">
        <v>247452.2665476902</v>
      </c>
      <c r="AH444" s="71">
        <v>107828.25240631359</v>
      </c>
      <c r="AI444" s="71">
        <v>6401985.272937377</v>
      </c>
      <c r="AJ444" s="71">
        <v>2773151.8950438672</v>
      </c>
      <c r="AK444" s="71">
        <v>0</v>
      </c>
      <c r="AL444" s="71">
        <v>0</v>
      </c>
      <c r="AM444" s="71">
        <v>218997.494982481</v>
      </c>
      <c r="AN444" s="71">
        <v>0</v>
      </c>
      <c r="AO444" s="71">
        <v>0</v>
      </c>
      <c r="AP444" s="71">
        <v>10532814.169168135</v>
      </c>
      <c r="AQ444" s="72"/>
      <c r="AR444" s="71">
        <v>1</v>
      </c>
      <c r="AS444" s="71">
        <v>2</v>
      </c>
      <c r="AT444" s="71">
        <v>0</v>
      </c>
      <c r="AU444" s="71">
        <v>2</v>
      </c>
      <c r="AV444" s="71">
        <v>0</v>
      </c>
      <c r="AW444" s="71">
        <v>0</v>
      </c>
      <c r="AX444" s="71"/>
      <c r="AY444" s="72"/>
      <c r="AZ444" s="71">
        <v>5.7</v>
      </c>
      <c r="BA444" s="71">
        <v>261</v>
      </c>
      <c r="BB444" s="71">
        <v>0</v>
      </c>
      <c r="BC444" s="71">
        <v>280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2299</v>
      </c>
      <c r="B445" s="70">
        <v>425</v>
      </c>
      <c r="C445" s="70">
        <v>17</v>
      </c>
      <c r="D445" s="70">
        <v>25</v>
      </c>
      <c r="E445" s="70">
        <v>2020</v>
      </c>
      <c r="F445" s="70" t="s">
        <v>159</v>
      </c>
      <c r="G445" s="1064" t="s">
        <v>2282</v>
      </c>
      <c r="H445" s="70" t="s">
        <v>2283</v>
      </c>
      <c r="I445" s="148"/>
      <c r="J445" s="71">
        <v>0.6770568427812963</v>
      </c>
      <c r="K445" s="71">
        <v>0.29892345171794332</v>
      </c>
      <c r="L445" s="71">
        <v>0.31974245925801509</v>
      </c>
      <c r="M445" s="71">
        <v>3.090950305589097</v>
      </c>
      <c r="N445" s="71">
        <v>1.8059588469358068</v>
      </c>
      <c r="O445" s="71">
        <v>1.4862021593472652</v>
      </c>
      <c r="P445" s="71">
        <v>2.926999876039738</v>
      </c>
      <c r="Q445" s="71">
        <v>9.2686257183102097E-2</v>
      </c>
      <c r="R445" s="71">
        <v>0</v>
      </c>
      <c r="S445" s="71">
        <v>0</v>
      </c>
      <c r="T445" s="72"/>
      <c r="U445" s="71">
        <v>85701</v>
      </c>
      <c r="V445" s="71">
        <v>131</v>
      </c>
      <c r="W445" s="71">
        <v>16</v>
      </c>
      <c r="X445" s="71">
        <v>862</v>
      </c>
      <c r="Y445" s="71">
        <v>603</v>
      </c>
      <c r="Z445" s="71">
        <v>1062</v>
      </c>
      <c r="AA445" s="71">
        <v>646</v>
      </c>
      <c r="AB445" s="71">
        <v>1572</v>
      </c>
      <c r="AC445" s="71">
        <v>0</v>
      </c>
      <c r="AD445" s="71">
        <v>0</v>
      </c>
      <c r="AE445" s="72"/>
      <c r="AF445" s="71">
        <v>850085.66364986077</v>
      </c>
      <c r="AG445" s="71">
        <v>220578.05685813897</v>
      </c>
      <c r="AH445" s="71">
        <v>77613.165761818309</v>
      </c>
      <c r="AI445" s="71">
        <v>5456837.9323103391</v>
      </c>
      <c r="AJ445" s="71">
        <v>3261715.777383788</v>
      </c>
      <c r="AK445" s="71"/>
      <c r="AL445" s="71"/>
      <c r="AM445" s="71">
        <v>205163.46528427422</v>
      </c>
      <c r="AN445" s="71"/>
      <c r="AO445" s="71"/>
      <c r="AP445" s="71">
        <v>10071994.061248221</v>
      </c>
      <c r="AQ445" s="72"/>
      <c r="AR445" s="71">
        <v>1</v>
      </c>
      <c r="AS445" s="71">
        <v>2</v>
      </c>
      <c r="AT445" s="71">
        <v>0</v>
      </c>
      <c r="AU445" s="71">
        <v>2</v>
      </c>
      <c r="AV445" s="71">
        <v>0</v>
      </c>
      <c r="AW445" s="71">
        <v>0</v>
      </c>
      <c r="AX445" s="71"/>
      <c r="AY445" s="72"/>
      <c r="AZ445" s="71">
        <v>5.7</v>
      </c>
      <c r="BA445" s="71">
        <v>261</v>
      </c>
      <c r="BB445" s="71">
        <v>0</v>
      </c>
      <c r="BC445" s="71">
        <v>280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2300</v>
      </c>
      <c r="B446" s="70">
        <v>425</v>
      </c>
      <c r="C446" s="70">
        <v>18</v>
      </c>
      <c r="D446" s="70">
        <v>25</v>
      </c>
      <c r="E446" s="70">
        <v>2021</v>
      </c>
      <c r="F446" s="70" t="s">
        <v>160</v>
      </c>
      <c r="G446" s="70" t="s">
        <v>2282</v>
      </c>
      <c r="H446" s="70" t="s">
        <v>2283</v>
      </c>
      <c r="I446" s="148"/>
      <c r="J446" s="71">
        <v>0.50472631576941884</v>
      </c>
      <c r="K446" s="71">
        <v>0.32591082862891757</v>
      </c>
      <c r="L446" s="71">
        <v>0.3600306776776761</v>
      </c>
      <c r="M446" s="71">
        <v>3.5297784771662708</v>
      </c>
      <c r="N446" s="71">
        <v>1.8589742069949136</v>
      </c>
      <c r="O446" s="71">
        <v>1.4352472646135161</v>
      </c>
      <c r="P446" s="71">
        <v>2.9366574578288618</v>
      </c>
      <c r="Q446" s="71">
        <v>8.9974532499449006E-2</v>
      </c>
      <c r="R446" s="71">
        <v>0</v>
      </c>
      <c r="S446" s="71">
        <v>0</v>
      </c>
      <c r="T446" s="72"/>
      <c r="U446" s="71">
        <v>68613</v>
      </c>
      <c r="V446" s="71">
        <v>131</v>
      </c>
      <c r="W446" s="71">
        <v>16</v>
      </c>
      <c r="X446" s="71">
        <v>862</v>
      </c>
      <c r="Y446" s="71">
        <v>598</v>
      </c>
      <c r="Z446" s="71">
        <v>1056</v>
      </c>
      <c r="AA446" s="71">
        <v>632</v>
      </c>
      <c r="AB446" s="71">
        <v>1541</v>
      </c>
      <c r="AC446" s="71">
        <v>0</v>
      </c>
      <c r="AD446" s="71">
        <v>0</v>
      </c>
      <c r="AE446" s="72"/>
      <c r="AF446" s="71">
        <v>615384.70754099626</v>
      </c>
      <c r="AG446" s="71">
        <v>224883.90896743746</v>
      </c>
      <c r="AH446" s="71">
        <v>83505.646445870472</v>
      </c>
      <c r="AI446" s="71">
        <v>5417642.7333968198</v>
      </c>
      <c r="AJ446" s="71">
        <v>3130265.415122896</v>
      </c>
      <c r="AK446" s="71">
        <v>0</v>
      </c>
      <c r="AL446" s="71">
        <v>0</v>
      </c>
      <c r="AM446" s="71">
        <v>202277.65111182429</v>
      </c>
      <c r="AN446" s="71">
        <v>0</v>
      </c>
      <c r="AO446" s="71">
        <v>0</v>
      </c>
      <c r="AP446" s="71">
        <v>9673960.0625858437</v>
      </c>
      <c r="AQ446" s="72"/>
      <c r="AR446" s="71">
        <v>1</v>
      </c>
      <c r="AS446" s="71">
        <v>2</v>
      </c>
      <c r="AT446" s="71">
        <v>0</v>
      </c>
      <c r="AU446" s="71">
        <v>2</v>
      </c>
      <c r="AV446" s="71">
        <v>0</v>
      </c>
      <c r="AW446" s="71">
        <v>0</v>
      </c>
      <c r="AX446" s="71"/>
      <c r="AY446" s="72"/>
      <c r="AZ446" s="71">
        <v>5.7</v>
      </c>
      <c r="BA446" s="71">
        <v>261</v>
      </c>
      <c r="BB446" s="71">
        <v>0</v>
      </c>
      <c r="BC446" s="71">
        <v>280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2301</v>
      </c>
      <c r="B447" s="70">
        <v>425</v>
      </c>
      <c r="C447" s="70">
        <v>19</v>
      </c>
      <c r="D447" s="70">
        <v>25</v>
      </c>
      <c r="E447" s="70">
        <v>2022</v>
      </c>
      <c r="F447" s="70" t="s">
        <v>161</v>
      </c>
      <c r="G447" s="70" t="s">
        <v>2282</v>
      </c>
      <c r="H447" s="70" t="s">
        <v>2283</v>
      </c>
      <c r="I447" s="148"/>
      <c r="J447" s="71">
        <v>0.44777073003180268</v>
      </c>
      <c r="K447" s="71">
        <v>0.31076316793686198</v>
      </c>
      <c r="L447" s="71">
        <v>0.30552968649443202</v>
      </c>
      <c r="M447" s="71">
        <v>3.1898116969412564</v>
      </c>
      <c r="N447" s="71">
        <v>1.9664280805461103</v>
      </c>
      <c r="O447" s="71">
        <v>1.4433812660855156</v>
      </c>
      <c r="P447" s="71">
        <v>2.89256202388456</v>
      </c>
      <c r="Q447" s="71">
        <v>8.9070071713218485E-2</v>
      </c>
      <c r="R447" s="71">
        <v>0</v>
      </c>
      <c r="S447" s="71">
        <v>0</v>
      </c>
      <c r="T447" s="72"/>
      <c r="U447" s="71">
        <v>68669</v>
      </c>
      <c r="V447" s="71">
        <v>131</v>
      </c>
      <c r="W447" s="71">
        <v>16</v>
      </c>
      <c r="X447" s="71">
        <v>862</v>
      </c>
      <c r="Y447" s="71">
        <v>596</v>
      </c>
      <c r="Z447" s="71">
        <v>1009</v>
      </c>
      <c r="AA447" s="71">
        <v>632</v>
      </c>
      <c r="AB447" s="71">
        <v>1513</v>
      </c>
      <c r="AC447" s="71">
        <v>0</v>
      </c>
      <c r="AD447" s="71">
        <v>0</v>
      </c>
      <c r="AE447" s="72"/>
      <c r="AF447" s="71">
        <v>546449.35924232728</v>
      </c>
      <c r="AG447" s="71">
        <v>228063.22472607458</v>
      </c>
      <c r="AH447" s="71">
        <v>88256.010610627491</v>
      </c>
      <c r="AI447" s="71">
        <v>5223357.7499955306</v>
      </c>
      <c r="AJ447" s="71">
        <v>3344384.2949371757</v>
      </c>
      <c r="AK447" s="71">
        <v>0</v>
      </c>
      <c r="AL447" s="71">
        <v>0</v>
      </c>
      <c r="AM447" s="71">
        <v>195369.59643796584</v>
      </c>
      <c r="AN447" s="71">
        <v>0</v>
      </c>
      <c r="AO447" s="71">
        <v>0</v>
      </c>
      <c r="AP447" s="71">
        <v>9625880.2359497007</v>
      </c>
      <c r="AQ447" s="72"/>
      <c r="AR447" s="71">
        <v>1</v>
      </c>
      <c r="AS447" s="71">
        <v>2</v>
      </c>
      <c r="AT447" s="71">
        <v>0</v>
      </c>
      <c r="AU447" s="71">
        <v>2</v>
      </c>
      <c r="AV447" s="71">
        <v>0</v>
      </c>
      <c r="AW447" s="71">
        <v>0</v>
      </c>
      <c r="AX447" s="71"/>
      <c r="AY447" s="72"/>
      <c r="AZ447" s="71">
        <v>5.7</v>
      </c>
      <c r="BA447" s="71">
        <v>261</v>
      </c>
      <c r="BB447" s="71">
        <v>0</v>
      </c>
      <c r="BC447" s="71">
        <v>280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2302</v>
      </c>
      <c r="B448" s="70">
        <v>425</v>
      </c>
      <c r="C448" s="70">
        <v>20</v>
      </c>
      <c r="D448" s="70">
        <v>25</v>
      </c>
      <c r="E448" s="70">
        <v>2023</v>
      </c>
      <c r="F448" s="70" t="s">
        <v>1539</v>
      </c>
      <c r="G448" s="70" t="s">
        <v>2282</v>
      </c>
      <c r="H448" s="70" t="s">
        <v>2283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v>
      </c>
      <c r="AS448" s="71">
        <v>2</v>
      </c>
      <c r="AT448" s="71">
        <v>0</v>
      </c>
      <c r="AU448" s="71">
        <v>2</v>
      </c>
      <c r="AV448" s="71">
        <v>0</v>
      </c>
      <c r="AW448" s="71">
        <v>0</v>
      </c>
      <c r="AX448" s="71"/>
      <c r="AY448" s="72"/>
      <c r="AZ448" s="71">
        <v>5.7</v>
      </c>
      <c r="BA448" s="71">
        <v>261</v>
      </c>
      <c r="BB448" s="71">
        <v>0</v>
      </c>
      <c r="BC448" s="71">
        <v>280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2303</v>
      </c>
      <c r="B449" s="70">
        <v>425</v>
      </c>
      <c r="C449" s="70">
        <v>21</v>
      </c>
      <c r="D449" s="70">
        <v>25</v>
      </c>
      <c r="E449" s="70">
        <v>2024</v>
      </c>
      <c r="F449" s="70" t="s">
        <v>1554</v>
      </c>
      <c r="G449" s="70" t="s">
        <v>2282</v>
      </c>
      <c r="H449" s="70" t="s">
        <v>2283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2304</v>
      </c>
      <c r="B450" s="70">
        <v>392</v>
      </c>
      <c r="C450" s="70">
        <v>1</v>
      </c>
      <c r="D450" s="70">
        <v>24</v>
      </c>
      <c r="E450" s="70">
        <v>1990</v>
      </c>
      <c r="F450" s="70" t="s">
        <v>787</v>
      </c>
      <c r="G450" s="70" t="s">
        <v>2305</v>
      </c>
      <c r="H450" s="70" t="s">
        <v>2306</v>
      </c>
      <c r="I450" s="148"/>
      <c r="J450" s="71">
        <v>0.76520133613794672</v>
      </c>
      <c r="K450" s="71">
        <v>0.78873181419677929</v>
      </c>
      <c r="L450" s="71">
        <v>0.77278223142188729</v>
      </c>
      <c r="M450" s="71">
        <v>0.8746433560753436</v>
      </c>
      <c r="N450" s="71">
        <v>2.860721436814504</v>
      </c>
      <c r="O450" s="71">
        <v>1.7699472470062481</v>
      </c>
      <c r="P450" s="71">
        <v>3.500663779572962</v>
      </c>
      <c r="Q450" s="71">
        <v>0.14695187548748201</v>
      </c>
      <c r="R450" s="71">
        <v>0</v>
      </c>
      <c r="S450" s="71">
        <v>0.1324752420113578</v>
      </c>
      <c r="T450" s="72"/>
      <c r="U450" s="71">
        <v>113921</v>
      </c>
      <c r="V450" s="71">
        <v>230</v>
      </c>
      <c r="W450" s="71">
        <v>11</v>
      </c>
      <c r="X450" s="71">
        <v>301</v>
      </c>
      <c r="Y450" s="71">
        <v>711</v>
      </c>
      <c r="Z450" s="71">
        <v>728</v>
      </c>
      <c r="AA450" s="71">
        <v>850</v>
      </c>
      <c r="AB450" s="71">
        <v>2386</v>
      </c>
      <c r="AC450" s="71">
        <v>0</v>
      </c>
      <c r="AD450" s="71">
        <v>0.1324752420113578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2307</v>
      </c>
      <c r="B451" s="70">
        <v>393</v>
      </c>
      <c r="C451" s="70">
        <v>2</v>
      </c>
      <c r="D451" s="70">
        <v>24</v>
      </c>
      <c r="E451" s="70">
        <v>2005</v>
      </c>
      <c r="F451" s="70" t="s">
        <v>789</v>
      </c>
      <c r="G451" s="70" t="s">
        <v>2305</v>
      </c>
      <c r="H451" s="70" t="s">
        <v>2306</v>
      </c>
      <c r="I451" s="148"/>
      <c r="J451" s="71">
        <v>0.60296330554263622</v>
      </c>
      <c r="K451" s="71">
        <v>0.2473050636065067</v>
      </c>
      <c r="L451" s="71">
        <v>0.29913568785183819</v>
      </c>
      <c r="M451" s="71">
        <v>1.117007810693184</v>
      </c>
      <c r="N451" s="71">
        <v>4.008354256067955</v>
      </c>
      <c r="O451" s="71">
        <v>2.3867248287065861</v>
      </c>
      <c r="P451" s="71">
        <v>3.1479433560294221</v>
      </c>
      <c r="Q451" s="71">
        <v>0.11670926185908399</v>
      </c>
      <c r="R451" s="71">
        <v>0</v>
      </c>
      <c r="S451" s="71">
        <v>4.8756394162685887E-2</v>
      </c>
      <c r="T451" s="72"/>
      <c r="U451" s="71">
        <v>108646</v>
      </c>
      <c r="V451" s="71">
        <v>95</v>
      </c>
      <c r="W451" s="71">
        <v>4</v>
      </c>
      <c r="X451" s="71">
        <v>205</v>
      </c>
      <c r="Y451" s="71">
        <v>749</v>
      </c>
      <c r="Z451" s="71">
        <v>1136</v>
      </c>
      <c r="AA451" s="71">
        <v>626</v>
      </c>
      <c r="AB451" s="71">
        <v>1981</v>
      </c>
      <c r="AC451" s="71">
        <v>0</v>
      </c>
      <c r="AD451" s="71">
        <v>4.8756394162685887E-2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2308</v>
      </c>
      <c r="B452" s="70">
        <v>394</v>
      </c>
      <c r="C452" s="70">
        <v>3</v>
      </c>
      <c r="D452" s="70">
        <v>24</v>
      </c>
      <c r="E452" s="70">
        <v>2006</v>
      </c>
      <c r="F452" s="70" t="s">
        <v>790</v>
      </c>
      <c r="G452" s="70" t="s">
        <v>2305</v>
      </c>
      <c r="H452" s="70" t="s">
        <v>2306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2309</v>
      </c>
      <c r="B453" s="70">
        <v>395</v>
      </c>
      <c r="C453" s="70">
        <v>4</v>
      </c>
      <c r="D453" s="70">
        <v>24</v>
      </c>
      <c r="E453" s="70">
        <v>2007</v>
      </c>
      <c r="F453" s="70" t="s">
        <v>791</v>
      </c>
      <c r="G453" s="70" t="s">
        <v>2305</v>
      </c>
      <c r="H453" s="70" t="s">
        <v>2306</v>
      </c>
      <c r="I453" s="148"/>
      <c r="J453" s="71">
        <v>0.68167943915265117</v>
      </c>
      <c r="K453" s="71">
        <v>0.22477419896398029</v>
      </c>
      <c r="L453" s="71">
        <v>0.30703324171958551</v>
      </c>
      <c r="M453" s="71">
        <v>1.723180880098202</v>
      </c>
      <c r="N453" s="71">
        <v>3.4905143655343038</v>
      </c>
      <c r="O453" s="71">
        <v>2.231243849263266</v>
      </c>
      <c r="P453" s="71">
        <v>3.166030874440426</v>
      </c>
      <c r="Q453" s="71">
        <v>0.12005299747857601</v>
      </c>
      <c r="R453" s="71">
        <v>0</v>
      </c>
      <c r="S453" s="71">
        <v>5.6548265119360681E-2</v>
      </c>
      <c r="T453" s="72"/>
      <c r="U453" s="71">
        <v>125658</v>
      </c>
      <c r="V453" s="71">
        <v>84</v>
      </c>
      <c r="W453" s="71">
        <v>5</v>
      </c>
      <c r="X453" s="71">
        <v>369</v>
      </c>
      <c r="Y453" s="71">
        <v>743</v>
      </c>
      <c r="Z453" s="71">
        <v>1104</v>
      </c>
      <c r="AA453" s="71">
        <v>620</v>
      </c>
      <c r="AB453" s="71">
        <v>1930</v>
      </c>
      <c r="AC453" s="71">
        <v>0</v>
      </c>
      <c r="AD453" s="71">
        <v>5.6548265119360681E-2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2310</v>
      </c>
      <c r="B454" s="70">
        <v>396</v>
      </c>
      <c r="C454" s="70">
        <v>5</v>
      </c>
      <c r="D454" s="70">
        <v>24</v>
      </c>
      <c r="E454" s="70">
        <v>2008</v>
      </c>
      <c r="F454" s="70" t="s">
        <v>792</v>
      </c>
      <c r="G454" s="70" t="s">
        <v>2305</v>
      </c>
      <c r="H454" s="70" t="s">
        <v>2306</v>
      </c>
      <c r="I454" s="148"/>
      <c r="J454" s="71">
        <v>0.50619786034581005</v>
      </c>
      <c r="K454" s="71">
        <v>0.16662188797549071</v>
      </c>
      <c r="L454" s="71">
        <v>0.27894682228387208</v>
      </c>
      <c r="M454" s="71">
        <v>1.864143825595594</v>
      </c>
      <c r="N454" s="71">
        <v>3.1082978360001881</v>
      </c>
      <c r="O454" s="71">
        <v>2.138013823005978</v>
      </c>
      <c r="P454" s="71">
        <v>3.1318186228432192</v>
      </c>
      <c r="Q454" s="71">
        <v>0.114928087004005</v>
      </c>
      <c r="R454" s="71">
        <v>0</v>
      </c>
      <c r="S454" s="71">
        <v>5.1413057233893417E-2</v>
      </c>
      <c r="T454" s="72"/>
      <c r="U454" s="71">
        <v>108279</v>
      </c>
      <c r="V454" s="71">
        <v>84</v>
      </c>
      <c r="W454" s="71">
        <v>5</v>
      </c>
      <c r="X454" s="71">
        <v>369</v>
      </c>
      <c r="Y454" s="71">
        <v>728</v>
      </c>
      <c r="Z454" s="71">
        <v>1095</v>
      </c>
      <c r="AA454" s="71">
        <v>614</v>
      </c>
      <c r="AB454" s="71">
        <v>1878</v>
      </c>
      <c r="AC454" s="71">
        <v>0</v>
      </c>
      <c r="AD454" s="71">
        <v>5.1413057233893417E-2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2311</v>
      </c>
      <c r="B455" s="70">
        <v>397</v>
      </c>
      <c r="C455" s="70">
        <v>6</v>
      </c>
      <c r="D455" s="70">
        <v>24</v>
      </c>
      <c r="E455" s="70">
        <v>2009</v>
      </c>
      <c r="F455" s="70" t="s">
        <v>176</v>
      </c>
      <c r="G455" s="70" t="s">
        <v>2305</v>
      </c>
      <c r="H455" s="70" t="s">
        <v>2306</v>
      </c>
      <c r="I455" s="148"/>
      <c r="J455" s="71">
        <v>0</v>
      </c>
      <c r="K455" s="71">
        <v>0.1863156581527064</v>
      </c>
      <c r="L455" s="71">
        <v>0.36043636760239101</v>
      </c>
      <c r="M455" s="71">
        <v>1.927348960637971</v>
      </c>
      <c r="N455" s="71">
        <v>3.0893788493998322</v>
      </c>
      <c r="O455" s="71">
        <v>2.1759581685586249</v>
      </c>
      <c r="P455" s="71">
        <v>2.9711372132706262</v>
      </c>
      <c r="Q455" s="71">
        <v>0.108899465410118</v>
      </c>
      <c r="R455" s="71">
        <v>0</v>
      </c>
      <c r="S455" s="71">
        <v>5.4230236687537139E-2</v>
      </c>
      <c r="T455" s="72"/>
      <c r="U455" s="71">
        <v>0</v>
      </c>
      <c r="V455" s="71">
        <v>90</v>
      </c>
      <c r="W455" s="71">
        <v>9</v>
      </c>
      <c r="X455" s="71">
        <v>389</v>
      </c>
      <c r="Y455" s="71">
        <v>718</v>
      </c>
      <c r="Z455" s="71">
        <v>1100</v>
      </c>
      <c r="AA455" s="71">
        <v>598</v>
      </c>
      <c r="AB455" s="71">
        <v>1868</v>
      </c>
      <c r="AC455" s="71">
        <v>0</v>
      </c>
      <c r="AD455" s="71">
        <v>5.4230236687537139E-2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2312</v>
      </c>
      <c r="B456" s="70">
        <v>398</v>
      </c>
      <c r="C456" s="70">
        <v>7</v>
      </c>
      <c r="D456" s="70">
        <v>24</v>
      </c>
      <c r="E456" s="70">
        <v>2010</v>
      </c>
      <c r="F456" s="70" t="s">
        <v>177</v>
      </c>
      <c r="G456" s="70" t="s">
        <v>2305</v>
      </c>
      <c r="H456" s="70" t="s">
        <v>2306</v>
      </c>
      <c r="I456" s="148"/>
      <c r="J456" s="71">
        <v>0</v>
      </c>
      <c r="K456" s="71">
        <v>0.1995978627668234</v>
      </c>
      <c r="L456" s="71">
        <v>0.36704829350550261</v>
      </c>
      <c r="M456" s="71">
        <v>1.991331760281513</v>
      </c>
      <c r="N456" s="71">
        <v>3.2924985072167732</v>
      </c>
      <c r="O456" s="71">
        <v>2.148172746337849</v>
      </c>
      <c r="P456" s="71">
        <v>3.037046557249266</v>
      </c>
      <c r="Q456" s="71">
        <v>0.112065375742313</v>
      </c>
      <c r="R456" s="71">
        <v>0</v>
      </c>
      <c r="S456" s="71">
        <v>4.7835800435136133E-2</v>
      </c>
      <c r="T456" s="72"/>
      <c r="U456" s="71">
        <v>0</v>
      </c>
      <c r="V456" s="71">
        <v>90</v>
      </c>
      <c r="W456" s="71">
        <v>9</v>
      </c>
      <c r="X456" s="71">
        <v>389</v>
      </c>
      <c r="Y456" s="71">
        <v>719</v>
      </c>
      <c r="Z456" s="71">
        <v>1091</v>
      </c>
      <c r="AA456" s="71">
        <v>596</v>
      </c>
      <c r="AB456" s="71">
        <v>1842</v>
      </c>
      <c r="AC456" s="71">
        <v>0</v>
      </c>
      <c r="AD456" s="71">
        <v>4.7835800435136133E-2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2313</v>
      </c>
      <c r="B457" s="70">
        <v>399</v>
      </c>
      <c r="C457" s="70">
        <v>8</v>
      </c>
      <c r="D457" s="70">
        <v>24</v>
      </c>
      <c r="E457" s="70">
        <v>2011</v>
      </c>
      <c r="F457" s="70" t="s">
        <v>178</v>
      </c>
      <c r="G457" s="70" t="s">
        <v>2305</v>
      </c>
      <c r="H457" s="70" t="s">
        <v>2306</v>
      </c>
      <c r="I457" s="148"/>
      <c r="J457" s="71">
        <v>0</v>
      </c>
      <c r="K457" s="71">
        <v>0.25052127618151881</v>
      </c>
      <c r="L457" s="71">
        <v>0.32750302351915478</v>
      </c>
      <c r="M457" s="71">
        <v>2.1914845831648231</v>
      </c>
      <c r="N457" s="71">
        <v>3.109071077256953</v>
      </c>
      <c r="O457" s="71">
        <v>2.0851518766124557</v>
      </c>
      <c r="P457" s="71">
        <v>2.9195900655339813</v>
      </c>
      <c r="Q457" s="71">
        <v>0.12652920637197199</v>
      </c>
      <c r="R457" s="71">
        <v>0</v>
      </c>
      <c r="S457" s="71">
        <v>4.830183449779997E-2</v>
      </c>
      <c r="T457" s="72"/>
      <c r="U457" s="71">
        <v>0</v>
      </c>
      <c r="V457" s="71">
        <v>90</v>
      </c>
      <c r="W457" s="71">
        <v>9</v>
      </c>
      <c r="X457" s="71">
        <v>389</v>
      </c>
      <c r="Y457" s="71">
        <v>723</v>
      </c>
      <c r="Z457" s="71">
        <v>1082</v>
      </c>
      <c r="AA457" s="71">
        <v>590</v>
      </c>
      <c r="AB457" s="71">
        <v>1803</v>
      </c>
      <c r="AC457" s="71">
        <v>0</v>
      </c>
      <c r="AD457" s="71">
        <v>4.830183449779997E-2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2314</v>
      </c>
      <c r="B458" s="70">
        <v>400</v>
      </c>
      <c r="C458" s="70">
        <v>9</v>
      </c>
      <c r="D458" s="70">
        <v>24</v>
      </c>
      <c r="E458" s="70">
        <v>2012</v>
      </c>
      <c r="F458" s="70" t="s">
        <v>179</v>
      </c>
      <c r="G458" s="70" t="s">
        <v>2305</v>
      </c>
      <c r="H458" s="70" t="s">
        <v>2306</v>
      </c>
      <c r="I458" s="148"/>
      <c r="J458" s="71">
        <v>0</v>
      </c>
      <c r="K458" s="71">
        <v>0.22612714713477861</v>
      </c>
      <c r="L458" s="71">
        <v>0.33299287788230603</v>
      </c>
      <c r="M458" s="71">
        <v>1.9730129778572809</v>
      </c>
      <c r="N458" s="71">
        <v>3.0405994750404899</v>
      </c>
      <c r="O458" s="71">
        <v>1.9922649943991435</v>
      </c>
      <c r="P458" s="71">
        <v>2.3240778085505762</v>
      </c>
      <c r="Q458" s="71">
        <v>0.13846263040506501</v>
      </c>
      <c r="R458" s="71">
        <v>0</v>
      </c>
      <c r="S458" s="71">
        <v>6.1325590771745223E-2</v>
      </c>
      <c r="T458" s="72"/>
      <c r="U458" s="71">
        <v>0</v>
      </c>
      <c r="V458" s="71">
        <v>90</v>
      </c>
      <c r="W458" s="71">
        <v>9</v>
      </c>
      <c r="X458" s="71">
        <v>389</v>
      </c>
      <c r="Y458" s="71">
        <v>730</v>
      </c>
      <c r="Z458" s="71">
        <v>1042</v>
      </c>
      <c r="AA458" s="71">
        <v>467</v>
      </c>
      <c r="AB458" s="71">
        <v>1816</v>
      </c>
      <c r="AC458" s="71">
        <v>0</v>
      </c>
      <c r="AD458" s="71">
        <v>6.1325590771745223E-2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2315</v>
      </c>
      <c r="B459" s="70">
        <v>401</v>
      </c>
      <c r="C459" s="70">
        <v>10</v>
      </c>
      <c r="D459" s="70">
        <v>24</v>
      </c>
      <c r="E459" s="70">
        <v>2013</v>
      </c>
      <c r="F459" s="70" t="s">
        <v>180</v>
      </c>
      <c r="G459" s="70" t="s">
        <v>2305</v>
      </c>
      <c r="H459" s="70" t="s">
        <v>2306</v>
      </c>
      <c r="I459" s="148"/>
      <c r="J459" s="71">
        <v>0</v>
      </c>
      <c r="K459" s="71">
        <v>0.1860088314960886</v>
      </c>
      <c r="L459" s="71">
        <v>0.33849935466048608</v>
      </c>
      <c r="M459" s="71">
        <v>1.9020213613322119</v>
      </c>
      <c r="N459" s="71">
        <v>3.2497843148001881</v>
      </c>
      <c r="O459" s="71">
        <v>1.9144367711906769</v>
      </c>
      <c r="P459" s="71">
        <v>2.4327422289851302</v>
      </c>
      <c r="Q459" s="71">
        <v>0.13776906585424001</v>
      </c>
      <c r="R459" s="71">
        <v>0</v>
      </c>
      <c r="S459" s="71">
        <v>5.7700121285478807E-2</v>
      </c>
      <c r="T459" s="72"/>
      <c r="U459" s="71">
        <v>0</v>
      </c>
      <c r="V459" s="71">
        <v>90</v>
      </c>
      <c r="W459" s="71">
        <v>9</v>
      </c>
      <c r="X459" s="71">
        <v>389</v>
      </c>
      <c r="Y459" s="71">
        <v>729</v>
      </c>
      <c r="Z459" s="71">
        <v>1046</v>
      </c>
      <c r="AA459" s="71">
        <v>487</v>
      </c>
      <c r="AB459" s="71">
        <v>1781</v>
      </c>
      <c r="AC459" s="71">
        <v>0</v>
      </c>
      <c r="AD459" s="71">
        <v>5.7700121285478807E-2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2316</v>
      </c>
      <c r="B460" s="70">
        <v>402</v>
      </c>
      <c r="C460" s="70">
        <v>11</v>
      </c>
      <c r="D460" s="70">
        <v>24</v>
      </c>
      <c r="E460" s="70">
        <v>2014</v>
      </c>
      <c r="F460" s="70" t="s">
        <v>181</v>
      </c>
      <c r="G460" s="70" t="s">
        <v>2305</v>
      </c>
      <c r="H460" s="70" t="s">
        <v>2306</v>
      </c>
      <c r="I460" s="148"/>
      <c r="J460" s="71">
        <v>0</v>
      </c>
      <c r="K460" s="71">
        <v>0.16261028280838771</v>
      </c>
      <c r="L460" s="71">
        <v>0.29794485646801461</v>
      </c>
      <c r="M460" s="71">
        <v>2.3121324132392829</v>
      </c>
      <c r="N460" s="71">
        <v>3.2129568960881478</v>
      </c>
      <c r="O460" s="71">
        <v>1.8333342605699452</v>
      </c>
      <c r="P460" s="71">
        <v>2.5658991489475182</v>
      </c>
      <c r="Q460" s="71">
        <v>0.12995469031374099</v>
      </c>
      <c r="R460" s="71">
        <v>0</v>
      </c>
      <c r="S460" s="71">
        <v>5.5200576841908912E-2</v>
      </c>
      <c r="T460" s="72"/>
      <c r="U460" s="71">
        <v>0</v>
      </c>
      <c r="V460" s="71">
        <v>67</v>
      </c>
      <c r="W460" s="71">
        <v>11</v>
      </c>
      <c r="X460" s="71">
        <v>475</v>
      </c>
      <c r="Y460" s="71">
        <v>727</v>
      </c>
      <c r="Z460" s="71">
        <v>1055</v>
      </c>
      <c r="AA460" s="71">
        <v>511</v>
      </c>
      <c r="AB460" s="71">
        <v>1751</v>
      </c>
      <c r="AC460" s="71">
        <v>0</v>
      </c>
      <c r="AD460" s="71">
        <v>5.5200576841908912E-2</v>
      </c>
      <c r="AE460" s="72"/>
      <c r="AF460" s="71"/>
      <c r="AG460" s="71"/>
      <c r="AH460" s="71"/>
      <c r="AI460" s="71"/>
      <c r="AJ460" s="71"/>
      <c r="AK460" s="71"/>
      <c r="AL460" s="71"/>
      <c r="AM460" s="71"/>
      <c r="AN460" s="71"/>
      <c r="AO460" s="71"/>
      <c r="AP460" s="71"/>
      <c r="AQ460" s="72"/>
      <c r="AR460" s="71">
        <v>64</v>
      </c>
      <c r="AS460" s="71">
        <v>4</v>
      </c>
      <c r="AT460" s="71">
        <v>0</v>
      </c>
      <c r="AU460" s="71">
        <v>0</v>
      </c>
      <c r="AV460" s="71">
        <v>0</v>
      </c>
      <c r="AW460" s="71">
        <v>0</v>
      </c>
      <c r="AX460" s="71"/>
      <c r="AY460" s="72"/>
      <c r="AZ460" s="71">
        <v>269.7</v>
      </c>
      <c r="BA460" s="71">
        <v>54.2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2317</v>
      </c>
      <c r="B461" s="70">
        <v>403</v>
      </c>
      <c r="C461" s="70">
        <v>12</v>
      </c>
      <c r="D461" s="70">
        <v>24</v>
      </c>
      <c r="E461" s="70">
        <v>2015</v>
      </c>
      <c r="F461" s="70" t="s">
        <v>182</v>
      </c>
      <c r="G461" s="70" t="s">
        <v>2305</v>
      </c>
      <c r="H461" s="70" t="s">
        <v>2306</v>
      </c>
      <c r="I461" s="148"/>
      <c r="J461" s="71">
        <v>0</v>
      </c>
      <c r="K461" s="71">
        <v>0.151324901581393</v>
      </c>
      <c r="L461" s="71">
        <v>0.32143737986521342</v>
      </c>
      <c r="M461" s="71">
        <v>2.464846536044079</v>
      </c>
      <c r="N461" s="71">
        <v>2.7386461601162901</v>
      </c>
      <c r="O461" s="71">
        <v>1.7986466594648824</v>
      </c>
      <c r="P461" s="71">
        <v>2.5880275440244862</v>
      </c>
      <c r="Q461" s="71">
        <v>0.126272763555591</v>
      </c>
      <c r="R461" s="71">
        <v>0</v>
      </c>
      <c r="S461" s="71">
        <v>6.2891478048106783E-2</v>
      </c>
      <c r="T461" s="72"/>
      <c r="U461" s="71">
        <v>0</v>
      </c>
      <c r="V461" s="71">
        <v>67</v>
      </c>
      <c r="W461" s="71">
        <v>11</v>
      </c>
      <c r="X461" s="71">
        <v>475</v>
      </c>
      <c r="Y461" s="71">
        <v>723</v>
      </c>
      <c r="Z461" s="71">
        <v>1045</v>
      </c>
      <c r="AA461" s="71">
        <v>515</v>
      </c>
      <c r="AB461" s="71">
        <v>1738</v>
      </c>
      <c r="AC461" s="71">
        <v>0</v>
      </c>
      <c r="AD461" s="71">
        <v>6.2891478048106783E-2</v>
      </c>
      <c r="AE461" s="72"/>
      <c r="AF461" s="71">
        <v>0</v>
      </c>
      <c r="AG461" s="71">
        <v>116341.5143654795</v>
      </c>
      <c r="AH461" s="71">
        <v>67596.254828370962</v>
      </c>
      <c r="AI461" s="71">
        <v>3084662.8805462001</v>
      </c>
      <c r="AJ461" s="71">
        <v>3554244.8753928822</v>
      </c>
      <c r="AK461" s="71">
        <v>0</v>
      </c>
      <c r="AL461" s="71">
        <v>0</v>
      </c>
      <c r="AM461" s="71">
        <v>238185.60936420609</v>
      </c>
      <c r="AN461" s="71">
        <v>0</v>
      </c>
      <c r="AO461" s="71">
        <v>0</v>
      </c>
      <c r="AP461" s="71">
        <v>7061031.1344971387</v>
      </c>
      <c r="AQ461" s="72"/>
      <c r="AR461" s="71">
        <v>70</v>
      </c>
      <c r="AS461" s="71">
        <v>7</v>
      </c>
      <c r="AT461" s="71">
        <v>0</v>
      </c>
      <c r="AU461" s="71">
        <v>0</v>
      </c>
      <c r="AV461" s="71">
        <v>0</v>
      </c>
      <c r="AW461" s="71">
        <v>0</v>
      </c>
      <c r="AX461" s="71"/>
      <c r="AY461" s="72"/>
      <c r="AZ461" s="71">
        <v>300.60000000000002</v>
      </c>
      <c r="BA461" s="71">
        <v>126.1</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2318</v>
      </c>
      <c r="B462" s="70">
        <v>404</v>
      </c>
      <c r="C462" s="70">
        <v>13</v>
      </c>
      <c r="D462" s="70">
        <v>24</v>
      </c>
      <c r="E462" s="70">
        <v>2016</v>
      </c>
      <c r="F462" s="70" t="s">
        <v>155</v>
      </c>
      <c r="G462" s="1064" t="s">
        <v>2305</v>
      </c>
      <c r="H462" s="70" t="s">
        <v>2306</v>
      </c>
      <c r="I462" s="148"/>
      <c r="J462" s="71">
        <v>0</v>
      </c>
      <c r="K462" s="71">
        <v>0.15223424003842004</v>
      </c>
      <c r="L462" s="71">
        <v>0.30891018766599704</v>
      </c>
      <c r="M462" s="71">
        <v>1.9925483220787874</v>
      </c>
      <c r="N462" s="71">
        <v>2.9116524815864988</v>
      </c>
      <c r="O462" s="71">
        <v>1.800608911484054</v>
      </c>
      <c r="P462" s="71">
        <v>2.5896987908543632</v>
      </c>
      <c r="Q462" s="71">
        <v>0.11979191923581511</v>
      </c>
      <c r="R462" s="71">
        <v>0</v>
      </c>
      <c r="S462" s="71">
        <v>6.712316943716419E-2</v>
      </c>
      <c r="T462" s="72"/>
      <c r="U462" s="71">
        <v>0</v>
      </c>
      <c r="V462" s="71">
        <v>67</v>
      </c>
      <c r="W462" s="71">
        <v>11</v>
      </c>
      <c r="X462" s="71">
        <v>475</v>
      </c>
      <c r="Y462" s="71">
        <v>722</v>
      </c>
      <c r="Z462" s="71">
        <v>1059</v>
      </c>
      <c r="AA462" s="71">
        <v>533</v>
      </c>
      <c r="AB462" s="71">
        <v>1696</v>
      </c>
      <c r="AC462" s="71">
        <v>0</v>
      </c>
      <c r="AD462" s="71">
        <v>6.712316943716419E-2</v>
      </c>
      <c r="AE462" s="72"/>
      <c r="AF462" s="71">
        <v>0</v>
      </c>
      <c r="AG462" s="71">
        <v>112496.7851690212</v>
      </c>
      <c r="AH462" s="71">
        <v>50449.015216551503</v>
      </c>
      <c r="AI462" s="71">
        <v>3000868.6035544439</v>
      </c>
      <c r="AJ462" s="71">
        <v>3544893.4278802029</v>
      </c>
      <c r="AK462" s="71">
        <v>0</v>
      </c>
      <c r="AL462" s="71">
        <v>0</v>
      </c>
      <c r="AM462" s="71">
        <v>232610.26060745379</v>
      </c>
      <c r="AN462" s="71">
        <v>0</v>
      </c>
      <c r="AO462" s="71">
        <v>0</v>
      </c>
      <c r="AP462" s="71">
        <v>6941318.0924276737</v>
      </c>
      <c r="AQ462" s="72"/>
      <c r="AR462" s="71">
        <v>75</v>
      </c>
      <c r="AS462" s="71">
        <v>9</v>
      </c>
      <c r="AT462" s="71">
        <v>0</v>
      </c>
      <c r="AU462" s="71">
        <v>0</v>
      </c>
      <c r="AV462" s="71">
        <v>0</v>
      </c>
      <c r="AW462" s="71">
        <v>0</v>
      </c>
      <c r="AX462" s="71"/>
      <c r="AY462" s="72"/>
      <c r="AZ462" s="71">
        <v>327.5</v>
      </c>
      <c r="BA462" s="71">
        <v>147.30000000000001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2319</v>
      </c>
      <c r="B463" s="70">
        <v>405</v>
      </c>
      <c r="C463" s="70">
        <v>14</v>
      </c>
      <c r="D463" s="70">
        <v>24</v>
      </c>
      <c r="E463" s="70">
        <v>2017</v>
      </c>
      <c r="F463" s="70" t="s">
        <v>156</v>
      </c>
      <c r="G463" s="1064" t="s">
        <v>2305</v>
      </c>
      <c r="H463" s="70" t="s">
        <v>2306</v>
      </c>
      <c r="I463" s="148"/>
      <c r="J463" s="71">
        <v>0</v>
      </c>
      <c r="K463" s="71">
        <v>0.15013005812450186</v>
      </c>
      <c r="L463" s="71">
        <v>0.30377759360259321</v>
      </c>
      <c r="M463" s="71">
        <v>1.892916270477905</v>
      </c>
      <c r="N463" s="71">
        <v>2.9623983146366508</v>
      </c>
      <c r="O463" s="71">
        <v>1.7678821704545646</v>
      </c>
      <c r="P463" s="71">
        <v>2.6167454667526777</v>
      </c>
      <c r="Q463" s="71">
        <v>0.11440709474312501</v>
      </c>
      <c r="R463" s="71">
        <v>0</v>
      </c>
      <c r="S463" s="71">
        <v>0.15002120588569698</v>
      </c>
      <c r="T463" s="72"/>
      <c r="U463" s="71">
        <v>0</v>
      </c>
      <c r="V463" s="71">
        <v>67</v>
      </c>
      <c r="W463" s="71">
        <v>11</v>
      </c>
      <c r="X463" s="71">
        <v>475</v>
      </c>
      <c r="Y463" s="71">
        <v>713</v>
      </c>
      <c r="Z463" s="71">
        <v>1057</v>
      </c>
      <c r="AA463" s="71">
        <v>542</v>
      </c>
      <c r="AB463" s="71">
        <v>1675</v>
      </c>
      <c r="AC463" s="71">
        <v>0</v>
      </c>
      <c r="AD463" s="71">
        <v>0.15002120588569701</v>
      </c>
      <c r="AE463" s="72"/>
      <c r="AF463" s="71">
        <v>0</v>
      </c>
      <c r="AG463" s="71">
        <v>112195.1823122465</v>
      </c>
      <c r="AH463" s="71">
        <v>65063.728540336851</v>
      </c>
      <c r="AI463" s="71">
        <v>2972317.4635215248</v>
      </c>
      <c r="AJ463" s="71">
        <v>3490645.6034268411</v>
      </c>
      <c r="AK463" s="71">
        <v>0</v>
      </c>
      <c r="AL463" s="71">
        <v>0</v>
      </c>
      <c r="AM463" s="71">
        <v>230089.5276438437</v>
      </c>
      <c r="AN463" s="71">
        <v>0</v>
      </c>
      <c r="AO463" s="71">
        <v>0</v>
      </c>
      <c r="AP463" s="71">
        <v>6870311.505444793</v>
      </c>
      <c r="AQ463" s="72"/>
      <c r="AR463" s="71">
        <v>78</v>
      </c>
      <c r="AS463" s="71">
        <v>10</v>
      </c>
      <c r="AT463" s="71">
        <v>0</v>
      </c>
      <c r="AU463" s="71">
        <v>0</v>
      </c>
      <c r="AV463" s="71">
        <v>0</v>
      </c>
      <c r="AW463" s="71">
        <v>0</v>
      </c>
      <c r="AX463" s="71"/>
      <c r="AY463" s="72"/>
      <c r="AZ463" s="71">
        <v>344.9</v>
      </c>
      <c r="BA463" s="71">
        <v>158.30000000000001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2320</v>
      </c>
      <c r="B464" s="70">
        <v>406</v>
      </c>
      <c r="C464" s="70">
        <v>15</v>
      </c>
      <c r="D464" s="70">
        <v>24</v>
      </c>
      <c r="E464" s="70">
        <v>2018</v>
      </c>
      <c r="F464" s="70" t="s">
        <v>183</v>
      </c>
      <c r="G464" s="70" t="s">
        <v>2305</v>
      </c>
      <c r="H464" s="70" t="s">
        <v>2306</v>
      </c>
      <c r="I464" s="148"/>
      <c r="J464" s="71">
        <v>0</v>
      </c>
      <c r="K464" s="71">
        <v>0.14087552740221002</v>
      </c>
      <c r="L464" s="71">
        <v>0.27233643956119669</v>
      </c>
      <c r="M464" s="71">
        <v>1.8422194810238053</v>
      </c>
      <c r="N464" s="71">
        <v>2.8067748396983987</v>
      </c>
      <c r="O464" s="71">
        <v>1.7363086462587902</v>
      </c>
      <c r="P464" s="71">
        <v>2.5381190244216114</v>
      </c>
      <c r="Q464" s="71">
        <v>0.103500900909865</v>
      </c>
      <c r="R464" s="71">
        <v>0</v>
      </c>
      <c r="S464" s="71">
        <v>0.22863607374369352</v>
      </c>
      <c r="T464" s="72"/>
      <c r="U464" s="71">
        <v>0</v>
      </c>
      <c r="V464" s="71">
        <v>67</v>
      </c>
      <c r="W464" s="71">
        <v>11</v>
      </c>
      <c r="X464" s="71">
        <v>475</v>
      </c>
      <c r="Y464" s="71">
        <v>697</v>
      </c>
      <c r="Z464" s="71">
        <v>1058</v>
      </c>
      <c r="AA464" s="71">
        <v>531</v>
      </c>
      <c r="AB464" s="71">
        <v>1633</v>
      </c>
      <c r="AC464" s="71">
        <v>0</v>
      </c>
      <c r="AD464" s="71">
        <v>0.22863607374369349</v>
      </c>
      <c r="AE464" s="72"/>
      <c r="AF464" s="71">
        <v>0</v>
      </c>
      <c r="AG464" s="71">
        <v>99662.304973755614</v>
      </c>
      <c r="AH464" s="71">
        <v>61480.470298166889</v>
      </c>
      <c r="AI464" s="71">
        <v>2839098.6438293261</v>
      </c>
      <c r="AJ464" s="71">
        <v>3274844.3903461448</v>
      </c>
      <c r="AK464" s="71">
        <v>0</v>
      </c>
      <c r="AL464" s="71">
        <v>0</v>
      </c>
      <c r="AM464" s="71">
        <v>224784.2637921226</v>
      </c>
      <c r="AN464" s="71">
        <v>0</v>
      </c>
      <c r="AO464" s="71">
        <v>0</v>
      </c>
      <c r="AP464" s="71">
        <v>6499870.0732395155</v>
      </c>
      <c r="AQ464" s="72"/>
      <c r="AR464" s="71">
        <v>85</v>
      </c>
      <c r="AS464" s="71">
        <v>14</v>
      </c>
      <c r="AT464" s="71">
        <v>0</v>
      </c>
      <c r="AU464" s="71">
        <v>0</v>
      </c>
      <c r="AV464" s="71">
        <v>0</v>
      </c>
      <c r="AW464" s="71">
        <v>0</v>
      </c>
      <c r="AX464" s="71"/>
      <c r="AY464" s="72"/>
      <c r="AZ464" s="71">
        <v>392</v>
      </c>
      <c r="BA464" s="71">
        <v>323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2321</v>
      </c>
      <c r="B465" s="70">
        <v>407</v>
      </c>
      <c r="C465" s="70">
        <v>16</v>
      </c>
      <c r="D465" s="70">
        <v>24</v>
      </c>
      <c r="E465" s="70">
        <v>2019</v>
      </c>
      <c r="F465" s="70" t="s">
        <v>158</v>
      </c>
      <c r="G465" s="70" t="s">
        <v>2305</v>
      </c>
      <c r="H465" s="70" t="s">
        <v>2306</v>
      </c>
      <c r="I465" s="148"/>
      <c r="J465" s="71">
        <v>0</v>
      </c>
      <c r="K465" s="71">
        <v>0.12787535648131088</v>
      </c>
      <c r="L465" s="71">
        <v>0.27381883050766986</v>
      </c>
      <c r="M465" s="71">
        <v>1.7641210080827043</v>
      </c>
      <c r="N465" s="71">
        <v>2.4733689178132638</v>
      </c>
      <c r="O465" s="71">
        <v>1.6803312996288953</v>
      </c>
      <c r="P465" s="71">
        <v>2.6054196245924746</v>
      </c>
      <c r="Q465" s="71">
        <v>9.9723714783062606E-2</v>
      </c>
      <c r="R465" s="71">
        <v>0</v>
      </c>
      <c r="S465" s="71">
        <v>0.16406845891103339</v>
      </c>
      <c r="T465" s="72"/>
      <c r="U465" s="71">
        <v>0</v>
      </c>
      <c r="V465" s="71">
        <v>67</v>
      </c>
      <c r="W465" s="71">
        <v>11</v>
      </c>
      <c r="X465" s="71">
        <v>475</v>
      </c>
      <c r="Y465" s="71">
        <v>692</v>
      </c>
      <c r="Z465" s="71">
        <v>1052</v>
      </c>
      <c r="AA465" s="71">
        <v>541</v>
      </c>
      <c r="AB465" s="71">
        <v>1616</v>
      </c>
      <c r="AC465" s="71">
        <v>0</v>
      </c>
      <c r="AD465" s="71">
        <v>0.16406845891103339</v>
      </c>
      <c r="AE465" s="72"/>
      <c r="AF465" s="71">
        <v>0</v>
      </c>
      <c r="AG465" s="71">
        <v>96499.511104588775</v>
      </c>
      <c r="AH465" s="71">
        <v>64938.88949623784</v>
      </c>
      <c r="AI465" s="71">
        <v>2909365.260710787</v>
      </c>
      <c r="AJ465" s="71">
        <v>3158780.1862346949</v>
      </c>
      <c r="AK465" s="71">
        <v>0</v>
      </c>
      <c r="AL465" s="71">
        <v>0</v>
      </c>
      <c r="AM465" s="71">
        <v>220087.03475851324</v>
      </c>
      <c r="AN465" s="71">
        <v>0</v>
      </c>
      <c r="AO465" s="71">
        <v>0</v>
      </c>
      <c r="AP465" s="71">
        <v>6449670.8823048212</v>
      </c>
      <c r="AQ465" s="72"/>
      <c r="AR465" s="71">
        <v>86</v>
      </c>
      <c r="AS465" s="71">
        <v>14</v>
      </c>
      <c r="AT465" s="71">
        <v>0</v>
      </c>
      <c r="AU465" s="71">
        <v>0</v>
      </c>
      <c r="AV465" s="71">
        <v>0</v>
      </c>
      <c r="AW465" s="71">
        <v>0</v>
      </c>
      <c r="AX465" s="71"/>
      <c r="AY465" s="72"/>
      <c r="AZ465" s="71">
        <v>396.9</v>
      </c>
      <c r="BA465" s="71">
        <v>323.3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2322</v>
      </c>
      <c r="B466" s="70">
        <v>408</v>
      </c>
      <c r="C466" s="70">
        <v>17</v>
      </c>
      <c r="D466" s="70">
        <v>24</v>
      </c>
      <c r="E466" s="70">
        <v>2020</v>
      </c>
      <c r="F466" s="70" t="s">
        <v>159</v>
      </c>
      <c r="G466" s="70" t="s">
        <v>2305</v>
      </c>
      <c r="H466" s="70" t="s">
        <v>2306</v>
      </c>
      <c r="I466" s="148"/>
      <c r="J466" s="71">
        <v>0</v>
      </c>
      <c r="K466" s="71">
        <v>0.13961176783361287</v>
      </c>
      <c r="L466" s="71">
        <v>0.51152420871866233</v>
      </c>
      <c r="M466" s="71">
        <v>1.2300638836377447</v>
      </c>
      <c r="N466" s="71">
        <v>2.3967424890363302</v>
      </c>
      <c r="O466" s="71">
        <v>1.4526156698704908</v>
      </c>
      <c r="P466" s="71">
        <v>2.442187203073404</v>
      </c>
      <c r="Q466" s="71">
        <v>9.3511707310687003E-2</v>
      </c>
      <c r="R466" s="71">
        <v>0</v>
      </c>
      <c r="S466" s="71">
        <v>0.13561175551876789</v>
      </c>
      <c r="T466" s="72"/>
      <c r="U466" s="71">
        <v>0</v>
      </c>
      <c r="V466" s="71">
        <v>64</v>
      </c>
      <c r="W466" s="71">
        <v>23</v>
      </c>
      <c r="X466" s="71">
        <v>368</v>
      </c>
      <c r="Y466" s="71">
        <v>684</v>
      </c>
      <c r="Z466" s="71">
        <v>1038</v>
      </c>
      <c r="AA466" s="71">
        <v>539</v>
      </c>
      <c r="AB466" s="71">
        <v>1586</v>
      </c>
      <c r="AC466" s="71">
        <v>0</v>
      </c>
      <c r="AD466" s="71">
        <v>0.13561175551876789</v>
      </c>
      <c r="AE466" s="72"/>
      <c r="AF466" s="71">
        <v>0</v>
      </c>
      <c r="AG466" s="71">
        <v>100671.1753972131</v>
      </c>
      <c r="AH466" s="71">
        <v>131621.3688654986</v>
      </c>
      <c r="AI466" s="71">
        <v>2126403.1110974681</v>
      </c>
      <c r="AJ466" s="71">
        <v>3124354.9894167762</v>
      </c>
      <c r="AK466" s="71"/>
      <c r="AL466" s="71"/>
      <c r="AM466" s="71">
        <v>206990.6208275184</v>
      </c>
      <c r="AN466" s="71"/>
      <c r="AO466" s="71"/>
      <c r="AP466" s="71">
        <v>5690041.2656044746</v>
      </c>
      <c r="AQ466" s="72"/>
      <c r="AR466" s="71">
        <v>87</v>
      </c>
      <c r="AS466" s="71">
        <v>16</v>
      </c>
      <c r="AT466" s="71">
        <v>0</v>
      </c>
      <c r="AU466" s="71">
        <v>0</v>
      </c>
      <c r="AV466" s="71">
        <v>0</v>
      </c>
      <c r="AW466" s="71">
        <v>0</v>
      </c>
      <c r="AX466" s="71"/>
      <c r="AY466" s="72"/>
      <c r="AZ466" s="71">
        <v>402.4</v>
      </c>
      <c r="BA466" s="71">
        <v>394.8</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2323</v>
      </c>
      <c r="B467" s="70">
        <v>408</v>
      </c>
      <c r="C467" s="70">
        <v>18</v>
      </c>
      <c r="D467" s="70">
        <v>24</v>
      </c>
      <c r="E467" s="70">
        <v>2021</v>
      </c>
      <c r="F467" s="70" t="s">
        <v>160</v>
      </c>
      <c r="G467" s="70" t="s">
        <v>2305</v>
      </c>
      <c r="H467" s="70" t="s">
        <v>2306</v>
      </c>
      <c r="I467" s="148"/>
      <c r="J467" s="71">
        <v>0.6920586765922303</v>
      </c>
      <c r="K467" s="71">
        <v>0.14970762132636323</v>
      </c>
      <c r="L467" s="71">
        <v>0.67107935755087589</v>
      </c>
      <c r="M467" s="71">
        <v>1.3913871787081533</v>
      </c>
      <c r="N467" s="71">
        <v>2.6089351682621609</v>
      </c>
      <c r="O467" s="71">
        <v>1.3618539385821431</v>
      </c>
      <c r="P467" s="71">
        <v>2.4812896874693231</v>
      </c>
      <c r="Q467" s="71">
        <v>9.0967113325205406E-2</v>
      </c>
      <c r="R467" s="71">
        <v>0</v>
      </c>
      <c r="S467" s="71">
        <v>0.17180467390903961</v>
      </c>
      <c r="T467" s="72"/>
      <c r="U467" s="71">
        <v>181144</v>
      </c>
      <c r="V467" s="71">
        <v>64</v>
      </c>
      <c r="W467" s="71">
        <v>23</v>
      </c>
      <c r="X467" s="71">
        <v>368</v>
      </c>
      <c r="Y467" s="71">
        <v>682</v>
      </c>
      <c r="Z467" s="71">
        <v>1002</v>
      </c>
      <c r="AA467" s="71">
        <v>534</v>
      </c>
      <c r="AB467" s="71">
        <v>1558</v>
      </c>
      <c r="AC467" s="71">
        <v>0</v>
      </c>
      <c r="AD467" s="71">
        <v>0.17180467390903961</v>
      </c>
      <c r="AE467" s="72"/>
      <c r="AF467" s="71">
        <v>1093068.5739130722</v>
      </c>
      <c r="AG467" s="71">
        <v>103670.48158189931</v>
      </c>
      <c r="AH467" s="71">
        <v>157664.2223307169</v>
      </c>
      <c r="AI467" s="71">
        <v>2275669.9316559993</v>
      </c>
      <c r="AJ467" s="71">
        <v>3304175.183005847</v>
      </c>
      <c r="AK467" s="71">
        <v>0</v>
      </c>
      <c r="AL467" s="71">
        <v>0</v>
      </c>
      <c r="AM467" s="71">
        <v>204509.13720455696</v>
      </c>
      <c r="AN467" s="71">
        <v>0</v>
      </c>
      <c r="AO467" s="71">
        <v>0</v>
      </c>
      <c r="AP467" s="71">
        <v>7138757.529692092</v>
      </c>
      <c r="AQ467" s="72"/>
      <c r="AR467" s="71">
        <v>92</v>
      </c>
      <c r="AS467" s="71">
        <v>18</v>
      </c>
      <c r="AT467" s="71">
        <v>0</v>
      </c>
      <c r="AU467" s="71">
        <v>0</v>
      </c>
      <c r="AV467" s="71">
        <v>0</v>
      </c>
      <c r="AW467" s="71">
        <v>0</v>
      </c>
      <c r="AX467" s="71"/>
      <c r="AY467" s="72"/>
      <c r="AZ467" s="71">
        <v>429.2</v>
      </c>
      <c r="BA467" s="71">
        <v>433.3</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2324</v>
      </c>
      <c r="B468" s="70">
        <v>408</v>
      </c>
      <c r="C468" s="70">
        <v>19</v>
      </c>
      <c r="D468" s="70">
        <v>24</v>
      </c>
      <c r="E468" s="70">
        <v>2022</v>
      </c>
      <c r="F468" s="70" t="s">
        <v>161</v>
      </c>
      <c r="G468" s="70" t="s">
        <v>2305</v>
      </c>
      <c r="H468" s="70" t="s">
        <v>2306</v>
      </c>
      <c r="I468" s="148"/>
      <c r="J468" s="71">
        <v>0.70301674774420564</v>
      </c>
      <c r="K468" s="71">
        <v>0.13487584017781451</v>
      </c>
      <c r="L468" s="71">
        <v>0.43000628055742363</v>
      </c>
      <c r="M468" s="71">
        <v>1.37407194077992</v>
      </c>
      <c r="N468" s="71">
        <v>2.5026488240008367</v>
      </c>
      <c r="O468" s="71">
        <v>1.4190626520880392</v>
      </c>
      <c r="P468" s="71">
        <v>2.4806465457997335</v>
      </c>
      <c r="Q468" s="71">
        <v>9.0129728878346013E-2</v>
      </c>
      <c r="R468" s="71">
        <v>0</v>
      </c>
      <c r="S468" s="71">
        <v>0.18966413667373849</v>
      </c>
      <c r="T468" s="72"/>
      <c r="U468" s="71">
        <v>204194</v>
      </c>
      <c r="V468" s="71">
        <v>64</v>
      </c>
      <c r="W468" s="71">
        <v>23</v>
      </c>
      <c r="X468" s="71">
        <v>368</v>
      </c>
      <c r="Y468" s="71">
        <v>669</v>
      </c>
      <c r="Z468" s="71">
        <v>992</v>
      </c>
      <c r="AA468" s="71">
        <v>542</v>
      </c>
      <c r="AB468" s="71">
        <v>1531</v>
      </c>
      <c r="AC468" s="71">
        <v>0</v>
      </c>
      <c r="AD468" s="71">
        <v>0.18966413667373849</v>
      </c>
      <c r="AE468" s="72"/>
      <c r="AF468" s="71">
        <v>1094385.6495212307</v>
      </c>
      <c r="AG468" s="71">
        <v>100683.6052861044</v>
      </c>
      <c r="AH468" s="71">
        <v>123089.8277141361</v>
      </c>
      <c r="AI468" s="71">
        <v>2259989.6438226243</v>
      </c>
      <c r="AJ468" s="71">
        <v>3213636.38437049</v>
      </c>
      <c r="AK468" s="71">
        <v>0</v>
      </c>
      <c r="AL468" s="71">
        <v>0</v>
      </c>
      <c r="AM468" s="71">
        <v>197693.88773729393</v>
      </c>
      <c r="AN468" s="71">
        <v>0</v>
      </c>
      <c r="AO468" s="71">
        <v>0</v>
      </c>
      <c r="AP468" s="71">
        <v>6989478.9984518792</v>
      </c>
      <c r="AQ468" s="72"/>
      <c r="AR468" s="71">
        <v>96</v>
      </c>
      <c r="AS468" s="71">
        <v>18</v>
      </c>
      <c r="AT468" s="71">
        <v>0</v>
      </c>
      <c r="AU468" s="71">
        <v>0</v>
      </c>
      <c r="AV468" s="71">
        <v>0</v>
      </c>
      <c r="AW468" s="71">
        <v>0</v>
      </c>
      <c r="AX468" s="71"/>
      <c r="AY468" s="72"/>
      <c r="AZ468" s="71">
        <v>461.89999999999992</v>
      </c>
      <c r="BA468" s="71">
        <v>433.29999999999995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2325</v>
      </c>
      <c r="B469" s="70">
        <v>408</v>
      </c>
      <c r="C469" s="70">
        <v>20</v>
      </c>
      <c r="D469" s="70">
        <v>24</v>
      </c>
      <c r="E469" s="70">
        <v>2023</v>
      </c>
      <c r="F469" s="70" t="s">
        <v>1539</v>
      </c>
      <c r="G469" s="70" t="s">
        <v>2305</v>
      </c>
      <c r="H469" s="70" t="s">
        <v>2306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98</v>
      </c>
      <c r="AS469" s="71">
        <v>18</v>
      </c>
      <c r="AT469" s="71">
        <v>0</v>
      </c>
      <c r="AU469" s="71">
        <v>0</v>
      </c>
      <c r="AV469" s="71">
        <v>0</v>
      </c>
      <c r="AW469" s="71">
        <v>0</v>
      </c>
      <c r="AX469" s="71"/>
      <c r="AY469" s="72"/>
      <c r="AZ469" s="71">
        <v>476.69999999999993</v>
      </c>
      <c r="BA469" s="71">
        <v>433.29999999999995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2326</v>
      </c>
      <c r="B470" s="70">
        <v>408</v>
      </c>
      <c r="C470" s="70">
        <v>21</v>
      </c>
      <c r="D470" s="70">
        <v>24</v>
      </c>
      <c r="E470" s="70">
        <v>2024</v>
      </c>
      <c r="F470" s="70" t="s">
        <v>1554</v>
      </c>
      <c r="G470" s="70" t="s">
        <v>2305</v>
      </c>
      <c r="H470" s="70" t="s">
        <v>2306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2327</v>
      </c>
      <c r="B471" s="70">
        <v>341</v>
      </c>
      <c r="C471" s="70">
        <v>1</v>
      </c>
      <c r="D471" s="70">
        <v>21</v>
      </c>
      <c r="E471" s="70">
        <v>1990</v>
      </c>
      <c r="F471" s="70" t="s">
        <v>787</v>
      </c>
      <c r="G471" s="70" t="s">
        <v>1576</v>
      </c>
      <c r="H471" s="70" t="s">
        <v>1577</v>
      </c>
      <c r="I471" s="148"/>
      <c r="J471" s="71">
        <v>0</v>
      </c>
      <c r="K471" s="71">
        <v>1.3390165915976671</v>
      </c>
      <c r="L471" s="71">
        <v>0.59846877810594301</v>
      </c>
      <c r="M471" s="71">
        <v>2.272417000738256</v>
      </c>
      <c r="N471" s="71">
        <v>4.3613161985738564</v>
      </c>
      <c r="O471" s="71">
        <v>1.9522907133873859</v>
      </c>
      <c r="P471" s="71">
        <v>1.3673180880214391</v>
      </c>
      <c r="Q471" s="71">
        <v>0.14633598330186801</v>
      </c>
      <c r="R471" s="71">
        <v>0</v>
      </c>
      <c r="S471" s="71">
        <v>0.11916321309252691</v>
      </c>
      <c r="T471" s="72"/>
      <c r="U471" s="71">
        <v>0</v>
      </c>
      <c r="V471" s="71">
        <v>245</v>
      </c>
      <c r="W471" s="71">
        <v>7</v>
      </c>
      <c r="X471" s="71">
        <v>762</v>
      </c>
      <c r="Y471" s="71">
        <v>933</v>
      </c>
      <c r="Z471" s="71">
        <v>803</v>
      </c>
      <c r="AA471" s="71">
        <v>332</v>
      </c>
      <c r="AB471" s="71">
        <v>2376</v>
      </c>
      <c r="AC471" s="71">
        <v>0</v>
      </c>
      <c r="AD471" s="71">
        <v>0.11916321309252691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2328</v>
      </c>
      <c r="B472" s="70">
        <v>342</v>
      </c>
      <c r="C472" s="70">
        <v>2</v>
      </c>
      <c r="D472" s="70">
        <v>21</v>
      </c>
      <c r="E472" s="70">
        <v>2005</v>
      </c>
      <c r="F472" s="70" t="s">
        <v>789</v>
      </c>
      <c r="G472" s="70" t="s">
        <v>1576</v>
      </c>
      <c r="H472" s="70" t="s">
        <v>1577</v>
      </c>
      <c r="I472" s="148"/>
      <c r="J472" s="71">
        <v>0</v>
      </c>
      <c r="K472" s="71">
        <v>1.714547062146885</v>
      </c>
      <c r="L472" s="71">
        <v>0.1126140644423019</v>
      </c>
      <c r="M472" s="71">
        <v>5.1294014015777396</v>
      </c>
      <c r="N472" s="71">
        <v>5.0618417397876012</v>
      </c>
      <c r="O472" s="71">
        <v>2.1808277924273201</v>
      </c>
      <c r="P472" s="71">
        <v>1.4080257822495821</v>
      </c>
      <c r="Q472" s="71">
        <v>0.122659607870072</v>
      </c>
      <c r="R472" s="71">
        <v>0</v>
      </c>
      <c r="S472" s="71">
        <v>0.3713743227525953</v>
      </c>
      <c r="T472" s="72"/>
      <c r="U472" s="71">
        <v>0</v>
      </c>
      <c r="V472" s="71">
        <v>523</v>
      </c>
      <c r="W472" s="71">
        <v>1</v>
      </c>
      <c r="X472" s="71">
        <v>833</v>
      </c>
      <c r="Y472" s="71">
        <v>1032</v>
      </c>
      <c r="Z472" s="71">
        <v>1038</v>
      </c>
      <c r="AA472" s="71">
        <v>280</v>
      </c>
      <c r="AB472" s="71">
        <v>2082</v>
      </c>
      <c r="AC472" s="71">
        <v>0</v>
      </c>
      <c r="AD472" s="71">
        <v>0.3713743227525953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2329</v>
      </c>
      <c r="B473" s="70">
        <v>343</v>
      </c>
      <c r="C473" s="70">
        <v>3</v>
      </c>
      <c r="D473" s="70">
        <v>21</v>
      </c>
      <c r="E473" s="70">
        <v>2006</v>
      </c>
      <c r="F473" s="70" t="s">
        <v>790</v>
      </c>
      <c r="G473" s="70" t="s">
        <v>1576</v>
      </c>
      <c r="H473" s="70" t="s">
        <v>1577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2330</v>
      </c>
      <c r="B474" s="70">
        <v>344</v>
      </c>
      <c r="C474" s="70">
        <v>4</v>
      </c>
      <c r="D474" s="70">
        <v>21</v>
      </c>
      <c r="E474" s="70">
        <v>2007</v>
      </c>
      <c r="F474" s="70" t="s">
        <v>791</v>
      </c>
      <c r="G474" s="70" t="s">
        <v>1576</v>
      </c>
      <c r="H474" s="70" t="s">
        <v>1577</v>
      </c>
      <c r="I474" s="148"/>
      <c r="J474" s="71">
        <v>0</v>
      </c>
      <c r="K474" s="71">
        <v>1.7282010287123251</v>
      </c>
      <c r="L474" s="71">
        <v>0.41034408287540952</v>
      </c>
      <c r="M474" s="71">
        <v>5.5356029416306791</v>
      </c>
      <c r="N474" s="71">
        <v>4.8284157789604034</v>
      </c>
      <c r="O474" s="71">
        <v>2.1241279760649401</v>
      </c>
      <c r="P474" s="71">
        <v>1.455352901960518</v>
      </c>
      <c r="Q474" s="71">
        <v>0.12590013828841301</v>
      </c>
      <c r="R474" s="71">
        <v>0</v>
      </c>
      <c r="S474" s="71">
        <v>0.34930441572788701</v>
      </c>
      <c r="T474" s="72"/>
      <c r="U474" s="71">
        <v>0</v>
      </c>
      <c r="V474" s="71">
        <v>575</v>
      </c>
      <c r="W474" s="71">
        <v>5</v>
      </c>
      <c r="X474" s="71">
        <v>1126</v>
      </c>
      <c r="Y474" s="71">
        <v>987</v>
      </c>
      <c r="Z474" s="71">
        <v>1051</v>
      </c>
      <c r="AA474" s="71">
        <v>285</v>
      </c>
      <c r="AB474" s="71">
        <v>2024</v>
      </c>
      <c r="AC474" s="71">
        <v>0</v>
      </c>
      <c r="AD474" s="71">
        <v>0.34930441572788701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2331</v>
      </c>
      <c r="B475" s="70">
        <v>345</v>
      </c>
      <c r="C475" s="70">
        <v>5</v>
      </c>
      <c r="D475" s="70">
        <v>21</v>
      </c>
      <c r="E475" s="70">
        <v>2008</v>
      </c>
      <c r="F475" s="70" t="s">
        <v>792</v>
      </c>
      <c r="G475" s="70" t="s">
        <v>1576</v>
      </c>
      <c r="H475" s="70" t="s">
        <v>1577</v>
      </c>
      <c r="I475" s="148"/>
      <c r="J475" s="71">
        <v>0</v>
      </c>
      <c r="K475" s="71">
        <v>1.516768550166659</v>
      </c>
      <c r="L475" s="71">
        <v>0.35431662838544409</v>
      </c>
      <c r="M475" s="71">
        <v>6.477191484449099</v>
      </c>
      <c r="N475" s="71">
        <v>4.9082796028873998</v>
      </c>
      <c r="O475" s="71">
        <v>2.03453004892441</v>
      </c>
      <c r="P475" s="71">
        <v>1.428190902925246</v>
      </c>
      <c r="Q475" s="71">
        <v>0.12135377876940499</v>
      </c>
      <c r="R475" s="71">
        <v>0</v>
      </c>
      <c r="S475" s="71">
        <v>0.31974585392704619</v>
      </c>
      <c r="T475" s="72"/>
      <c r="U475" s="71">
        <v>0</v>
      </c>
      <c r="V475" s="71">
        <v>575</v>
      </c>
      <c r="W475" s="71">
        <v>5</v>
      </c>
      <c r="X475" s="71">
        <v>1126</v>
      </c>
      <c r="Y475" s="71">
        <v>990</v>
      </c>
      <c r="Z475" s="71">
        <v>1042</v>
      </c>
      <c r="AA475" s="71">
        <v>280</v>
      </c>
      <c r="AB475" s="71">
        <v>1983</v>
      </c>
      <c r="AC475" s="71">
        <v>0</v>
      </c>
      <c r="AD475" s="71">
        <v>0.31974585392704619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2332</v>
      </c>
      <c r="B476" s="70">
        <v>346</v>
      </c>
      <c r="C476" s="70">
        <v>6</v>
      </c>
      <c r="D476" s="70">
        <v>21</v>
      </c>
      <c r="E476" s="70">
        <v>2009</v>
      </c>
      <c r="F476" s="70" t="s">
        <v>176</v>
      </c>
      <c r="G476" s="70" t="s">
        <v>1576</v>
      </c>
      <c r="H476" s="70" t="s">
        <v>1577</v>
      </c>
      <c r="I476" s="148"/>
      <c r="J476" s="71">
        <v>0</v>
      </c>
      <c r="K476" s="71">
        <v>1.3762610476881421</v>
      </c>
      <c r="L476" s="71">
        <v>0.1236789919216166</v>
      </c>
      <c r="M476" s="71">
        <v>4.4501228246780249</v>
      </c>
      <c r="N476" s="71">
        <v>4.1477295677741939</v>
      </c>
      <c r="O476" s="71">
        <v>2.0691384039202929</v>
      </c>
      <c r="P476" s="71">
        <v>1.35638872779746</v>
      </c>
      <c r="Q476" s="71">
        <v>0.114262822378925</v>
      </c>
      <c r="R476" s="71">
        <v>0</v>
      </c>
      <c r="S476" s="71">
        <v>0.16388683864021061</v>
      </c>
      <c r="T476" s="72"/>
      <c r="U476" s="71">
        <v>0</v>
      </c>
      <c r="V476" s="71">
        <v>639</v>
      </c>
      <c r="W476" s="71">
        <v>2</v>
      </c>
      <c r="X476" s="71">
        <v>977</v>
      </c>
      <c r="Y476" s="71">
        <v>974</v>
      </c>
      <c r="Z476" s="71">
        <v>1046</v>
      </c>
      <c r="AA476" s="71">
        <v>273</v>
      </c>
      <c r="AB476" s="71">
        <v>1960</v>
      </c>
      <c r="AC476" s="71">
        <v>0</v>
      </c>
      <c r="AD476" s="71">
        <v>0.16388683864021061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15.3</v>
      </c>
      <c r="BL476" s="71">
        <v>0</v>
      </c>
      <c r="BM476" s="71">
        <v>0</v>
      </c>
      <c r="BN476" s="72"/>
      <c r="BO476" s="71">
        <v>0</v>
      </c>
      <c r="BP476" s="71">
        <v>0</v>
      </c>
      <c r="BQ476" s="71">
        <v>0</v>
      </c>
      <c r="BR476" s="71">
        <v>1</v>
      </c>
      <c r="BS476" s="71">
        <v>0</v>
      </c>
      <c r="BT476" s="71">
        <v>0</v>
      </c>
      <c r="BU476"/>
      <c r="BV476" s="70">
        <v>15.3</v>
      </c>
      <c r="BW476" s="70">
        <v>0</v>
      </c>
      <c r="BX476" s="70">
        <v>0</v>
      </c>
      <c r="BY476" s="70">
        <v>0</v>
      </c>
      <c r="BZ476" s="70">
        <v>0</v>
      </c>
      <c r="CA476" s="70">
        <v>0</v>
      </c>
      <c r="CB476" s="70">
        <v>0</v>
      </c>
      <c r="CC476" s="70">
        <v>0</v>
      </c>
      <c r="CD476" s="70">
        <v>0</v>
      </c>
    </row>
    <row r="477" spans="1:82">
      <c r="A477" s="70" t="s">
        <v>2333</v>
      </c>
      <c r="B477" s="70">
        <v>347</v>
      </c>
      <c r="C477" s="70">
        <v>7</v>
      </c>
      <c r="D477" s="70">
        <v>21</v>
      </c>
      <c r="E477" s="70">
        <v>2010</v>
      </c>
      <c r="F477" s="70" t="s">
        <v>177</v>
      </c>
      <c r="G477" s="70" t="s">
        <v>1576</v>
      </c>
      <c r="H477" s="70" t="s">
        <v>1577</v>
      </c>
      <c r="I477" s="148"/>
      <c r="J477" s="71">
        <v>0</v>
      </c>
      <c r="K477" s="71">
        <v>1.435311213328136</v>
      </c>
      <c r="L477" s="71">
        <v>0.11259763290832531</v>
      </c>
      <c r="M477" s="71">
        <v>3.98348057711127</v>
      </c>
      <c r="N477" s="71">
        <v>3.9987142342863149</v>
      </c>
      <c r="O477" s="71">
        <v>2.083195935495366</v>
      </c>
      <c r="P477" s="71">
        <v>1.335077513421657</v>
      </c>
      <c r="Q477" s="71">
        <v>0.116263264410185</v>
      </c>
      <c r="R477" s="71">
        <v>0</v>
      </c>
      <c r="S477" s="71">
        <v>0.42563350177781312</v>
      </c>
      <c r="T477" s="72"/>
      <c r="U477" s="71">
        <v>0</v>
      </c>
      <c r="V477" s="71">
        <v>639</v>
      </c>
      <c r="W477" s="71">
        <v>2</v>
      </c>
      <c r="X477" s="71">
        <v>977</v>
      </c>
      <c r="Y477" s="71">
        <v>955</v>
      </c>
      <c r="Z477" s="71">
        <v>1058</v>
      </c>
      <c r="AA477" s="71">
        <v>262</v>
      </c>
      <c r="AB477" s="71">
        <v>1911</v>
      </c>
      <c r="AC477" s="71">
        <v>0</v>
      </c>
      <c r="AD477" s="71">
        <v>0.42563350177781312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5.3380000000000001</v>
      </c>
      <c r="BL477" s="71">
        <v>0</v>
      </c>
      <c r="BM477" s="71">
        <v>0</v>
      </c>
      <c r="BN477" s="72"/>
      <c r="BO477" s="71">
        <v>0</v>
      </c>
      <c r="BP477" s="71">
        <v>0</v>
      </c>
      <c r="BQ477" s="71">
        <v>0</v>
      </c>
      <c r="BR477" s="71">
        <v>1</v>
      </c>
      <c r="BS477" s="71">
        <v>0</v>
      </c>
      <c r="BT477" s="71">
        <v>0</v>
      </c>
      <c r="BU477"/>
      <c r="BV477" s="70">
        <v>5.3380000000000001</v>
      </c>
      <c r="BW477" s="70">
        <v>0</v>
      </c>
      <c r="BX477" s="70">
        <v>0</v>
      </c>
      <c r="BY477" s="70">
        <v>0</v>
      </c>
      <c r="BZ477" s="70">
        <v>0</v>
      </c>
      <c r="CA477" s="70">
        <v>0</v>
      </c>
      <c r="CB477" s="70">
        <v>0</v>
      </c>
      <c r="CC477" s="70">
        <v>0</v>
      </c>
      <c r="CD477" s="70">
        <v>0</v>
      </c>
    </row>
    <row r="478" spans="1:82">
      <c r="A478" s="70" t="s">
        <v>2334</v>
      </c>
      <c r="B478" s="70">
        <v>348</v>
      </c>
      <c r="C478" s="70">
        <v>8</v>
      </c>
      <c r="D478" s="70">
        <v>21</v>
      </c>
      <c r="E478" s="70">
        <v>2011</v>
      </c>
      <c r="F478" s="70" t="s">
        <v>178</v>
      </c>
      <c r="G478" s="70" t="s">
        <v>1576</v>
      </c>
      <c r="H478" s="70" t="s">
        <v>1577</v>
      </c>
      <c r="I478" s="148"/>
      <c r="J478" s="71">
        <v>0.18834452533699639</v>
      </c>
      <c r="K478" s="71">
        <v>2.0111379871910788</v>
      </c>
      <c r="L478" s="71">
        <v>0.1050617959120986</v>
      </c>
      <c r="M478" s="71">
        <v>5.0322559024066864</v>
      </c>
      <c r="N478" s="71">
        <v>4.7426079162060537</v>
      </c>
      <c r="O478" s="71">
        <v>2.0466093280613937</v>
      </c>
      <c r="P478" s="71">
        <v>1.3212382160975815</v>
      </c>
      <c r="Q478" s="71">
        <v>0.132143369716264</v>
      </c>
      <c r="R478" s="71">
        <v>0</v>
      </c>
      <c r="S478" s="71">
        <v>0.31041260648107633</v>
      </c>
      <c r="T478" s="72"/>
      <c r="U478" s="71">
        <v>6919</v>
      </c>
      <c r="V478" s="71">
        <v>639</v>
      </c>
      <c r="W478" s="71">
        <v>2</v>
      </c>
      <c r="X478" s="71">
        <v>977</v>
      </c>
      <c r="Y478" s="71">
        <v>941</v>
      </c>
      <c r="Z478" s="71">
        <v>1062</v>
      </c>
      <c r="AA478" s="71">
        <v>267</v>
      </c>
      <c r="AB478" s="71">
        <v>1883</v>
      </c>
      <c r="AC478" s="71">
        <v>0</v>
      </c>
      <c r="AD478" s="71">
        <v>0.31041260648107633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9.6969999999999992</v>
      </c>
      <c r="BL478" s="71">
        <v>0</v>
      </c>
      <c r="BM478" s="71">
        <v>0</v>
      </c>
      <c r="BN478" s="72"/>
      <c r="BO478" s="71">
        <v>0</v>
      </c>
      <c r="BP478" s="71">
        <v>0</v>
      </c>
      <c r="BQ478" s="71">
        <v>0</v>
      </c>
      <c r="BR478" s="71">
        <v>1</v>
      </c>
      <c r="BS478" s="71">
        <v>0</v>
      </c>
      <c r="BT478" s="71">
        <v>0</v>
      </c>
      <c r="BU478"/>
      <c r="BV478" s="70">
        <v>9.6969999999999992</v>
      </c>
      <c r="BW478" s="70">
        <v>0</v>
      </c>
      <c r="BX478" s="70">
        <v>0</v>
      </c>
      <c r="BY478" s="70">
        <v>0</v>
      </c>
      <c r="BZ478" s="70">
        <v>0</v>
      </c>
      <c r="CA478" s="70">
        <v>0</v>
      </c>
      <c r="CB478" s="70">
        <v>0</v>
      </c>
      <c r="CC478" s="70">
        <v>0</v>
      </c>
      <c r="CD478" s="70">
        <v>0</v>
      </c>
    </row>
    <row r="479" spans="1:82">
      <c r="A479" s="70" t="s">
        <v>2335</v>
      </c>
      <c r="B479" s="70">
        <v>349</v>
      </c>
      <c r="C479" s="70">
        <v>9</v>
      </c>
      <c r="D479" s="70">
        <v>21</v>
      </c>
      <c r="E479" s="70">
        <v>2012</v>
      </c>
      <c r="F479" s="70" t="s">
        <v>179</v>
      </c>
      <c r="G479" s="70" t="s">
        <v>1576</v>
      </c>
      <c r="H479" s="70" t="s">
        <v>1577</v>
      </c>
      <c r="I479" s="148"/>
      <c r="J479" s="71">
        <v>0</v>
      </c>
      <c r="K479" s="71">
        <v>2.265624725393959</v>
      </c>
      <c r="L479" s="71">
        <v>0.1060042279794035</v>
      </c>
      <c r="M479" s="71">
        <v>6.2500458416165987</v>
      </c>
      <c r="N479" s="71">
        <v>5.1322906333990321</v>
      </c>
      <c r="O479" s="71">
        <v>2.0305042457311813</v>
      </c>
      <c r="P479" s="71">
        <v>1.3486618546406985</v>
      </c>
      <c r="Q479" s="71">
        <v>0.14021628706768399</v>
      </c>
      <c r="R479" s="71">
        <v>0</v>
      </c>
      <c r="S479" s="71">
        <v>0.28612844104214041</v>
      </c>
      <c r="T479" s="72"/>
      <c r="U479" s="71">
        <v>0</v>
      </c>
      <c r="V479" s="71">
        <v>639</v>
      </c>
      <c r="W479" s="71">
        <v>2</v>
      </c>
      <c r="X479" s="71">
        <v>977</v>
      </c>
      <c r="Y479" s="71">
        <v>927</v>
      </c>
      <c r="Z479" s="71">
        <v>1062</v>
      </c>
      <c r="AA479" s="71">
        <v>271</v>
      </c>
      <c r="AB479" s="71">
        <v>1839</v>
      </c>
      <c r="AC479" s="71">
        <v>0</v>
      </c>
      <c r="AD479" s="71">
        <v>0.28612844104214041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20.885000000000002</v>
      </c>
      <c r="BL479" s="71">
        <v>0</v>
      </c>
      <c r="BM479" s="71">
        <v>0</v>
      </c>
      <c r="BN479" s="72"/>
      <c r="BO479" s="71">
        <v>0</v>
      </c>
      <c r="BP479" s="71">
        <v>0</v>
      </c>
      <c r="BQ479" s="71">
        <v>0</v>
      </c>
      <c r="BR479" s="71">
        <v>1</v>
      </c>
      <c r="BS479" s="71">
        <v>0</v>
      </c>
      <c r="BT479" s="71">
        <v>0</v>
      </c>
      <c r="BU479"/>
      <c r="BV479" s="70">
        <v>20.885000000000002</v>
      </c>
      <c r="BW479" s="70">
        <v>0</v>
      </c>
      <c r="BX479" s="70">
        <v>0</v>
      </c>
      <c r="BY479" s="70">
        <v>0</v>
      </c>
      <c r="BZ479" s="70">
        <v>0</v>
      </c>
      <c r="CA479" s="70">
        <v>0</v>
      </c>
      <c r="CB479" s="70">
        <v>0</v>
      </c>
      <c r="CC479" s="70">
        <v>0</v>
      </c>
      <c r="CD479" s="70">
        <v>0</v>
      </c>
    </row>
    <row r="480" spans="1:82">
      <c r="A480" s="70" t="s">
        <v>2336</v>
      </c>
      <c r="B480" s="70">
        <v>350</v>
      </c>
      <c r="C480" s="70">
        <v>10</v>
      </c>
      <c r="D480" s="70">
        <v>21</v>
      </c>
      <c r="E480" s="70">
        <v>2013</v>
      </c>
      <c r="F480" s="70" t="s">
        <v>180</v>
      </c>
      <c r="G480" s="70" t="s">
        <v>1576</v>
      </c>
      <c r="H480" s="70" t="s">
        <v>1577</v>
      </c>
      <c r="I480" s="148"/>
      <c r="J480" s="71">
        <v>0</v>
      </c>
      <c r="K480" s="71">
        <v>1.872546563508358</v>
      </c>
      <c r="L480" s="71">
        <v>9.3610091911108348E-2</v>
      </c>
      <c r="M480" s="71">
        <v>5.8126920600566203</v>
      </c>
      <c r="N480" s="71">
        <v>5.0758178703881356</v>
      </c>
      <c r="O480" s="71">
        <v>1.9858163448775183</v>
      </c>
      <c r="P480" s="71">
        <v>1.5385720873252979</v>
      </c>
      <c r="Q480" s="71">
        <v>0.14117268118135201</v>
      </c>
      <c r="R480" s="71">
        <v>0</v>
      </c>
      <c r="S480" s="71">
        <v>0.31027606688970383</v>
      </c>
      <c r="T480" s="72"/>
      <c r="U480" s="71">
        <v>0</v>
      </c>
      <c r="V480" s="71">
        <v>639</v>
      </c>
      <c r="W480" s="71">
        <v>2</v>
      </c>
      <c r="X480" s="71">
        <v>977</v>
      </c>
      <c r="Y480" s="71">
        <v>946</v>
      </c>
      <c r="Z480" s="71">
        <v>1085</v>
      </c>
      <c r="AA480" s="71">
        <v>308</v>
      </c>
      <c r="AB480" s="71">
        <v>1825</v>
      </c>
      <c r="AC480" s="71">
        <v>0</v>
      </c>
      <c r="AD480" s="71">
        <v>0.31027606688970383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110.871</v>
      </c>
      <c r="BL480" s="71">
        <v>0</v>
      </c>
      <c r="BM480" s="71">
        <v>0</v>
      </c>
      <c r="BN480" s="72"/>
      <c r="BO480" s="71">
        <v>0</v>
      </c>
      <c r="BP480" s="71">
        <v>0</v>
      </c>
      <c r="BQ480" s="71">
        <v>0</v>
      </c>
      <c r="BR480" s="71">
        <v>1</v>
      </c>
      <c r="BS480" s="71">
        <v>0</v>
      </c>
      <c r="BT480" s="71">
        <v>0</v>
      </c>
      <c r="BU480"/>
      <c r="BV480" s="70">
        <v>110.871</v>
      </c>
      <c r="BW480" s="70">
        <v>0</v>
      </c>
      <c r="BX480" s="70">
        <v>0</v>
      </c>
      <c r="BY480" s="70">
        <v>0</v>
      </c>
      <c r="BZ480" s="70">
        <v>0</v>
      </c>
      <c r="CA480" s="70">
        <v>0</v>
      </c>
      <c r="CB480" s="70">
        <v>0</v>
      </c>
      <c r="CC480" s="70">
        <v>0</v>
      </c>
      <c r="CD480" s="70">
        <v>0</v>
      </c>
    </row>
    <row r="481" spans="1:82">
      <c r="A481" s="70" t="s">
        <v>2337</v>
      </c>
      <c r="B481" s="70">
        <v>351</v>
      </c>
      <c r="C481" s="70">
        <v>11</v>
      </c>
      <c r="D481" s="70">
        <v>21</v>
      </c>
      <c r="E481" s="70">
        <v>2014</v>
      </c>
      <c r="F481" s="70" t="s">
        <v>181</v>
      </c>
      <c r="G481" s="70" t="s">
        <v>1576</v>
      </c>
      <c r="H481" s="70" t="s">
        <v>1577</v>
      </c>
      <c r="I481" s="148"/>
      <c r="J481" s="71">
        <v>0</v>
      </c>
      <c r="K481" s="71">
        <v>2.994932493444598</v>
      </c>
      <c r="L481" s="71">
        <v>9.1706123865206907E-2</v>
      </c>
      <c r="M481" s="71">
        <v>6.8337846246833838</v>
      </c>
      <c r="N481" s="71">
        <v>5.2894144087010408</v>
      </c>
      <c r="O481" s="71">
        <v>1.8472363213136029</v>
      </c>
      <c r="P481" s="71">
        <v>1.5114200466403191</v>
      </c>
      <c r="Q481" s="71">
        <v>0.13099373409694601</v>
      </c>
      <c r="R481" s="71">
        <v>0</v>
      </c>
      <c r="S481" s="71">
        <v>0.30060025786042821</v>
      </c>
      <c r="T481" s="72"/>
      <c r="U481" s="71">
        <v>0</v>
      </c>
      <c r="V481" s="71">
        <v>888</v>
      </c>
      <c r="W481" s="71">
        <v>2</v>
      </c>
      <c r="X481" s="71">
        <v>1092</v>
      </c>
      <c r="Y481" s="71">
        <v>931</v>
      </c>
      <c r="Z481" s="71">
        <v>1063</v>
      </c>
      <c r="AA481" s="71">
        <v>301</v>
      </c>
      <c r="AB481" s="71">
        <v>1765</v>
      </c>
      <c r="AC481" s="71">
        <v>0</v>
      </c>
      <c r="AD481" s="71">
        <v>0.30060025786042821</v>
      </c>
      <c r="AE481" s="72"/>
      <c r="AF481" s="71"/>
      <c r="AG481" s="71"/>
      <c r="AH481" s="71"/>
      <c r="AI481" s="71"/>
      <c r="AJ481" s="71"/>
      <c r="AK481" s="71"/>
      <c r="AL481" s="71"/>
      <c r="AM481" s="71"/>
      <c r="AN481" s="71"/>
      <c r="AO481" s="71"/>
      <c r="AP481" s="71"/>
      <c r="AQ481" s="72"/>
      <c r="AR481" s="71">
        <v>2</v>
      </c>
      <c r="AS481" s="71">
        <v>0</v>
      </c>
      <c r="AT481" s="71">
        <v>0</v>
      </c>
      <c r="AU481" s="71">
        <v>0</v>
      </c>
      <c r="AV481" s="71">
        <v>0</v>
      </c>
      <c r="AW481" s="71">
        <v>0</v>
      </c>
      <c r="AX481" s="71"/>
      <c r="AY481" s="72"/>
      <c r="AZ481" s="71">
        <v>7.1</v>
      </c>
      <c r="BA481" s="71">
        <v>0</v>
      </c>
      <c r="BB481" s="71">
        <v>0</v>
      </c>
      <c r="BC481" s="71">
        <v>0</v>
      </c>
      <c r="BD481" s="71">
        <v>0</v>
      </c>
      <c r="BE481" s="71">
        <v>0</v>
      </c>
      <c r="BF481" s="71"/>
      <c r="BG481" s="72"/>
      <c r="BH481" s="71">
        <v>0</v>
      </c>
      <c r="BI481" s="71">
        <v>0</v>
      </c>
      <c r="BJ481" s="71">
        <v>0</v>
      </c>
      <c r="BK481" s="71">
        <v>107.093</v>
      </c>
      <c r="BL481" s="71">
        <v>0</v>
      </c>
      <c r="BM481" s="71">
        <v>0</v>
      </c>
      <c r="BN481" s="72"/>
      <c r="BO481" s="71">
        <v>0</v>
      </c>
      <c r="BP481" s="71">
        <v>0</v>
      </c>
      <c r="BQ481" s="71">
        <v>0</v>
      </c>
      <c r="BR481" s="71">
        <v>1</v>
      </c>
      <c r="BS481" s="71">
        <v>0</v>
      </c>
      <c r="BT481" s="71">
        <v>0</v>
      </c>
      <c r="BU481"/>
      <c r="BV481" s="70">
        <v>107.093</v>
      </c>
      <c r="BW481" s="70">
        <v>0</v>
      </c>
      <c r="BX481" s="70">
        <v>0</v>
      </c>
      <c r="BY481" s="70">
        <v>0</v>
      </c>
      <c r="BZ481" s="70">
        <v>0</v>
      </c>
      <c r="CA481" s="70">
        <v>0</v>
      </c>
      <c r="CB481" s="70">
        <v>0</v>
      </c>
      <c r="CC481" s="70">
        <v>0</v>
      </c>
      <c r="CD481" s="70">
        <v>0</v>
      </c>
    </row>
    <row r="482" spans="1:82">
      <c r="A482" s="70" t="s">
        <v>2338</v>
      </c>
      <c r="B482" s="70">
        <v>352</v>
      </c>
      <c r="C482" s="70">
        <v>12</v>
      </c>
      <c r="D482" s="70">
        <v>21</v>
      </c>
      <c r="E482" s="70">
        <v>2015</v>
      </c>
      <c r="F482" s="70" t="s">
        <v>182</v>
      </c>
      <c r="G482" s="1064" t="s">
        <v>1576</v>
      </c>
      <c r="H482" s="70" t="s">
        <v>1577</v>
      </c>
      <c r="I482" s="148"/>
      <c r="J482" s="71">
        <v>0</v>
      </c>
      <c r="K482" s="71">
        <v>2.8718289296308419</v>
      </c>
      <c r="L482" s="71">
        <v>9.6530262493318017E-2</v>
      </c>
      <c r="M482" s="71">
        <v>6.6121844081149206</v>
      </c>
      <c r="N482" s="71">
        <v>4.8892899030813997</v>
      </c>
      <c r="O482" s="71">
        <v>1.8158585892205272</v>
      </c>
      <c r="P482" s="71">
        <v>1.4824623795868417</v>
      </c>
      <c r="Q482" s="71">
        <v>0.12699930419745301</v>
      </c>
      <c r="R482" s="71">
        <v>0</v>
      </c>
      <c r="S482" s="71">
        <v>0.36950298090399952</v>
      </c>
      <c r="T482" s="72"/>
      <c r="U482" s="71">
        <v>0</v>
      </c>
      <c r="V482" s="71">
        <v>888</v>
      </c>
      <c r="W482" s="71">
        <v>2</v>
      </c>
      <c r="X482" s="71">
        <v>1092</v>
      </c>
      <c r="Y482" s="71">
        <v>935</v>
      </c>
      <c r="Z482" s="71">
        <v>1055</v>
      </c>
      <c r="AA482" s="71">
        <v>295</v>
      </c>
      <c r="AB482" s="71">
        <v>1748</v>
      </c>
      <c r="AC482" s="71">
        <v>0</v>
      </c>
      <c r="AD482" s="71">
        <v>0.36950298090399952</v>
      </c>
      <c r="AE482" s="72"/>
      <c r="AF482" s="71">
        <v>0</v>
      </c>
      <c r="AG482" s="71">
        <v>1913269.4898276711</v>
      </c>
      <c r="AH482" s="71">
        <v>12481.54291000073</v>
      </c>
      <c r="AI482" s="71">
        <v>6945208.6313297581</v>
      </c>
      <c r="AJ482" s="71">
        <v>4141159.526664542</v>
      </c>
      <c r="AK482" s="71">
        <v>0</v>
      </c>
      <c r="AL482" s="71">
        <v>0</v>
      </c>
      <c r="AM482" s="71">
        <v>239556.06741578371</v>
      </c>
      <c r="AN482" s="71">
        <v>0</v>
      </c>
      <c r="AO482" s="71">
        <v>0</v>
      </c>
      <c r="AP482" s="71">
        <v>13251675.258147756</v>
      </c>
      <c r="AQ482" s="72"/>
      <c r="AR482" s="71">
        <v>3</v>
      </c>
      <c r="AS482" s="71">
        <v>0</v>
      </c>
      <c r="AT482" s="71">
        <v>0</v>
      </c>
      <c r="AU482" s="71">
        <v>0</v>
      </c>
      <c r="AV482" s="71">
        <v>0</v>
      </c>
      <c r="AW482" s="71">
        <v>0</v>
      </c>
      <c r="AX482" s="71"/>
      <c r="AY482" s="72"/>
      <c r="AZ482" s="71">
        <v>10.199999999999999</v>
      </c>
      <c r="BA482" s="71">
        <v>0</v>
      </c>
      <c r="BB482" s="71">
        <v>0</v>
      </c>
      <c r="BC482" s="71">
        <v>0</v>
      </c>
      <c r="BD482" s="71">
        <v>0</v>
      </c>
      <c r="BE482" s="71">
        <v>0</v>
      </c>
      <c r="BF482" s="71"/>
      <c r="BG482" s="72"/>
      <c r="BH482" s="71">
        <v>0</v>
      </c>
      <c r="BI482" s="71">
        <v>0</v>
      </c>
      <c r="BJ482" s="71">
        <v>0</v>
      </c>
      <c r="BK482" s="71">
        <v>105.883</v>
      </c>
      <c r="BL482" s="71">
        <v>0</v>
      </c>
      <c r="BM482" s="71">
        <v>0</v>
      </c>
      <c r="BN482" s="72"/>
      <c r="BO482" s="71">
        <v>0</v>
      </c>
      <c r="BP482" s="71">
        <v>0</v>
      </c>
      <c r="BQ482" s="71">
        <v>0</v>
      </c>
      <c r="BR482" s="71">
        <v>1</v>
      </c>
      <c r="BS482" s="71">
        <v>0</v>
      </c>
      <c r="BT482" s="71">
        <v>0</v>
      </c>
      <c r="BU482"/>
      <c r="BV482" s="70">
        <v>105.883</v>
      </c>
      <c r="BW482" s="70">
        <v>0</v>
      </c>
      <c r="BX482" s="70">
        <v>0</v>
      </c>
      <c r="BY482" s="70">
        <v>0</v>
      </c>
      <c r="BZ482" s="70">
        <v>0</v>
      </c>
      <c r="CA482" s="70">
        <v>0</v>
      </c>
      <c r="CB482" s="70">
        <v>0</v>
      </c>
      <c r="CC482" s="70">
        <v>0</v>
      </c>
      <c r="CD482" s="70">
        <v>0</v>
      </c>
    </row>
    <row r="483" spans="1:82">
      <c r="A483" s="70" t="s">
        <v>2339</v>
      </c>
      <c r="B483" s="70">
        <v>353</v>
      </c>
      <c r="C483" s="70">
        <v>13</v>
      </c>
      <c r="D483" s="70">
        <v>21</v>
      </c>
      <c r="E483" s="70">
        <v>2016</v>
      </c>
      <c r="F483" s="70" t="s">
        <v>155</v>
      </c>
      <c r="G483" s="1064" t="s">
        <v>1576</v>
      </c>
      <c r="H483" s="70" t="s">
        <v>1577</v>
      </c>
      <c r="I483" s="148"/>
      <c r="J483" s="71">
        <v>0</v>
      </c>
      <c r="K483" s="71">
        <v>2.7089332158879502</v>
      </c>
      <c r="L483" s="71">
        <v>0.10380364150194188</v>
      </c>
      <c r="M483" s="71">
        <v>5.6691812904329568</v>
      </c>
      <c r="N483" s="71">
        <v>4.9667670670407933</v>
      </c>
      <c r="O483" s="71">
        <v>1.800608911484054</v>
      </c>
      <c r="P483" s="71">
        <v>1.6714003453168873</v>
      </c>
      <c r="Q483" s="71">
        <v>0.12282909643342126</v>
      </c>
      <c r="R483" s="71">
        <v>0</v>
      </c>
      <c r="S483" s="71">
        <v>0.29336159839232523</v>
      </c>
      <c r="T483" s="72"/>
      <c r="U483" s="71">
        <v>0</v>
      </c>
      <c r="V483" s="71">
        <v>888</v>
      </c>
      <c r="W483" s="71">
        <v>2</v>
      </c>
      <c r="X483" s="71">
        <v>1092</v>
      </c>
      <c r="Y483" s="71">
        <v>934</v>
      </c>
      <c r="Z483" s="71">
        <v>1059</v>
      </c>
      <c r="AA483" s="71">
        <v>344</v>
      </c>
      <c r="AB483" s="71">
        <v>1739</v>
      </c>
      <c r="AC483" s="71">
        <v>0</v>
      </c>
      <c r="AD483" s="71">
        <v>0.29336159839232517</v>
      </c>
      <c r="AE483" s="72"/>
      <c r="AF483" s="71">
        <v>0</v>
      </c>
      <c r="AG483" s="71">
        <v>1823737.1079734149</v>
      </c>
      <c r="AH483" s="71">
        <v>10578.72265177788</v>
      </c>
      <c r="AI483" s="71">
        <v>6932702.9326704908</v>
      </c>
      <c r="AJ483" s="71">
        <v>4108974.4942862438</v>
      </c>
      <c r="AK483" s="71">
        <v>0</v>
      </c>
      <c r="AL483" s="71">
        <v>0</v>
      </c>
      <c r="AM483" s="71">
        <v>238507.80848842111</v>
      </c>
      <c r="AN483" s="71">
        <v>0</v>
      </c>
      <c r="AO483" s="71">
        <v>0</v>
      </c>
      <c r="AP483" s="71">
        <v>13114501.066070348</v>
      </c>
      <c r="AQ483" s="72"/>
      <c r="AR483" s="71">
        <v>3</v>
      </c>
      <c r="AS483" s="71">
        <v>0</v>
      </c>
      <c r="AT483" s="71">
        <v>0</v>
      </c>
      <c r="AU483" s="71">
        <v>0</v>
      </c>
      <c r="AV483" s="71">
        <v>0</v>
      </c>
      <c r="AW483" s="71">
        <v>0</v>
      </c>
      <c r="AX483" s="71"/>
      <c r="AY483" s="72"/>
      <c r="AZ483" s="71">
        <v>10.199999999999999</v>
      </c>
      <c r="BA483" s="71">
        <v>0</v>
      </c>
      <c r="BB483" s="71">
        <v>0</v>
      </c>
      <c r="BC483" s="71">
        <v>0</v>
      </c>
      <c r="BD483" s="71">
        <v>0</v>
      </c>
      <c r="BE483" s="71">
        <v>0</v>
      </c>
      <c r="BF483" s="71"/>
      <c r="BG483" s="72"/>
      <c r="BH483" s="71">
        <v>0</v>
      </c>
      <c r="BI483" s="71">
        <v>0</v>
      </c>
      <c r="BJ483" s="71">
        <v>0</v>
      </c>
      <c r="BK483" s="71">
        <v>102.758</v>
      </c>
      <c r="BL483" s="71">
        <v>0</v>
      </c>
      <c r="BM483" s="71">
        <v>0</v>
      </c>
      <c r="BN483" s="72"/>
      <c r="BO483" s="71">
        <v>0</v>
      </c>
      <c r="BP483" s="71">
        <v>0</v>
      </c>
      <c r="BQ483" s="71">
        <v>0</v>
      </c>
      <c r="BR483" s="71">
        <v>1</v>
      </c>
      <c r="BS483" s="71">
        <v>0</v>
      </c>
      <c r="BT483" s="71">
        <v>0</v>
      </c>
      <c r="BU483"/>
      <c r="BV483" s="70">
        <v>102.758</v>
      </c>
      <c r="BW483" s="70">
        <v>0</v>
      </c>
      <c r="BX483" s="70">
        <v>0</v>
      </c>
      <c r="BY483" s="70">
        <v>0</v>
      </c>
      <c r="BZ483" s="70">
        <v>0</v>
      </c>
      <c r="CA483" s="70">
        <v>0</v>
      </c>
      <c r="CB483" s="70">
        <v>0</v>
      </c>
      <c r="CC483" s="70">
        <v>0</v>
      </c>
      <c r="CD483" s="70">
        <v>0</v>
      </c>
    </row>
    <row r="484" spans="1:82">
      <c r="A484" s="70" t="s">
        <v>2340</v>
      </c>
      <c r="B484" s="70">
        <v>354</v>
      </c>
      <c r="C484" s="70">
        <v>14</v>
      </c>
      <c r="D484" s="70">
        <v>21</v>
      </c>
      <c r="E484" s="70">
        <v>2017</v>
      </c>
      <c r="F484" s="70" t="s">
        <v>156</v>
      </c>
      <c r="G484" s="70" t="s">
        <v>1576</v>
      </c>
      <c r="H484" s="70" t="s">
        <v>1577</v>
      </c>
      <c r="I484" s="148"/>
      <c r="J484" s="71">
        <v>0</v>
      </c>
      <c r="K484" s="71">
        <v>2.7681241434416566</v>
      </c>
      <c r="L484" s="71">
        <v>9.3704590935096713E-2</v>
      </c>
      <c r="M484" s="71">
        <v>5.6844312207848686</v>
      </c>
      <c r="N484" s="71">
        <v>4.7041568915943763</v>
      </c>
      <c r="O484" s="71">
        <v>1.7662096234626492</v>
      </c>
      <c r="P484" s="71">
        <v>1.6849523392927759</v>
      </c>
      <c r="Q484" s="71">
        <v>0.114133883770604</v>
      </c>
      <c r="R484" s="71">
        <v>0</v>
      </c>
      <c r="S484" s="71">
        <v>0.28904917409047953</v>
      </c>
      <c r="T484" s="72"/>
      <c r="U484" s="71">
        <v>0</v>
      </c>
      <c r="V484" s="71">
        <v>888</v>
      </c>
      <c r="W484" s="71">
        <v>2</v>
      </c>
      <c r="X484" s="71">
        <v>1092</v>
      </c>
      <c r="Y484" s="71">
        <v>904</v>
      </c>
      <c r="Z484" s="71">
        <v>1056</v>
      </c>
      <c r="AA484" s="71">
        <v>349</v>
      </c>
      <c r="AB484" s="71">
        <v>1671</v>
      </c>
      <c r="AC484" s="71">
        <v>0</v>
      </c>
      <c r="AD484" s="71">
        <v>0.28904917409047948</v>
      </c>
      <c r="AE484" s="72"/>
      <c r="AF484" s="71">
        <v>0</v>
      </c>
      <c r="AG484" s="71">
        <v>1829036.063983663</v>
      </c>
      <c r="AH484" s="71">
        <v>12923.028981581831</v>
      </c>
      <c r="AI484" s="71">
        <v>6761183.4982308466</v>
      </c>
      <c r="AJ484" s="71">
        <v>3606339.4584276038</v>
      </c>
      <c r="AK484" s="71">
        <v>0</v>
      </c>
      <c r="AL484" s="71">
        <v>0</v>
      </c>
      <c r="AM484" s="71">
        <v>229540.060115142</v>
      </c>
      <c r="AN484" s="71">
        <v>0</v>
      </c>
      <c r="AO484" s="71">
        <v>0</v>
      </c>
      <c r="AP484" s="71">
        <v>12439022.109738838</v>
      </c>
      <c r="AQ484" s="72"/>
      <c r="AR484" s="71">
        <v>4</v>
      </c>
      <c r="AS484" s="71">
        <v>0</v>
      </c>
      <c r="AT484" s="71">
        <v>0</v>
      </c>
      <c r="AU484" s="71">
        <v>0</v>
      </c>
      <c r="AV484" s="71">
        <v>0</v>
      </c>
      <c r="AW484" s="71">
        <v>0</v>
      </c>
      <c r="AX484" s="71"/>
      <c r="AY484" s="72"/>
      <c r="AZ484" s="71">
        <v>15.6</v>
      </c>
      <c r="BA484" s="71">
        <v>0</v>
      </c>
      <c r="BB484" s="71">
        <v>0</v>
      </c>
      <c r="BC484" s="71">
        <v>0</v>
      </c>
      <c r="BD484" s="71">
        <v>0</v>
      </c>
      <c r="BE484" s="71">
        <v>0</v>
      </c>
      <c r="BF484" s="71"/>
      <c r="BG484" s="72"/>
      <c r="BH484" s="71">
        <v>0</v>
      </c>
      <c r="BI484" s="71">
        <v>0</v>
      </c>
      <c r="BJ484" s="71">
        <v>0</v>
      </c>
      <c r="BK484" s="71">
        <v>88.929000000000002</v>
      </c>
      <c r="BL484" s="71">
        <v>0</v>
      </c>
      <c r="BM484" s="71">
        <v>0</v>
      </c>
      <c r="BN484" s="72"/>
      <c r="BO484" s="71">
        <v>0</v>
      </c>
      <c r="BP484" s="71">
        <v>0</v>
      </c>
      <c r="BQ484" s="71">
        <v>0</v>
      </c>
      <c r="BR484" s="71">
        <v>1</v>
      </c>
      <c r="BS484" s="71">
        <v>0</v>
      </c>
      <c r="BT484" s="71">
        <v>0</v>
      </c>
      <c r="BU484"/>
      <c r="BV484" s="70">
        <v>88.929000000000002</v>
      </c>
      <c r="BW484" s="70">
        <v>0</v>
      </c>
      <c r="BX484" s="70">
        <v>0</v>
      </c>
      <c r="BY484" s="70">
        <v>0</v>
      </c>
      <c r="BZ484" s="70">
        <v>0</v>
      </c>
      <c r="CA484" s="70">
        <v>0</v>
      </c>
      <c r="CB484" s="70">
        <v>0</v>
      </c>
      <c r="CC484" s="70">
        <v>0</v>
      </c>
      <c r="CD484" s="70">
        <v>0</v>
      </c>
    </row>
    <row r="485" spans="1:82">
      <c r="A485" s="70" t="s">
        <v>2341</v>
      </c>
      <c r="B485" s="70">
        <v>355</v>
      </c>
      <c r="C485" s="70">
        <v>15</v>
      </c>
      <c r="D485" s="70">
        <v>21</v>
      </c>
      <c r="E485" s="70">
        <v>2018</v>
      </c>
      <c r="F485" s="70" t="s">
        <v>183</v>
      </c>
      <c r="G485" s="70" t="s">
        <v>1576</v>
      </c>
      <c r="H485" s="70" t="s">
        <v>1577</v>
      </c>
      <c r="I485" s="148"/>
      <c r="J485" s="71">
        <v>0</v>
      </c>
      <c r="K485" s="71">
        <v>2.5763738197296151</v>
      </c>
      <c r="L485" s="71">
        <v>8.5961892701478693E-2</v>
      </c>
      <c r="M485" s="71">
        <v>5.7124672697432208</v>
      </c>
      <c r="N485" s="71">
        <v>4.3549926447761225</v>
      </c>
      <c r="O485" s="71">
        <v>1.7412320167113198</v>
      </c>
      <c r="P485" s="71">
        <v>1.629940842425178</v>
      </c>
      <c r="Q485" s="71">
        <v>0.104705136744089</v>
      </c>
      <c r="R485" s="71">
        <v>0</v>
      </c>
      <c r="S485" s="71">
        <v>0.27456408254931963</v>
      </c>
      <c r="T485" s="72"/>
      <c r="U485" s="71">
        <v>0</v>
      </c>
      <c r="V485" s="71">
        <v>888</v>
      </c>
      <c r="W485" s="71">
        <v>2</v>
      </c>
      <c r="X485" s="71">
        <v>1092</v>
      </c>
      <c r="Y485" s="71">
        <v>909</v>
      </c>
      <c r="Z485" s="71">
        <v>1061</v>
      </c>
      <c r="AA485" s="71">
        <v>341</v>
      </c>
      <c r="AB485" s="71">
        <v>1652</v>
      </c>
      <c r="AC485" s="71">
        <v>0</v>
      </c>
      <c r="AD485" s="71">
        <v>0.27456408254931958</v>
      </c>
      <c r="AE485" s="72"/>
      <c r="AF485" s="71">
        <v>0</v>
      </c>
      <c r="AG485" s="71">
        <v>1654840.0924796639</v>
      </c>
      <c r="AH485" s="71">
        <v>12179.95640524891</v>
      </c>
      <c r="AI485" s="71">
        <v>6911310.6050992999</v>
      </c>
      <c r="AJ485" s="71">
        <v>3368595.8642750829</v>
      </c>
      <c r="AK485" s="71">
        <v>0</v>
      </c>
      <c r="AL485" s="71">
        <v>0</v>
      </c>
      <c r="AM485" s="71">
        <v>227399.63489564389</v>
      </c>
      <c r="AN485" s="71">
        <v>0</v>
      </c>
      <c r="AO485" s="71">
        <v>0</v>
      </c>
      <c r="AP485" s="71">
        <v>12174326.153154939</v>
      </c>
      <c r="AQ485" s="72"/>
      <c r="AR485" s="71">
        <v>4</v>
      </c>
      <c r="AS485" s="71">
        <v>0</v>
      </c>
      <c r="AT485" s="71">
        <v>0</v>
      </c>
      <c r="AU485" s="71">
        <v>0</v>
      </c>
      <c r="AV485" s="71">
        <v>0</v>
      </c>
      <c r="AW485" s="71">
        <v>0</v>
      </c>
      <c r="AX485" s="71"/>
      <c r="AY485" s="72"/>
      <c r="AZ485" s="71">
        <v>16</v>
      </c>
      <c r="BA485" s="71">
        <v>0</v>
      </c>
      <c r="BB485" s="71">
        <v>0</v>
      </c>
      <c r="BC485" s="71">
        <v>0</v>
      </c>
      <c r="BD485" s="71">
        <v>0</v>
      </c>
      <c r="BE485" s="71">
        <v>0</v>
      </c>
      <c r="BF485" s="71"/>
      <c r="BG485" s="72"/>
      <c r="BH485" s="71">
        <v>0</v>
      </c>
      <c r="BI485" s="71">
        <v>0</v>
      </c>
      <c r="BJ485" s="71">
        <v>0</v>
      </c>
      <c r="BK485" s="71">
        <v>86.325999999999993</v>
      </c>
      <c r="BL485" s="71">
        <v>0</v>
      </c>
      <c r="BM485" s="71">
        <v>0</v>
      </c>
      <c r="BN485" s="72"/>
      <c r="BO485" s="71">
        <v>0</v>
      </c>
      <c r="BP485" s="71">
        <v>0</v>
      </c>
      <c r="BQ485" s="71">
        <v>0</v>
      </c>
      <c r="BR485" s="71">
        <v>1</v>
      </c>
      <c r="BS485" s="71">
        <v>0</v>
      </c>
      <c r="BT485" s="71">
        <v>0</v>
      </c>
      <c r="BU485"/>
      <c r="BV485" s="70">
        <v>86.325999999999993</v>
      </c>
      <c r="BW485" s="70">
        <v>0</v>
      </c>
      <c r="BX485" s="70">
        <v>0</v>
      </c>
      <c r="BY485" s="70">
        <v>0</v>
      </c>
      <c r="BZ485" s="70">
        <v>0</v>
      </c>
      <c r="CA485" s="70">
        <v>0</v>
      </c>
      <c r="CB485" s="70">
        <v>0</v>
      </c>
      <c r="CC485" s="70">
        <v>0</v>
      </c>
      <c r="CD485" s="70">
        <v>0</v>
      </c>
    </row>
    <row r="486" spans="1:82">
      <c r="A486" s="70" t="s">
        <v>2342</v>
      </c>
      <c r="B486" s="70">
        <v>356</v>
      </c>
      <c r="C486" s="70">
        <v>16</v>
      </c>
      <c r="D486" s="70">
        <v>21</v>
      </c>
      <c r="E486" s="70">
        <v>2019</v>
      </c>
      <c r="F486" s="70" t="s">
        <v>158</v>
      </c>
      <c r="G486" s="70" t="s">
        <v>1576</v>
      </c>
      <c r="H486" s="70" t="s">
        <v>1577</v>
      </c>
      <c r="I486" s="148"/>
      <c r="J486" s="71">
        <v>0</v>
      </c>
      <c r="K486" s="71">
        <v>2.3906851928669228</v>
      </c>
      <c r="L486" s="71">
        <v>8.6347031311929362E-2</v>
      </c>
      <c r="M486" s="71">
        <v>5.1246018498355328</v>
      </c>
      <c r="N486" s="71">
        <v>4.360275862999301</v>
      </c>
      <c r="O486" s="71">
        <v>1.6643585686438296</v>
      </c>
      <c r="P486" s="71">
        <v>1.5073869547087697</v>
      </c>
      <c r="Q486" s="71">
        <v>9.9538584124430701E-2</v>
      </c>
      <c r="R486" s="71">
        <v>0</v>
      </c>
      <c r="S486" s="71">
        <v>0.28127678495042518</v>
      </c>
      <c r="T486" s="72"/>
      <c r="U486" s="71">
        <v>0</v>
      </c>
      <c r="V486" s="71">
        <v>888</v>
      </c>
      <c r="W486" s="71">
        <v>2</v>
      </c>
      <c r="X486" s="71">
        <v>1092</v>
      </c>
      <c r="Y486" s="71">
        <v>899</v>
      </c>
      <c r="Z486" s="71">
        <v>1042</v>
      </c>
      <c r="AA486" s="71">
        <v>313</v>
      </c>
      <c r="AB486" s="71">
        <v>1613</v>
      </c>
      <c r="AC486" s="71">
        <v>0</v>
      </c>
      <c r="AD486" s="71">
        <v>0.28127678495042518</v>
      </c>
      <c r="AE486" s="72"/>
      <c r="AF486" s="71">
        <v>0</v>
      </c>
      <c r="AG486" s="71">
        <v>1654350.0478855669</v>
      </c>
      <c r="AH486" s="71">
        <v>13150.714738490389</v>
      </c>
      <c r="AI486" s="71">
        <v>6772510.6489548124</v>
      </c>
      <c r="AJ486" s="71">
        <v>3514256.259715769</v>
      </c>
      <c r="AK486" s="71">
        <v>0</v>
      </c>
      <c r="AL486" s="71">
        <v>0</v>
      </c>
      <c r="AM486" s="71">
        <v>219678.45734250112</v>
      </c>
      <c r="AN486" s="71">
        <v>0</v>
      </c>
      <c r="AO486" s="71">
        <v>0</v>
      </c>
      <c r="AP486" s="71">
        <v>12173946.128637141</v>
      </c>
      <c r="AQ486" s="72"/>
      <c r="AR486" s="71">
        <v>4</v>
      </c>
      <c r="AS486" s="71">
        <v>0</v>
      </c>
      <c r="AT486" s="71">
        <v>0</v>
      </c>
      <c r="AU486" s="71">
        <v>0</v>
      </c>
      <c r="AV486" s="71">
        <v>0</v>
      </c>
      <c r="AW486" s="71">
        <v>0</v>
      </c>
      <c r="AX486" s="71"/>
      <c r="AY486" s="72"/>
      <c r="AZ486" s="71">
        <v>15.6</v>
      </c>
      <c r="BA486" s="71">
        <v>0</v>
      </c>
      <c r="BB486" s="71">
        <v>0</v>
      </c>
      <c r="BC486" s="71">
        <v>0</v>
      </c>
      <c r="BD486" s="71">
        <v>0</v>
      </c>
      <c r="BE486" s="71">
        <v>0</v>
      </c>
      <c r="BF486" s="71"/>
      <c r="BG486" s="72"/>
      <c r="BH486" s="71">
        <v>0</v>
      </c>
      <c r="BI486" s="71">
        <v>0</v>
      </c>
      <c r="BJ486" s="71">
        <v>0</v>
      </c>
      <c r="BK486" s="71">
        <v>82.418999999999997</v>
      </c>
      <c r="BL486" s="71">
        <v>0</v>
      </c>
      <c r="BM486" s="71">
        <v>0</v>
      </c>
      <c r="BN486" s="72"/>
      <c r="BO486" s="71">
        <v>0</v>
      </c>
      <c r="BP486" s="71">
        <v>0</v>
      </c>
      <c r="BQ486" s="71">
        <v>0</v>
      </c>
      <c r="BR486" s="71">
        <v>1</v>
      </c>
      <c r="BS486" s="71">
        <v>0</v>
      </c>
      <c r="BT486" s="71">
        <v>0</v>
      </c>
      <c r="BU486"/>
      <c r="BV486" s="70">
        <v>82.418999999999997</v>
      </c>
      <c r="BW486" s="70">
        <v>0</v>
      </c>
      <c r="BX486" s="70">
        <v>0</v>
      </c>
      <c r="BY486" s="70">
        <v>0</v>
      </c>
      <c r="BZ486" s="70">
        <v>0</v>
      </c>
      <c r="CA486" s="70">
        <v>0</v>
      </c>
      <c r="CB486" s="70">
        <v>0</v>
      </c>
      <c r="CC486" s="70">
        <v>0</v>
      </c>
      <c r="CD486" s="70">
        <v>0</v>
      </c>
    </row>
    <row r="487" spans="1:82">
      <c r="A487" s="70" t="s">
        <v>2343</v>
      </c>
      <c r="B487" s="70">
        <v>357</v>
      </c>
      <c r="C487" s="70">
        <v>17</v>
      </c>
      <c r="D487" s="70">
        <v>21</v>
      </c>
      <c r="E487" s="70">
        <v>2020</v>
      </c>
      <c r="F487" s="70" t="s">
        <v>159</v>
      </c>
      <c r="G487" s="70" t="s">
        <v>1576</v>
      </c>
      <c r="H487" s="70" t="s">
        <v>1577</v>
      </c>
      <c r="I487" s="148"/>
      <c r="J487" s="71">
        <v>0</v>
      </c>
      <c r="K487" s="71">
        <v>0.88170222956157018</v>
      </c>
      <c r="L487" s="71">
        <v>0.87458060388978254</v>
      </c>
      <c r="M487" s="71">
        <v>6.7029969582018927</v>
      </c>
      <c r="N487" s="71">
        <v>3.8630761833602647</v>
      </c>
      <c r="O487" s="71">
        <v>1.4526156698704908</v>
      </c>
      <c r="P487" s="71">
        <v>1.3955355446133735</v>
      </c>
      <c r="Q487" s="71">
        <v>9.2037689225713995E-2</v>
      </c>
      <c r="R487" s="71">
        <v>0</v>
      </c>
      <c r="S487" s="71">
        <v>0.34930211230676128</v>
      </c>
      <c r="T487" s="72"/>
      <c r="U487" s="71">
        <v>0</v>
      </c>
      <c r="V487" s="71">
        <v>303</v>
      </c>
      <c r="W487" s="71">
        <v>18</v>
      </c>
      <c r="X487" s="71">
        <v>1502</v>
      </c>
      <c r="Y487" s="71">
        <v>869</v>
      </c>
      <c r="Z487" s="71">
        <v>1038</v>
      </c>
      <c r="AA487" s="71">
        <v>308</v>
      </c>
      <c r="AB487" s="71">
        <v>1561</v>
      </c>
      <c r="AC487" s="71">
        <v>0</v>
      </c>
      <c r="AD487" s="71">
        <v>0.34930211230676128</v>
      </c>
      <c r="AE487" s="72"/>
      <c r="AF487" s="71">
        <v>0</v>
      </c>
      <c r="AG487" s="71">
        <v>564907.143920528</v>
      </c>
      <c r="AH487" s="71">
        <v>128255.74834864412</v>
      </c>
      <c r="AI487" s="71">
        <v>8624005.850412624</v>
      </c>
      <c r="AJ487" s="71">
        <v>3568537.916062851</v>
      </c>
      <c r="AK487" s="71"/>
      <c r="AL487" s="71"/>
      <c r="AM487" s="71">
        <v>203727.84307172525</v>
      </c>
      <c r="AN487" s="71"/>
      <c r="AO487" s="71"/>
      <c r="AP487" s="71">
        <v>13089434.501816371</v>
      </c>
      <c r="AQ487" s="72"/>
      <c r="AR487" s="71">
        <v>5</v>
      </c>
      <c r="AS487" s="71">
        <v>0</v>
      </c>
      <c r="AT487" s="71">
        <v>0</v>
      </c>
      <c r="AU487" s="71">
        <v>0</v>
      </c>
      <c r="AV487" s="71">
        <v>0</v>
      </c>
      <c r="AW487" s="71">
        <v>0</v>
      </c>
      <c r="AX487" s="71"/>
      <c r="AY487" s="72"/>
      <c r="AZ487" s="71">
        <v>25.5</v>
      </c>
      <c r="BA487" s="71">
        <v>0</v>
      </c>
      <c r="BB487" s="71">
        <v>0</v>
      </c>
      <c r="BC487" s="71">
        <v>0</v>
      </c>
      <c r="BD487" s="71">
        <v>0</v>
      </c>
      <c r="BE487" s="71">
        <v>0</v>
      </c>
      <c r="BF487" s="71"/>
      <c r="BG487" s="72"/>
      <c r="BH487" s="71">
        <v>0</v>
      </c>
      <c r="BI487" s="71">
        <v>0</v>
      </c>
      <c r="BJ487" s="71">
        <v>0</v>
      </c>
      <c r="BK487" s="71">
        <v>66.116</v>
      </c>
      <c r="BL487" s="71">
        <v>0</v>
      </c>
      <c r="BM487" s="71">
        <v>0</v>
      </c>
      <c r="BN487" s="72"/>
      <c r="BO487" s="71">
        <v>0</v>
      </c>
      <c r="BP487" s="71">
        <v>0</v>
      </c>
      <c r="BQ487" s="71">
        <v>0</v>
      </c>
      <c r="BR487" s="71">
        <v>1</v>
      </c>
      <c r="BS487" s="71">
        <v>0</v>
      </c>
      <c r="BT487" s="71">
        <v>0</v>
      </c>
      <c r="BU487"/>
      <c r="BV487" s="70">
        <v>66.116</v>
      </c>
      <c r="BW487" s="70">
        <v>0</v>
      </c>
      <c r="BX487" s="70">
        <v>0</v>
      </c>
      <c r="BY487" s="70">
        <v>0</v>
      </c>
      <c r="BZ487" s="70">
        <v>0</v>
      </c>
      <c r="CA487" s="70">
        <v>0</v>
      </c>
      <c r="CB487" s="70">
        <v>0</v>
      </c>
      <c r="CC487" s="70">
        <v>0</v>
      </c>
      <c r="CD487" s="70">
        <v>0</v>
      </c>
    </row>
    <row r="488" spans="1:82">
      <c r="A488" s="70" t="s">
        <v>2344</v>
      </c>
      <c r="B488" s="70">
        <v>357</v>
      </c>
      <c r="C488" s="70">
        <v>18</v>
      </c>
      <c r="D488" s="70">
        <v>21</v>
      </c>
      <c r="E488" s="70">
        <v>2021</v>
      </c>
      <c r="F488" s="70" t="s">
        <v>160</v>
      </c>
      <c r="G488" s="70" t="s">
        <v>1576</v>
      </c>
      <c r="H488" s="70" t="s">
        <v>1577</v>
      </c>
      <c r="I488" s="148"/>
      <c r="J488" s="71">
        <v>0</v>
      </c>
      <c r="K488" s="71">
        <v>0.84932399255907021</v>
      </c>
      <c r="L488" s="71">
        <v>0.7981325895313085</v>
      </c>
      <c r="M488" s="71">
        <v>6.8076742685230762</v>
      </c>
      <c r="N488" s="71">
        <v>3.7902058507913954</v>
      </c>
      <c r="O488" s="71">
        <v>1.3876775162598485</v>
      </c>
      <c r="P488" s="71">
        <v>1.4636821190128031</v>
      </c>
      <c r="Q488" s="71">
        <v>8.9098725888487398E-2</v>
      </c>
      <c r="R488" s="71">
        <v>0</v>
      </c>
      <c r="S488" s="71">
        <v>0.2000911624900317</v>
      </c>
      <c r="T488" s="72"/>
      <c r="U488" s="71">
        <v>0</v>
      </c>
      <c r="V488" s="71">
        <v>303</v>
      </c>
      <c r="W488" s="71">
        <v>18</v>
      </c>
      <c r="X488" s="71">
        <v>1502</v>
      </c>
      <c r="Y488" s="71">
        <v>863</v>
      </c>
      <c r="Z488" s="71">
        <v>1021</v>
      </c>
      <c r="AA488" s="71">
        <v>315</v>
      </c>
      <c r="AB488" s="71">
        <v>1526</v>
      </c>
      <c r="AC488" s="71">
        <v>0</v>
      </c>
      <c r="AD488" s="71">
        <v>0.2000911624900317</v>
      </c>
      <c r="AE488" s="72"/>
      <c r="AF488" s="71">
        <v>0</v>
      </c>
      <c r="AG488" s="71">
        <v>574662.20358137309</v>
      </c>
      <c r="AH488" s="71">
        <v>114988.74241494344</v>
      </c>
      <c r="AI488" s="71">
        <v>9463090.8400917016</v>
      </c>
      <c r="AJ488" s="71">
        <v>3452175.9293880318</v>
      </c>
      <c r="AK488" s="71">
        <v>0</v>
      </c>
      <c r="AL488" s="71">
        <v>0</v>
      </c>
      <c r="AM488" s="71">
        <v>200308.69279470725</v>
      </c>
      <c r="AN488" s="71">
        <v>0</v>
      </c>
      <c r="AO488" s="71">
        <v>0</v>
      </c>
      <c r="AP488" s="71">
        <v>13805226.408270756</v>
      </c>
      <c r="AQ488" s="72"/>
      <c r="AR488" s="71">
        <v>7</v>
      </c>
      <c r="AS488" s="71">
        <v>0</v>
      </c>
      <c r="AT488" s="71">
        <v>0</v>
      </c>
      <c r="AU488" s="71">
        <v>0</v>
      </c>
      <c r="AV488" s="71">
        <v>0</v>
      </c>
      <c r="AW488" s="71">
        <v>0</v>
      </c>
      <c r="AX488" s="71"/>
      <c r="AY488" s="72"/>
      <c r="AZ488" s="71">
        <v>39</v>
      </c>
      <c r="BA488" s="71">
        <v>0</v>
      </c>
      <c r="BB488" s="71">
        <v>0</v>
      </c>
      <c r="BC488" s="71">
        <v>0</v>
      </c>
      <c r="BD488" s="71">
        <v>0</v>
      </c>
      <c r="BE488" s="71">
        <v>0</v>
      </c>
      <c r="BF488" s="71"/>
      <c r="BG488" s="72"/>
      <c r="BH488" s="71">
        <v>0</v>
      </c>
      <c r="BI488" s="71">
        <v>0</v>
      </c>
      <c r="BJ488" s="71">
        <v>0</v>
      </c>
      <c r="BK488" s="71">
        <v>61.701000000000001</v>
      </c>
      <c r="BL488" s="71">
        <v>0</v>
      </c>
      <c r="BM488" s="71">
        <v>0</v>
      </c>
      <c r="BN488" s="72"/>
      <c r="BO488" s="71">
        <v>0</v>
      </c>
      <c r="BP488" s="71">
        <v>0</v>
      </c>
      <c r="BQ488" s="71">
        <v>0</v>
      </c>
      <c r="BR488" s="71">
        <v>1</v>
      </c>
      <c r="BS488" s="71">
        <v>0</v>
      </c>
      <c r="BT488" s="71">
        <v>0</v>
      </c>
      <c r="BU488"/>
      <c r="BV488" s="70">
        <v>61.701000000000001</v>
      </c>
      <c r="BW488" s="70">
        <v>0</v>
      </c>
      <c r="BX488" s="70">
        <v>0</v>
      </c>
      <c r="BY488" s="70">
        <v>0</v>
      </c>
      <c r="BZ488" s="70">
        <v>0</v>
      </c>
      <c r="CA488" s="70">
        <v>0</v>
      </c>
      <c r="CB488" s="70">
        <v>0</v>
      </c>
      <c r="CC488" s="70">
        <v>0</v>
      </c>
      <c r="CD488" s="70">
        <v>0</v>
      </c>
    </row>
    <row r="489" spans="1:82">
      <c r="A489" s="70" t="s">
        <v>1585</v>
      </c>
      <c r="B489" s="70">
        <v>357</v>
      </c>
      <c r="C489" s="70">
        <v>19</v>
      </c>
      <c r="D489" s="70">
        <v>21</v>
      </c>
      <c r="E489" s="70">
        <v>2022</v>
      </c>
      <c r="F489" s="70" t="s">
        <v>161</v>
      </c>
      <c r="G489" s="70" t="s">
        <v>1576</v>
      </c>
      <c r="H489" s="70" t="s">
        <v>1577</v>
      </c>
      <c r="I489" s="148"/>
      <c r="J489" s="71">
        <v>0</v>
      </c>
      <c r="K489" s="71">
        <v>0.81242432790705255</v>
      </c>
      <c r="L489" s="71">
        <v>0.71563124526524979</v>
      </c>
      <c r="M489" s="71">
        <v>6.9407808545173904</v>
      </c>
      <c r="N489" s="71">
        <v>3.7716622758997156</v>
      </c>
      <c r="O489" s="71">
        <v>1.4691303867887262</v>
      </c>
      <c r="P489" s="71">
        <v>1.4325504960061191</v>
      </c>
      <c r="Q489" s="71">
        <v>8.8187024075612228E-2</v>
      </c>
      <c r="R489" s="71">
        <v>0</v>
      </c>
      <c r="S489" s="71">
        <v>0.31812434197165562</v>
      </c>
      <c r="T489" s="72"/>
      <c r="U489" s="71">
        <v>0</v>
      </c>
      <c r="V489" s="71">
        <v>303</v>
      </c>
      <c r="W489" s="71">
        <v>18</v>
      </c>
      <c r="X489" s="71">
        <v>1502</v>
      </c>
      <c r="Y489" s="71">
        <v>872</v>
      </c>
      <c r="Z489" s="71">
        <v>1027</v>
      </c>
      <c r="AA489" s="71">
        <v>313</v>
      </c>
      <c r="AB489" s="71">
        <v>1498</v>
      </c>
      <c r="AC489" s="71">
        <v>0</v>
      </c>
      <c r="AD489" s="71">
        <v>0.31812434197165562</v>
      </c>
      <c r="AE489" s="72"/>
      <c r="AF489" s="71">
        <v>0</v>
      </c>
      <c r="AG489" s="71">
        <v>579710.36493627739</v>
      </c>
      <c r="AH489" s="71">
        <v>127638.56119282574</v>
      </c>
      <c r="AI489" s="71">
        <v>9398026.1803001631</v>
      </c>
      <c r="AJ489" s="71">
        <v>3550666.0042770398</v>
      </c>
      <c r="AK489" s="71">
        <v>0</v>
      </c>
      <c r="AL489" s="71">
        <v>0</v>
      </c>
      <c r="AM489" s="71">
        <v>193432.68702185911</v>
      </c>
      <c r="AN489" s="71">
        <v>0</v>
      </c>
      <c r="AO489" s="71">
        <v>0</v>
      </c>
      <c r="AP489" s="71">
        <v>13849473.797728164</v>
      </c>
      <c r="AQ489" s="72"/>
      <c r="AR489" s="71">
        <v>7</v>
      </c>
      <c r="AS489" s="71">
        <v>0</v>
      </c>
      <c r="AT489" s="71">
        <v>0</v>
      </c>
      <c r="AU489" s="71">
        <v>0</v>
      </c>
      <c r="AV489" s="71">
        <v>0</v>
      </c>
      <c r="AW489" s="71">
        <v>0</v>
      </c>
      <c r="AX489" s="71"/>
      <c r="AY489" s="72"/>
      <c r="AZ489" s="71">
        <v>39</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2345</v>
      </c>
      <c r="B490" s="70">
        <v>357</v>
      </c>
      <c r="C490" s="70">
        <v>20</v>
      </c>
      <c r="D490" s="70">
        <v>21</v>
      </c>
      <c r="E490" s="70">
        <v>2023</v>
      </c>
      <c r="F490" s="70" t="s">
        <v>1539</v>
      </c>
      <c r="G490" s="70" t="s">
        <v>1576</v>
      </c>
      <c r="H490" s="70" t="s">
        <v>1577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v>
      </c>
      <c r="AS490" s="71">
        <v>0</v>
      </c>
      <c r="AT490" s="71">
        <v>0</v>
      </c>
      <c r="AU490" s="71">
        <v>0</v>
      </c>
      <c r="AV490" s="71">
        <v>0</v>
      </c>
      <c r="AW490" s="71">
        <v>0</v>
      </c>
      <c r="AX490" s="71"/>
      <c r="AY490" s="72"/>
      <c r="AZ490" s="71">
        <v>39</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1575</v>
      </c>
      <c r="B491" s="70">
        <v>357</v>
      </c>
      <c r="C491" s="70">
        <v>21</v>
      </c>
      <c r="D491" s="70">
        <v>21</v>
      </c>
      <c r="E491" s="70">
        <v>2024</v>
      </c>
      <c r="F491" s="70" t="s">
        <v>1554</v>
      </c>
      <c r="G491" s="70" t="s">
        <v>1576</v>
      </c>
      <c r="H491" s="70" t="s">
        <v>1577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2346</v>
      </c>
      <c r="B492" s="70">
        <v>307</v>
      </c>
      <c r="C492" s="70">
        <v>1</v>
      </c>
      <c r="D492" s="70">
        <v>19</v>
      </c>
      <c r="E492" s="70">
        <v>1990</v>
      </c>
      <c r="F492" s="70" t="s">
        <v>787</v>
      </c>
      <c r="G492" s="70" t="s">
        <v>2347</v>
      </c>
      <c r="H492" s="70" t="s">
        <v>2348</v>
      </c>
      <c r="I492" s="148"/>
      <c r="J492" s="71">
        <v>3.5678937242172131</v>
      </c>
      <c r="K492" s="71">
        <v>0.72238142201147704</v>
      </c>
      <c r="L492" s="71">
        <v>0</v>
      </c>
      <c r="M492" s="71">
        <v>1.735738895899916</v>
      </c>
      <c r="N492" s="71">
        <v>1.946950826839742</v>
      </c>
      <c r="O492" s="71">
        <v>1.9255470049848189</v>
      </c>
      <c r="P492" s="71">
        <v>4.6249946170122778</v>
      </c>
      <c r="Q492" s="71">
        <v>0.17965575054358199</v>
      </c>
      <c r="R492" s="71">
        <v>0</v>
      </c>
      <c r="S492" s="71">
        <v>0.1635151753390133</v>
      </c>
      <c r="T492" s="72"/>
      <c r="U492" s="71">
        <v>123290</v>
      </c>
      <c r="V492" s="71">
        <v>245</v>
      </c>
      <c r="W492" s="71">
        <v>0</v>
      </c>
      <c r="X492" s="71">
        <v>673</v>
      </c>
      <c r="Y492" s="71">
        <v>840</v>
      </c>
      <c r="Z492" s="71">
        <v>792</v>
      </c>
      <c r="AA492" s="71">
        <v>1123</v>
      </c>
      <c r="AB492" s="71">
        <v>2917</v>
      </c>
      <c r="AC492" s="71">
        <v>0</v>
      </c>
      <c r="AD492" s="71">
        <v>0.1635151753390133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2349</v>
      </c>
      <c r="B493" s="70">
        <v>308</v>
      </c>
      <c r="C493" s="70">
        <v>2</v>
      </c>
      <c r="D493" s="70">
        <v>19</v>
      </c>
      <c r="E493" s="70">
        <v>2005</v>
      </c>
      <c r="F493" s="70" t="s">
        <v>789</v>
      </c>
      <c r="G493" s="70" t="s">
        <v>2347</v>
      </c>
      <c r="H493" s="70" t="s">
        <v>2348</v>
      </c>
      <c r="I493" s="148"/>
      <c r="J493" s="71">
        <v>2.1039094590505152</v>
      </c>
      <c r="K493" s="71">
        <v>0.4036094333832379</v>
      </c>
      <c r="L493" s="71">
        <v>2.8648037254065239</v>
      </c>
      <c r="M493" s="71">
        <v>1.541880567767747</v>
      </c>
      <c r="N493" s="71">
        <v>1.9668242728409651</v>
      </c>
      <c r="O493" s="71">
        <v>2.136706998938906</v>
      </c>
      <c r="P493" s="71">
        <v>4.7772303326325103</v>
      </c>
      <c r="Q493" s="71">
        <v>0.134383556941227</v>
      </c>
      <c r="R493" s="71">
        <v>0</v>
      </c>
      <c r="S493" s="71">
        <v>0.64288474331613077</v>
      </c>
      <c r="T493" s="72"/>
      <c r="U493" s="71">
        <v>90232</v>
      </c>
      <c r="V493" s="71">
        <v>174</v>
      </c>
      <c r="W493" s="71">
        <v>28</v>
      </c>
      <c r="X493" s="71">
        <v>319</v>
      </c>
      <c r="Y493" s="71">
        <v>775</v>
      </c>
      <c r="Z493" s="71">
        <v>1017</v>
      </c>
      <c r="AA493" s="71">
        <v>950</v>
      </c>
      <c r="AB493" s="71">
        <v>2281</v>
      </c>
      <c r="AC493" s="71">
        <v>0</v>
      </c>
      <c r="AD493" s="71">
        <v>0.64288474331613077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2350</v>
      </c>
      <c r="B494" s="70">
        <v>309</v>
      </c>
      <c r="C494" s="70">
        <v>3</v>
      </c>
      <c r="D494" s="70">
        <v>19</v>
      </c>
      <c r="E494" s="70">
        <v>2006</v>
      </c>
      <c r="F494" s="70" t="s">
        <v>790</v>
      </c>
      <c r="G494" s="70" t="s">
        <v>2347</v>
      </c>
      <c r="H494" s="70" t="s">
        <v>2348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2351</v>
      </c>
      <c r="B495" s="70">
        <v>310</v>
      </c>
      <c r="C495" s="70">
        <v>4</v>
      </c>
      <c r="D495" s="70">
        <v>19</v>
      </c>
      <c r="E495" s="70">
        <v>2007</v>
      </c>
      <c r="F495" s="70" t="s">
        <v>791</v>
      </c>
      <c r="G495" s="70" t="s">
        <v>2347</v>
      </c>
      <c r="H495" s="70" t="s">
        <v>2348</v>
      </c>
      <c r="I495" s="148"/>
      <c r="J495" s="71">
        <v>2.795983257475708</v>
      </c>
      <c r="K495" s="71">
        <v>0.40755840440106328</v>
      </c>
      <c r="L495" s="71">
        <v>1.9733150259590591</v>
      </c>
      <c r="M495" s="71">
        <v>1.89050374626506</v>
      </c>
      <c r="N495" s="71">
        <v>2.0271503385294052</v>
      </c>
      <c r="O495" s="71">
        <v>2.069559512360132</v>
      </c>
      <c r="P495" s="71">
        <v>4.8307503342268454</v>
      </c>
      <c r="Q495" s="71">
        <v>0.13093863196497499</v>
      </c>
      <c r="R495" s="71">
        <v>0</v>
      </c>
      <c r="S495" s="71">
        <v>0.84138124246141954</v>
      </c>
      <c r="T495" s="72"/>
      <c r="U495" s="71">
        <v>133969</v>
      </c>
      <c r="V495" s="71">
        <v>183</v>
      </c>
      <c r="W495" s="71">
        <v>22</v>
      </c>
      <c r="X495" s="71">
        <v>489</v>
      </c>
      <c r="Y495" s="71">
        <v>734</v>
      </c>
      <c r="Z495" s="71">
        <v>1024</v>
      </c>
      <c r="AA495" s="71">
        <v>946</v>
      </c>
      <c r="AB495" s="71">
        <v>2105</v>
      </c>
      <c r="AC495" s="71">
        <v>0</v>
      </c>
      <c r="AD495" s="71">
        <v>0.84138124246141954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2352</v>
      </c>
      <c r="B496" s="70">
        <v>311</v>
      </c>
      <c r="C496" s="70">
        <v>5</v>
      </c>
      <c r="D496" s="70">
        <v>19</v>
      </c>
      <c r="E496" s="70">
        <v>2008</v>
      </c>
      <c r="F496" s="70" t="s">
        <v>792</v>
      </c>
      <c r="G496" s="70" t="s">
        <v>2347</v>
      </c>
      <c r="H496" s="70" t="s">
        <v>2348</v>
      </c>
      <c r="I496" s="148"/>
      <c r="J496" s="71">
        <v>1.4334327200938</v>
      </c>
      <c r="K496" s="71">
        <v>0.3011697947635939</v>
      </c>
      <c r="L496" s="71">
        <v>1.745356601100581</v>
      </c>
      <c r="M496" s="71">
        <v>1.9830720189497499</v>
      </c>
      <c r="N496" s="71">
        <v>1.7415678071670351</v>
      </c>
      <c r="O496" s="71">
        <v>1.9954795681389119</v>
      </c>
      <c r="P496" s="71">
        <v>4.6569224798955364</v>
      </c>
      <c r="Q496" s="71">
        <v>0.12704510576161601</v>
      </c>
      <c r="R496" s="71">
        <v>0</v>
      </c>
      <c r="S496" s="71">
        <v>0.72449406017513773</v>
      </c>
      <c r="T496" s="72"/>
      <c r="U496" s="71">
        <v>74135</v>
      </c>
      <c r="V496" s="71">
        <v>183</v>
      </c>
      <c r="W496" s="71">
        <v>22</v>
      </c>
      <c r="X496" s="71">
        <v>489</v>
      </c>
      <c r="Y496" s="71">
        <v>746</v>
      </c>
      <c r="Z496" s="71">
        <v>1022</v>
      </c>
      <c r="AA496" s="71">
        <v>913</v>
      </c>
      <c r="AB496" s="71">
        <v>2076</v>
      </c>
      <c r="AC496" s="71">
        <v>0</v>
      </c>
      <c r="AD496" s="71">
        <v>0.72449406017513773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2353</v>
      </c>
      <c r="B497" s="70">
        <v>312</v>
      </c>
      <c r="C497" s="70">
        <v>6</v>
      </c>
      <c r="D497" s="70">
        <v>19</v>
      </c>
      <c r="E497" s="70">
        <v>2009</v>
      </c>
      <c r="F497" s="70" t="s">
        <v>176</v>
      </c>
      <c r="G497" s="70" t="s">
        <v>2347</v>
      </c>
      <c r="H497" s="70" t="s">
        <v>2348</v>
      </c>
      <c r="I497" s="148"/>
      <c r="J497" s="71">
        <v>1.3076237749530799</v>
      </c>
      <c r="K497" s="71">
        <v>0.2183769072515078</v>
      </c>
      <c r="L497" s="71">
        <v>5.7714729395110709</v>
      </c>
      <c r="M497" s="71">
        <v>1.705048032354102</v>
      </c>
      <c r="N497" s="71">
        <v>1.639197392987785</v>
      </c>
      <c r="O497" s="71">
        <v>1.9900126523363431</v>
      </c>
      <c r="P497" s="71">
        <v>4.4567058199059391</v>
      </c>
      <c r="Q497" s="71">
        <v>0.11665301407154501</v>
      </c>
      <c r="R497" s="71">
        <v>0</v>
      </c>
      <c r="S497" s="71">
        <v>0.50321824567648465</v>
      </c>
      <c r="T497" s="72"/>
      <c r="U497" s="71">
        <v>60026</v>
      </c>
      <c r="V497" s="71">
        <v>120</v>
      </c>
      <c r="W497" s="71">
        <v>99</v>
      </c>
      <c r="X497" s="71">
        <v>439</v>
      </c>
      <c r="Y497" s="71">
        <v>734</v>
      </c>
      <c r="Z497" s="71">
        <v>1006</v>
      </c>
      <c r="AA497" s="71">
        <v>897</v>
      </c>
      <c r="AB497" s="71">
        <v>2001</v>
      </c>
      <c r="AC497" s="71">
        <v>0</v>
      </c>
      <c r="AD497" s="71">
        <v>0.50321824567648465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2354</v>
      </c>
      <c r="B498" s="70">
        <v>313</v>
      </c>
      <c r="C498" s="70">
        <v>7</v>
      </c>
      <c r="D498" s="70">
        <v>19</v>
      </c>
      <c r="E498" s="70">
        <v>2010</v>
      </c>
      <c r="F498" s="70" t="s">
        <v>177</v>
      </c>
      <c r="G498" s="70" t="s">
        <v>2347</v>
      </c>
      <c r="H498" s="70" t="s">
        <v>2348</v>
      </c>
      <c r="I498" s="148"/>
      <c r="J498" s="71">
        <v>1.1412488957548219</v>
      </c>
      <c r="K498" s="71">
        <v>0.2387127701790373</v>
      </c>
      <c r="L498" s="71">
        <v>5.2394207286186703</v>
      </c>
      <c r="M498" s="71">
        <v>1.820496884147031</v>
      </c>
      <c r="N498" s="71">
        <v>1.962752560947352</v>
      </c>
      <c r="O498" s="71">
        <v>1.939459353934722</v>
      </c>
      <c r="P498" s="71">
        <v>4.54028268877365</v>
      </c>
      <c r="Q498" s="71">
        <v>0.119791924449845</v>
      </c>
      <c r="R498" s="71">
        <v>0</v>
      </c>
      <c r="S498" s="71">
        <v>0.81017311973175321</v>
      </c>
      <c r="T498" s="72"/>
      <c r="U498" s="71">
        <v>55670</v>
      </c>
      <c r="V498" s="71">
        <v>120</v>
      </c>
      <c r="W498" s="71">
        <v>99</v>
      </c>
      <c r="X498" s="71">
        <v>439</v>
      </c>
      <c r="Y498" s="71">
        <v>727</v>
      </c>
      <c r="Z498" s="71">
        <v>985</v>
      </c>
      <c r="AA498" s="71">
        <v>891</v>
      </c>
      <c r="AB498" s="71">
        <v>1969</v>
      </c>
      <c r="AC498" s="71">
        <v>0</v>
      </c>
      <c r="AD498" s="71">
        <v>0.81017311973175321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2355</v>
      </c>
      <c r="B499" s="70">
        <v>314</v>
      </c>
      <c r="C499" s="70">
        <v>8</v>
      </c>
      <c r="D499" s="70">
        <v>19</v>
      </c>
      <c r="E499" s="70">
        <v>2011</v>
      </c>
      <c r="F499" s="70" t="s">
        <v>178</v>
      </c>
      <c r="G499" s="70" t="s">
        <v>2347</v>
      </c>
      <c r="H499" s="70" t="s">
        <v>2348</v>
      </c>
      <c r="I499" s="148"/>
      <c r="J499" s="71">
        <v>1.891721966350417</v>
      </c>
      <c r="K499" s="71">
        <v>0.29165916084576898</v>
      </c>
      <c r="L499" s="71">
        <v>5.3540863074004816</v>
      </c>
      <c r="M499" s="71">
        <v>2.424482088285052</v>
      </c>
      <c r="N499" s="71">
        <v>2.4984806821109542</v>
      </c>
      <c r="O499" s="71">
        <v>1.8596779675887427</v>
      </c>
      <c r="P499" s="71">
        <v>4.3793850983009728</v>
      </c>
      <c r="Q499" s="71">
        <v>0.13775753306055499</v>
      </c>
      <c r="R499" s="71">
        <v>0</v>
      </c>
      <c r="S499" s="71">
        <v>0.50234645700726255</v>
      </c>
      <c r="T499" s="72"/>
      <c r="U499" s="71">
        <v>84003</v>
      </c>
      <c r="V499" s="71">
        <v>120</v>
      </c>
      <c r="W499" s="71">
        <v>99</v>
      </c>
      <c r="X499" s="71">
        <v>439</v>
      </c>
      <c r="Y499" s="71">
        <v>732</v>
      </c>
      <c r="Z499" s="71">
        <v>965</v>
      </c>
      <c r="AA499" s="71">
        <v>885</v>
      </c>
      <c r="AB499" s="71">
        <v>1963</v>
      </c>
      <c r="AC499" s="71">
        <v>0</v>
      </c>
      <c r="AD499" s="71">
        <v>0.50234645700726255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2356</v>
      </c>
      <c r="B500" s="70">
        <v>315</v>
      </c>
      <c r="C500" s="70">
        <v>9</v>
      </c>
      <c r="D500" s="70">
        <v>19</v>
      </c>
      <c r="E500" s="70">
        <v>2012</v>
      </c>
      <c r="F500" s="70" t="s">
        <v>179</v>
      </c>
      <c r="G500" s="70" t="s">
        <v>2347</v>
      </c>
      <c r="H500" s="70" t="s">
        <v>2348</v>
      </c>
      <c r="I500" s="148"/>
      <c r="J500" s="71">
        <v>1.6556746096952311</v>
      </c>
      <c r="K500" s="71">
        <v>0.28299903014397559</v>
      </c>
      <c r="L500" s="71">
        <v>5.3423000175173359</v>
      </c>
      <c r="M500" s="71">
        <v>2.6958206139557248</v>
      </c>
      <c r="N500" s="71">
        <v>2.5679018818163901</v>
      </c>
      <c r="O500" s="71">
        <v>1.87563527783643</v>
      </c>
      <c r="P500" s="71">
        <v>4.3445822845067514</v>
      </c>
      <c r="Q500" s="71">
        <v>0.14761214342742601</v>
      </c>
      <c r="R500" s="71">
        <v>0</v>
      </c>
      <c r="S500" s="71">
        <v>0.3529649126835423</v>
      </c>
      <c r="T500" s="72"/>
      <c r="U500" s="71">
        <v>77227</v>
      </c>
      <c r="V500" s="71">
        <v>120</v>
      </c>
      <c r="W500" s="71">
        <v>99</v>
      </c>
      <c r="X500" s="71">
        <v>439</v>
      </c>
      <c r="Y500" s="71">
        <v>731</v>
      </c>
      <c r="Z500" s="71">
        <v>981</v>
      </c>
      <c r="AA500" s="71">
        <v>873</v>
      </c>
      <c r="AB500" s="71">
        <v>1936</v>
      </c>
      <c r="AC500" s="71">
        <v>0</v>
      </c>
      <c r="AD500" s="71">
        <v>0.3529649126835423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2357</v>
      </c>
      <c r="B501" s="70">
        <v>316</v>
      </c>
      <c r="C501" s="70">
        <v>10</v>
      </c>
      <c r="D501" s="70">
        <v>19</v>
      </c>
      <c r="E501" s="70">
        <v>2013</v>
      </c>
      <c r="F501" s="70" t="s">
        <v>180</v>
      </c>
      <c r="G501" s="1064" t="s">
        <v>2347</v>
      </c>
      <c r="H501" s="70" t="s">
        <v>2348</v>
      </c>
      <c r="I501" s="148"/>
      <c r="J501" s="71">
        <v>2.35481615552116</v>
      </c>
      <c r="K501" s="71">
        <v>0.23706907521615561</v>
      </c>
      <c r="L501" s="71">
        <v>4.7075390811815341</v>
      </c>
      <c r="M501" s="71">
        <v>2.325287270792078</v>
      </c>
      <c r="N501" s="71">
        <v>2.710960612328924</v>
      </c>
      <c r="O501" s="71">
        <v>1.7918103240876413</v>
      </c>
      <c r="P501" s="71">
        <v>4.3609527020616392</v>
      </c>
      <c r="Q501" s="71">
        <v>0.14914023524254599</v>
      </c>
      <c r="R501" s="71">
        <v>0</v>
      </c>
      <c r="S501" s="71">
        <v>0.28840583158289412</v>
      </c>
      <c r="T501" s="72"/>
      <c r="U501" s="71">
        <v>99935</v>
      </c>
      <c r="V501" s="71">
        <v>120</v>
      </c>
      <c r="W501" s="71">
        <v>99</v>
      </c>
      <c r="X501" s="71">
        <v>439</v>
      </c>
      <c r="Y501" s="71">
        <v>731</v>
      </c>
      <c r="Z501" s="71">
        <v>979</v>
      </c>
      <c r="AA501" s="71">
        <v>873</v>
      </c>
      <c r="AB501" s="71">
        <v>1928</v>
      </c>
      <c r="AC501" s="71">
        <v>0</v>
      </c>
      <c r="AD501" s="71">
        <v>0.28840583158289412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2358</v>
      </c>
      <c r="B502" s="70">
        <v>317</v>
      </c>
      <c r="C502" s="70">
        <v>11</v>
      </c>
      <c r="D502" s="70">
        <v>19</v>
      </c>
      <c r="E502" s="70">
        <v>2014</v>
      </c>
      <c r="F502" s="70" t="s">
        <v>181</v>
      </c>
      <c r="G502" s="1064" t="s">
        <v>2347</v>
      </c>
      <c r="H502" s="70" t="s">
        <v>2348</v>
      </c>
      <c r="I502" s="148"/>
      <c r="J502" s="71">
        <v>0</v>
      </c>
      <c r="K502" s="71">
        <v>0.1960404171875306</v>
      </c>
      <c r="L502" s="71">
        <v>4.506491887817508</v>
      </c>
      <c r="M502" s="71">
        <v>2.4038788163284242</v>
      </c>
      <c r="N502" s="71">
        <v>2.6328071526911292</v>
      </c>
      <c r="O502" s="71">
        <v>1.6995269259122334</v>
      </c>
      <c r="P502" s="71">
        <v>4.3434496356939398</v>
      </c>
      <c r="Q502" s="71">
        <v>0.142052128646773</v>
      </c>
      <c r="R502" s="71">
        <v>0</v>
      </c>
      <c r="S502" s="71">
        <v>0.25408036994444849</v>
      </c>
      <c r="T502" s="72"/>
      <c r="U502" s="71">
        <v>0</v>
      </c>
      <c r="V502" s="71">
        <v>86</v>
      </c>
      <c r="W502" s="71">
        <v>112</v>
      </c>
      <c r="X502" s="71">
        <v>469</v>
      </c>
      <c r="Y502" s="71">
        <v>736</v>
      </c>
      <c r="Z502" s="71">
        <v>978</v>
      </c>
      <c r="AA502" s="71">
        <v>865</v>
      </c>
      <c r="AB502" s="71">
        <v>1914</v>
      </c>
      <c r="AC502" s="71">
        <v>0</v>
      </c>
      <c r="AD502" s="71">
        <v>0.25408036994444849</v>
      </c>
      <c r="AE502" s="72"/>
      <c r="AF502" s="71"/>
      <c r="AG502" s="71"/>
      <c r="AH502" s="71"/>
      <c r="AI502" s="71"/>
      <c r="AJ502" s="71"/>
      <c r="AK502" s="71"/>
      <c r="AL502" s="71"/>
      <c r="AM502" s="71"/>
      <c r="AN502" s="71"/>
      <c r="AO502" s="71"/>
      <c r="AP502" s="71"/>
      <c r="AQ502" s="72"/>
      <c r="AR502" s="71">
        <v>16</v>
      </c>
      <c r="AS502" s="71">
        <v>3</v>
      </c>
      <c r="AT502" s="71">
        <v>0</v>
      </c>
      <c r="AU502" s="71">
        <v>0</v>
      </c>
      <c r="AV502" s="71">
        <v>0</v>
      </c>
      <c r="AW502" s="71">
        <v>0</v>
      </c>
      <c r="AX502" s="71"/>
      <c r="AY502" s="72"/>
      <c r="AZ502" s="71">
        <v>71.009999999999991</v>
      </c>
      <c r="BA502" s="71">
        <v>62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2359</v>
      </c>
      <c r="B503" s="70">
        <v>318</v>
      </c>
      <c r="C503" s="70">
        <v>12</v>
      </c>
      <c r="D503" s="70">
        <v>19</v>
      </c>
      <c r="E503" s="70">
        <v>2015</v>
      </c>
      <c r="F503" s="70" t="s">
        <v>182</v>
      </c>
      <c r="G503" s="70" t="s">
        <v>2347</v>
      </c>
      <c r="H503" s="70" t="s">
        <v>2348</v>
      </c>
      <c r="I503" s="148"/>
      <c r="J503" s="71">
        <v>1.711896197410854</v>
      </c>
      <c r="K503" s="71">
        <v>0.1853906089473627</v>
      </c>
      <c r="L503" s="71">
        <v>5.286809937209461</v>
      </c>
      <c r="M503" s="71">
        <v>2.7753158183774822</v>
      </c>
      <c r="N503" s="71">
        <v>2.28011421341433</v>
      </c>
      <c r="O503" s="71">
        <v>1.6781631511753687</v>
      </c>
      <c r="P503" s="71">
        <v>4.321754733710792</v>
      </c>
      <c r="Q503" s="71">
        <v>0.13542717564305001</v>
      </c>
      <c r="R503" s="71">
        <v>0</v>
      </c>
      <c r="S503" s="71">
        <v>0.47566610092912193</v>
      </c>
      <c r="T503" s="72"/>
      <c r="U503" s="71">
        <v>87034</v>
      </c>
      <c r="V503" s="71">
        <v>86</v>
      </c>
      <c r="W503" s="71">
        <v>112</v>
      </c>
      <c r="X503" s="71">
        <v>469</v>
      </c>
      <c r="Y503" s="71">
        <v>732</v>
      </c>
      <c r="Z503" s="71">
        <v>975</v>
      </c>
      <c r="AA503" s="71">
        <v>860</v>
      </c>
      <c r="AB503" s="71">
        <v>1864</v>
      </c>
      <c r="AC503" s="71">
        <v>0</v>
      </c>
      <c r="AD503" s="71">
        <v>0.47566610092912193</v>
      </c>
      <c r="AE503" s="72"/>
      <c r="AF503" s="71">
        <v>1470996.158821611</v>
      </c>
      <c r="AG503" s="71">
        <v>143818.76659648321</v>
      </c>
      <c r="AH503" s="71">
        <v>751363.71503481211</v>
      </c>
      <c r="AI503" s="71">
        <v>2852787.5419947021</v>
      </c>
      <c r="AJ503" s="71">
        <v>3748014.4214187781</v>
      </c>
      <c r="AK503" s="71">
        <v>0</v>
      </c>
      <c r="AL503" s="71">
        <v>0</v>
      </c>
      <c r="AM503" s="71">
        <v>255453.38081408519</v>
      </c>
      <c r="AN503" s="71">
        <v>0</v>
      </c>
      <c r="AO503" s="71">
        <v>0</v>
      </c>
      <c r="AP503" s="71">
        <v>9222433.9846804719</v>
      </c>
      <c r="AQ503" s="72"/>
      <c r="AR503" s="71">
        <v>18</v>
      </c>
      <c r="AS503" s="71">
        <v>3</v>
      </c>
      <c r="AT503" s="71">
        <v>0</v>
      </c>
      <c r="AU503" s="71">
        <v>0</v>
      </c>
      <c r="AV503" s="71">
        <v>0</v>
      </c>
      <c r="AW503" s="71">
        <v>0</v>
      </c>
      <c r="AX503" s="71"/>
      <c r="AY503" s="72"/>
      <c r="AZ503" s="71">
        <v>82.009999999999991</v>
      </c>
      <c r="BA503" s="71">
        <v>62</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2360</v>
      </c>
      <c r="B504" s="70">
        <v>319</v>
      </c>
      <c r="C504" s="70">
        <v>13</v>
      </c>
      <c r="D504" s="70">
        <v>19</v>
      </c>
      <c r="E504" s="70">
        <v>2016</v>
      </c>
      <c r="F504" s="70" t="s">
        <v>155</v>
      </c>
      <c r="G504" s="70" t="s">
        <v>2347</v>
      </c>
      <c r="H504" s="70" t="s">
        <v>2348</v>
      </c>
      <c r="I504" s="148"/>
      <c r="J504" s="71">
        <v>0</v>
      </c>
      <c r="K504" s="71">
        <v>0.179032407567039</v>
      </c>
      <c r="L504" s="71">
        <v>5.5874832105469094</v>
      </c>
      <c r="M504" s="71">
        <v>1.9600270156434658</v>
      </c>
      <c r="N504" s="71">
        <v>1.9807049153388527</v>
      </c>
      <c r="O504" s="71">
        <v>1.666285867095725</v>
      </c>
      <c r="P504" s="71">
        <v>4.3485561309843428</v>
      </c>
      <c r="Q504" s="71">
        <v>0.12960977110714667</v>
      </c>
      <c r="R504" s="71">
        <v>0</v>
      </c>
      <c r="S504" s="71">
        <v>0.3667046400187311</v>
      </c>
      <c r="T504" s="72"/>
      <c r="U504" s="71">
        <v>0</v>
      </c>
      <c r="V504" s="71">
        <v>86</v>
      </c>
      <c r="W504" s="71">
        <v>112</v>
      </c>
      <c r="X504" s="71">
        <v>469</v>
      </c>
      <c r="Y504" s="71">
        <v>738</v>
      </c>
      <c r="Z504" s="71">
        <v>980</v>
      </c>
      <c r="AA504" s="71">
        <v>895</v>
      </c>
      <c r="AB504" s="71">
        <v>1835</v>
      </c>
      <c r="AC504" s="71">
        <v>0</v>
      </c>
      <c r="AD504" s="71">
        <v>0.3667046400187311</v>
      </c>
      <c r="AE504" s="72"/>
      <c r="AF504" s="71">
        <v>0</v>
      </c>
      <c r="AG504" s="71">
        <v>136227.49990280709</v>
      </c>
      <c r="AH504" s="71">
        <v>636696.63519537146</v>
      </c>
      <c r="AI504" s="71">
        <v>2910184.5903974338</v>
      </c>
      <c r="AJ504" s="71">
        <v>3201680.9318507509</v>
      </c>
      <c r="AK504" s="71">
        <v>0</v>
      </c>
      <c r="AL504" s="71">
        <v>0</v>
      </c>
      <c r="AM504" s="71">
        <v>251674.4270133714</v>
      </c>
      <c r="AN504" s="71">
        <v>0</v>
      </c>
      <c r="AO504" s="71">
        <v>0</v>
      </c>
      <c r="AP504" s="71">
        <v>7136464.0843597343</v>
      </c>
      <c r="AQ504" s="72"/>
      <c r="AR504" s="71">
        <v>18</v>
      </c>
      <c r="AS504" s="71">
        <v>3</v>
      </c>
      <c r="AT504" s="71">
        <v>0</v>
      </c>
      <c r="AU504" s="71">
        <v>0</v>
      </c>
      <c r="AV504" s="71">
        <v>0</v>
      </c>
      <c r="AW504" s="71">
        <v>0</v>
      </c>
      <c r="AX504" s="71"/>
      <c r="AY504" s="72"/>
      <c r="AZ504" s="71">
        <v>82.009999999999991</v>
      </c>
      <c r="BA504" s="71">
        <v>62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2361</v>
      </c>
      <c r="B505" s="70">
        <v>320</v>
      </c>
      <c r="C505" s="70">
        <v>14</v>
      </c>
      <c r="D505" s="70">
        <v>19</v>
      </c>
      <c r="E505" s="70">
        <v>2017</v>
      </c>
      <c r="F505" s="70" t="s">
        <v>156</v>
      </c>
      <c r="G505" s="70" t="s">
        <v>2347</v>
      </c>
      <c r="H505" s="70" t="s">
        <v>2348</v>
      </c>
      <c r="I505" s="148"/>
      <c r="J505" s="71">
        <v>0</v>
      </c>
      <c r="K505" s="71">
        <v>0.17739332126449134</v>
      </c>
      <c r="L505" s="71">
        <v>4.80640542369526</v>
      </c>
      <c r="M505" s="71">
        <v>1.6626598903375589</v>
      </c>
      <c r="N505" s="71">
        <v>2.035797516934001</v>
      </c>
      <c r="O505" s="71">
        <v>1.6524764280124029</v>
      </c>
      <c r="P505" s="71">
        <v>4.3306654680390251</v>
      </c>
      <c r="Q505" s="71">
        <v>0.120622644367975</v>
      </c>
      <c r="R505" s="71">
        <v>0</v>
      </c>
      <c r="S505" s="71">
        <v>0.51380090697523217</v>
      </c>
      <c r="T505" s="72"/>
      <c r="U505" s="71">
        <v>0</v>
      </c>
      <c r="V505" s="71">
        <v>86</v>
      </c>
      <c r="W505" s="71">
        <v>112</v>
      </c>
      <c r="X505" s="71">
        <v>469</v>
      </c>
      <c r="Y505" s="71">
        <v>732</v>
      </c>
      <c r="Z505" s="71">
        <v>988</v>
      </c>
      <c r="AA505" s="71">
        <v>897</v>
      </c>
      <c r="AB505" s="71">
        <v>1766</v>
      </c>
      <c r="AC505" s="71">
        <v>0</v>
      </c>
      <c r="AD505" s="71">
        <v>0.51380090697523217</v>
      </c>
      <c r="AE505" s="72"/>
      <c r="AF505" s="71">
        <v>0</v>
      </c>
      <c r="AG505" s="71">
        <v>138122.3549942926</v>
      </c>
      <c r="AH505" s="71">
        <v>703911.40576869168</v>
      </c>
      <c r="AI505" s="71">
        <v>2672578.6195412618</v>
      </c>
      <c r="AJ505" s="71">
        <v>3616744.6943192952</v>
      </c>
      <c r="AK505" s="71">
        <v>0</v>
      </c>
      <c r="AL505" s="71">
        <v>0</v>
      </c>
      <c r="AM505" s="71">
        <v>242589.91392180781</v>
      </c>
      <c r="AN505" s="71">
        <v>0</v>
      </c>
      <c r="AO505" s="71">
        <v>0</v>
      </c>
      <c r="AP505" s="71">
        <v>7373946.9885453498</v>
      </c>
      <c r="AQ505" s="72"/>
      <c r="AR505" s="71">
        <v>20</v>
      </c>
      <c r="AS505" s="71">
        <v>3</v>
      </c>
      <c r="AT505" s="71">
        <v>0</v>
      </c>
      <c r="AU505" s="71">
        <v>1</v>
      </c>
      <c r="AV505" s="71">
        <v>0</v>
      </c>
      <c r="AW505" s="71">
        <v>0</v>
      </c>
      <c r="AX505" s="71"/>
      <c r="AY505" s="72"/>
      <c r="AZ505" s="71">
        <v>87.710000000000008</v>
      </c>
      <c r="BA505" s="71">
        <v>62</v>
      </c>
      <c r="BB505" s="71">
        <v>0</v>
      </c>
      <c r="BC505" s="71">
        <v>19.5</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2362</v>
      </c>
      <c r="B506" s="70">
        <v>321</v>
      </c>
      <c r="C506" s="70">
        <v>15</v>
      </c>
      <c r="D506" s="70">
        <v>19</v>
      </c>
      <c r="E506" s="70">
        <v>2018</v>
      </c>
      <c r="F506" s="70" t="s">
        <v>183</v>
      </c>
      <c r="G506" s="70" t="s">
        <v>2347</v>
      </c>
      <c r="H506" s="70" t="s">
        <v>2348</v>
      </c>
      <c r="I506" s="148"/>
      <c r="J506" s="71">
        <v>0</v>
      </c>
      <c r="K506" s="71">
        <v>0.15288833809964378</v>
      </c>
      <c r="L506" s="71">
        <v>4.2769844543224771</v>
      </c>
      <c r="M506" s="71">
        <v>1.6041400899813936</v>
      </c>
      <c r="N506" s="71">
        <v>1.3193779600424043</v>
      </c>
      <c r="O506" s="71">
        <v>1.5984542735879599</v>
      </c>
      <c r="P506" s="71">
        <v>4.3353558477408685</v>
      </c>
      <c r="Q506" s="71">
        <v>0.108127701746619</v>
      </c>
      <c r="R506" s="71">
        <v>0</v>
      </c>
      <c r="S506" s="71">
        <v>0.46999344832683471</v>
      </c>
      <c r="T506" s="72"/>
      <c r="U506" s="71">
        <v>0</v>
      </c>
      <c r="V506" s="71">
        <v>86</v>
      </c>
      <c r="W506" s="71">
        <v>112</v>
      </c>
      <c r="X506" s="71">
        <v>469</v>
      </c>
      <c r="Y506" s="71">
        <v>709</v>
      </c>
      <c r="Z506" s="71">
        <v>974</v>
      </c>
      <c r="AA506" s="71">
        <v>907</v>
      </c>
      <c r="AB506" s="71">
        <v>1706</v>
      </c>
      <c r="AC506" s="71">
        <v>0</v>
      </c>
      <c r="AD506" s="71">
        <v>0.46999344832683471</v>
      </c>
      <c r="AE506" s="72"/>
      <c r="AF506" s="71">
        <v>0</v>
      </c>
      <c r="AG506" s="71">
        <v>121697.4995828033</v>
      </c>
      <c r="AH506" s="71">
        <v>652410.25845939829</v>
      </c>
      <c r="AI506" s="71">
        <v>2730642.0073059029</v>
      </c>
      <c r="AJ506" s="71">
        <v>2695954.2270571231</v>
      </c>
      <c r="AK506" s="71">
        <v>0</v>
      </c>
      <c r="AL506" s="71">
        <v>0</v>
      </c>
      <c r="AM506" s="71">
        <v>234832.79487407289</v>
      </c>
      <c r="AN506" s="71">
        <v>0</v>
      </c>
      <c r="AO506" s="71">
        <v>0</v>
      </c>
      <c r="AP506" s="71">
        <v>6435536.7872793013</v>
      </c>
      <c r="AQ506" s="72"/>
      <c r="AR506" s="71">
        <v>23</v>
      </c>
      <c r="AS506" s="71">
        <v>3</v>
      </c>
      <c r="AT506" s="71">
        <v>0</v>
      </c>
      <c r="AU506" s="71">
        <v>1</v>
      </c>
      <c r="AV506" s="71">
        <v>0</v>
      </c>
      <c r="AW506" s="71">
        <v>0</v>
      </c>
      <c r="AX506" s="71"/>
      <c r="AY506" s="72"/>
      <c r="AZ506" s="71">
        <v>103.71000000000001</v>
      </c>
      <c r="BA506" s="71">
        <v>62</v>
      </c>
      <c r="BB506" s="71">
        <v>0</v>
      </c>
      <c r="BC506" s="71">
        <v>20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2363</v>
      </c>
      <c r="B507" s="70">
        <v>322</v>
      </c>
      <c r="C507" s="70">
        <v>16</v>
      </c>
      <c r="D507" s="70">
        <v>19</v>
      </c>
      <c r="E507" s="70">
        <v>2019</v>
      </c>
      <c r="F507" s="70" t="s">
        <v>158</v>
      </c>
      <c r="G507" s="70" t="s">
        <v>2347</v>
      </c>
      <c r="H507" s="70" t="s">
        <v>2348</v>
      </c>
      <c r="I507" s="148"/>
      <c r="J507" s="71">
        <v>1.2931737674833113</v>
      </c>
      <c r="K507" s="71">
        <v>0.14382100923841964</v>
      </c>
      <c r="L507" s="71">
        <v>4.3444866582302772</v>
      </c>
      <c r="M507" s="71">
        <v>1.7964631807203222</v>
      </c>
      <c r="N507" s="71">
        <v>1.3606616528817848</v>
      </c>
      <c r="O507" s="71">
        <v>1.5349794476647987</v>
      </c>
      <c r="P507" s="71">
        <v>4.1802296379783144</v>
      </c>
      <c r="Q507" s="71">
        <v>0.101760152028013</v>
      </c>
      <c r="R507" s="71">
        <v>0</v>
      </c>
      <c r="S507" s="71">
        <v>0.40899866673773649</v>
      </c>
      <c r="T507" s="72"/>
      <c r="U507" s="71">
        <v>84057</v>
      </c>
      <c r="V507" s="71">
        <v>86</v>
      </c>
      <c r="W507" s="71">
        <v>112</v>
      </c>
      <c r="X507" s="71">
        <v>469</v>
      </c>
      <c r="Y507" s="71">
        <v>708</v>
      </c>
      <c r="Z507" s="71">
        <v>961</v>
      </c>
      <c r="AA507" s="71">
        <v>868</v>
      </c>
      <c r="AB507" s="71">
        <v>1649</v>
      </c>
      <c r="AC507" s="71">
        <v>0</v>
      </c>
      <c r="AD507" s="71">
        <v>0.40899866673773649</v>
      </c>
      <c r="AE507" s="72"/>
      <c r="AF507" s="71">
        <v>1115808.1096245479</v>
      </c>
      <c r="AG507" s="71">
        <v>117864.5257957157</v>
      </c>
      <c r="AH507" s="71">
        <v>710265.55461825198</v>
      </c>
      <c r="AI507" s="71">
        <v>2698509.7287414889</v>
      </c>
      <c r="AJ507" s="71">
        <v>2828089.2303386009</v>
      </c>
      <c r="AK507" s="71">
        <v>0</v>
      </c>
      <c r="AL507" s="71">
        <v>0</v>
      </c>
      <c r="AM507" s="71">
        <v>224581.38633464626</v>
      </c>
      <c r="AN507" s="71">
        <v>0</v>
      </c>
      <c r="AO507" s="71">
        <v>0</v>
      </c>
      <c r="AP507" s="71">
        <v>7695118.5354532525</v>
      </c>
      <c r="AQ507" s="72"/>
      <c r="AR507" s="71">
        <v>24</v>
      </c>
      <c r="AS507" s="71">
        <v>5</v>
      </c>
      <c r="AT507" s="71">
        <v>0</v>
      </c>
      <c r="AU507" s="71">
        <v>1</v>
      </c>
      <c r="AV507" s="71">
        <v>0</v>
      </c>
      <c r="AW507" s="71">
        <v>0</v>
      </c>
      <c r="AX507" s="71"/>
      <c r="AY507" s="72"/>
      <c r="AZ507" s="71">
        <v>106.71</v>
      </c>
      <c r="BA507" s="71">
        <v>161</v>
      </c>
      <c r="BB507" s="71">
        <v>0</v>
      </c>
      <c r="BC507" s="71">
        <v>19.5</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2364</v>
      </c>
      <c r="B508" s="70">
        <v>323</v>
      </c>
      <c r="C508" s="70">
        <v>17</v>
      </c>
      <c r="D508" s="70">
        <v>19</v>
      </c>
      <c r="E508" s="70">
        <v>2020</v>
      </c>
      <c r="F508" s="70" t="s">
        <v>159</v>
      </c>
      <c r="G508" s="70" t="s">
        <v>2347</v>
      </c>
      <c r="H508" s="70" t="s">
        <v>2348</v>
      </c>
      <c r="I508" s="148"/>
      <c r="J508" s="71">
        <v>1.208616409969187</v>
      </c>
      <c r="K508" s="71">
        <v>0.14754150960582388</v>
      </c>
      <c r="L508" s="71">
        <v>5.0455640588271846</v>
      </c>
      <c r="M508" s="71">
        <v>1.4375541258138909</v>
      </c>
      <c r="N508" s="71">
        <v>1.4953851894378745</v>
      </c>
      <c r="O508" s="71">
        <v>1.3196691490249257</v>
      </c>
      <c r="P508" s="71">
        <v>3.9464657771371701</v>
      </c>
      <c r="Q508" s="71">
        <v>9.3511707310687003E-2</v>
      </c>
      <c r="R508" s="71">
        <v>0</v>
      </c>
      <c r="S508" s="71">
        <v>0.36871403030501332</v>
      </c>
      <c r="T508" s="72"/>
      <c r="U508" s="71">
        <v>85281</v>
      </c>
      <c r="V508" s="71">
        <v>77</v>
      </c>
      <c r="W508" s="71">
        <v>122</v>
      </c>
      <c r="X508" s="71">
        <v>394</v>
      </c>
      <c r="Y508" s="71">
        <v>699</v>
      </c>
      <c r="Z508" s="71">
        <v>943</v>
      </c>
      <c r="AA508" s="71">
        <v>871</v>
      </c>
      <c r="AB508" s="71">
        <v>1586</v>
      </c>
      <c r="AC508" s="71">
        <v>0</v>
      </c>
      <c r="AD508" s="71">
        <v>0.36871403030501332</v>
      </c>
      <c r="AE508" s="72"/>
      <c r="AF508" s="71">
        <v>1043194.833730917</v>
      </c>
      <c r="AG508" s="71">
        <v>110018.06886874502</v>
      </c>
      <c r="AH508" s="71">
        <v>846315.31553957425</v>
      </c>
      <c r="AI508" s="71">
        <v>2115832.8018873911</v>
      </c>
      <c r="AJ508" s="71">
        <v>3309581.4259391371</v>
      </c>
      <c r="AK508" s="71"/>
      <c r="AL508" s="71"/>
      <c r="AM508" s="71">
        <v>206990.6208275184</v>
      </c>
      <c r="AN508" s="71"/>
      <c r="AO508" s="71"/>
      <c r="AP508" s="71">
        <v>7631933.0667932834</v>
      </c>
      <c r="AQ508" s="72"/>
      <c r="AR508" s="71">
        <v>24</v>
      </c>
      <c r="AS508" s="71">
        <v>5</v>
      </c>
      <c r="AT508" s="71">
        <v>0</v>
      </c>
      <c r="AU508" s="71">
        <v>1</v>
      </c>
      <c r="AV508" s="71">
        <v>0</v>
      </c>
      <c r="AW508" s="71">
        <v>0</v>
      </c>
      <c r="AX508" s="71"/>
      <c r="AY508" s="72"/>
      <c r="AZ508" s="71">
        <v>106.71</v>
      </c>
      <c r="BA508" s="71">
        <v>161</v>
      </c>
      <c r="BB508" s="71">
        <v>0</v>
      </c>
      <c r="BC508" s="71">
        <v>19.5</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2365</v>
      </c>
      <c r="B509" s="70">
        <v>323</v>
      </c>
      <c r="C509" s="70">
        <v>18</v>
      </c>
      <c r="D509" s="70">
        <v>19</v>
      </c>
      <c r="E509" s="70">
        <v>2021</v>
      </c>
      <c r="F509" s="70" t="s">
        <v>160</v>
      </c>
      <c r="G509" s="70" t="s">
        <v>2347</v>
      </c>
      <c r="H509" s="70" t="s">
        <v>2348</v>
      </c>
      <c r="I509" s="148"/>
      <c r="J509" s="71">
        <v>1.4020672506432719</v>
      </c>
      <c r="K509" s="71">
        <v>0.14809570924311477</v>
      </c>
      <c r="L509" s="71">
        <v>4.6430518541975658</v>
      </c>
      <c r="M509" s="71">
        <v>1.3087436627714337</v>
      </c>
      <c r="N509" s="71">
        <v>1.2328575131660056</v>
      </c>
      <c r="O509" s="71">
        <v>1.28846061255077</v>
      </c>
      <c r="P509" s="71">
        <v>4.0657836639244529</v>
      </c>
      <c r="Q509" s="71">
        <v>9.0032919606846395E-2</v>
      </c>
      <c r="R509" s="71">
        <v>0</v>
      </c>
      <c r="S509" s="71">
        <v>0.39699638686566102</v>
      </c>
      <c r="T509" s="72"/>
      <c r="U509" s="71">
        <v>112219</v>
      </c>
      <c r="V509" s="71">
        <v>77</v>
      </c>
      <c r="W509" s="71">
        <v>122</v>
      </c>
      <c r="X509" s="71">
        <v>394</v>
      </c>
      <c r="Y509" s="71">
        <v>689</v>
      </c>
      <c r="Z509" s="71">
        <v>948</v>
      </c>
      <c r="AA509" s="71">
        <v>875</v>
      </c>
      <c r="AB509" s="71">
        <v>1542</v>
      </c>
      <c r="AC509" s="71">
        <v>0</v>
      </c>
      <c r="AD509" s="71">
        <v>0.39699638686566102</v>
      </c>
      <c r="AE509" s="72"/>
      <c r="AF509" s="71">
        <v>1253780.906190122</v>
      </c>
      <c r="AG509" s="71">
        <v>117250.09929001002</v>
      </c>
      <c r="AH509" s="71">
        <v>773690.29673607729</v>
      </c>
      <c r="AI509" s="71">
        <v>2336632.750238433</v>
      </c>
      <c r="AJ509" s="71">
        <v>3009838.3307419871</v>
      </c>
      <c r="AK509" s="71">
        <v>0</v>
      </c>
      <c r="AL509" s="71">
        <v>0</v>
      </c>
      <c r="AM509" s="71">
        <v>202408.91499963211</v>
      </c>
      <c r="AN509" s="71">
        <v>0</v>
      </c>
      <c r="AO509" s="71">
        <v>0</v>
      </c>
      <c r="AP509" s="71">
        <v>7693601.2981962617</v>
      </c>
      <c r="AQ509" s="72"/>
      <c r="AR509" s="71">
        <v>25</v>
      </c>
      <c r="AS509" s="71">
        <v>5</v>
      </c>
      <c r="AT509" s="71">
        <v>0</v>
      </c>
      <c r="AU509" s="71">
        <v>1</v>
      </c>
      <c r="AV509" s="71">
        <v>0</v>
      </c>
      <c r="AW509" s="71">
        <v>0</v>
      </c>
      <c r="AX509" s="71"/>
      <c r="AY509" s="72"/>
      <c r="AZ509" s="71">
        <v>112.21</v>
      </c>
      <c r="BA509" s="71">
        <v>161</v>
      </c>
      <c r="BB509" s="71">
        <v>0</v>
      </c>
      <c r="BC509" s="71">
        <v>19.5</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2366</v>
      </c>
      <c r="B510" s="70">
        <v>323</v>
      </c>
      <c r="C510" s="70">
        <v>19</v>
      </c>
      <c r="D510" s="70">
        <v>19</v>
      </c>
      <c r="E510" s="70">
        <v>2022</v>
      </c>
      <c r="F510" s="70" t="s">
        <v>161</v>
      </c>
      <c r="G510" s="70" t="s">
        <v>2347</v>
      </c>
      <c r="H510" s="70" t="s">
        <v>2348</v>
      </c>
      <c r="I510" s="148"/>
      <c r="J510" s="71">
        <v>1.0629674062317624</v>
      </c>
      <c r="K510" s="71">
        <v>0.15091882092588782</v>
      </c>
      <c r="L510" s="71">
        <v>4.033820374317016</v>
      </c>
      <c r="M510" s="71">
        <v>1.3465391147006005</v>
      </c>
      <c r="N510" s="71">
        <v>1.8301168832905841</v>
      </c>
      <c r="O510" s="71">
        <v>1.3146356625694637</v>
      </c>
      <c r="P510" s="71">
        <v>4.0001569760682045</v>
      </c>
      <c r="Q510" s="71">
        <v>8.8245893918119309E-2</v>
      </c>
      <c r="R510" s="71">
        <v>0</v>
      </c>
      <c r="S510" s="71">
        <v>0.43777500647216522</v>
      </c>
      <c r="T510" s="72"/>
      <c r="U510" s="71">
        <v>95341</v>
      </c>
      <c r="V510" s="71">
        <v>77</v>
      </c>
      <c r="W510" s="71">
        <v>122</v>
      </c>
      <c r="X510" s="71">
        <v>394</v>
      </c>
      <c r="Y510" s="71">
        <v>679</v>
      </c>
      <c r="Z510" s="71">
        <v>919</v>
      </c>
      <c r="AA510" s="71">
        <v>874</v>
      </c>
      <c r="AB510" s="71">
        <v>1499</v>
      </c>
      <c r="AC510" s="71">
        <v>0</v>
      </c>
      <c r="AD510" s="71">
        <v>0.43777500647216522</v>
      </c>
      <c r="AE510" s="72"/>
      <c r="AF510" s="71">
        <v>983441.85222392296</v>
      </c>
      <c r="AG510" s="71">
        <v>117494.35511526588</v>
      </c>
      <c r="AH510" s="71">
        <v>793413.3166436922</v>
      </c>
      <c r="AI510" s="71">
        <v>2160669.5175144416</v>
      </c>
      <c r="AJ510" s="71">
        <v>3627032.7074967809</v>
      </c>
      <c r="AK510" s="71">
        <v>0</v>
      </c>
      <c r="AL510" s="71">
        <v>0</v>
      </c>
      <c r="AM510" s="71">
        <v>193561.81431626625</v>
      </c>
      <c r="AN510" s="71">
        <v>0</v>
      </c>
      <c r="AO510" s="71">
        <v>0</v>
      </c>
      <c r="AP510" s="71">
        <v>7875613.5633103698</v>
      </c>
      <c r="AQ510" s="72"/>
      <c r="AR510" s="71">
        <v>26</v>
      </c>
      <c r="AS510" s="71">
        <v>5</v>
      </c>
      <c r="AT510" s="71">
        <v>0</v>
      </c>
      <c r="AU510" s="71">
        <v>1</v>
      </c>
      <c r="AV510" s="71">
        <v>0</v>
      </c>
      <c r="AW510" s="71">
        <v>0</v>
      </c>
      <c r="AX510" s="71"/>
      <c r="AY510" s="72"/>
      <c r="AZ510" s="71">
        <v>118.11000000000001</v>
      </c>
      <c r="BA510" s="71">
        <v>161</v>
      </c>
      <c r="BB510" s="71">
        <v>0</v>
      </c>
      <c r="BC510" s="71">
        <v>19.5</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2367</v>
      </c>
      <c r="B511" s="70">
        <v>323</v>
      </c>
      <c r="C511" s="70">
        <v>20</v>
      </c>
      <c r="D511" s="70">
        <v>19</v>
      </c>
      <c r="E511" s="70">
        <v>2023</v>
      </c>
      <c r="F511" s="70" t="s">
        <v>1539</v>
      </c>
      <c r="G511" s="70" t="s">
        <v>2347</v>
      </c>
      <c r="H511" s="70" t="s">
        <v>2348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v>
      </c>
      <c r="AS511" s="71">
        <v>5</v>
      </c>
      <c r="AT511" s="71">
        <v>1</v>
      </c>
      <c r="AU511" s="71">
        <v>1</v>
      </c>
      <c r="AV511" s="71">
        <v>0</v>
      </c>
      <c r="AW511" s="71">
        <v>0</v>
      </c>
      <c r="AX511" s="71"/>
      <c r="AY511" s="72"/>
      <c r="AZ511" s="71">
        <v>126.11000000000001</v>
      </c>
      <c r="BA511" s="71">
        <v>161</v>
      </c>
      <c r="BB511" s="71">
        <v>12000</v>
      </c>
      <c r="BC511" s="71">
        <v>19.5</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2368</v>
      </c>
      <c r="B512" s="70">
        <v>323</v>
      </c>
      <c r="C512" s="70">
        <v>21</v>
      </c>
      <c r="D512" s="70">
        <v>19</v>
      </c>
      <c r="E512" s="70">
        <v>2024</v>
      </c>
      <c r="F512" s="70" t="s">
        <v>1554</v>
      </c>
      <c r="G512" s="70" t="s">
        <v>2347</v>
      </c>
      <c r="H512" s="70" t="s">
        <v>2348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2369</v>
      </c>
      <c r="B513" s="70">
        <v>443</v>
      </c>
      <c r="C513" s="70">
        <v>1</v>
      </c>
      <c r="D513" s="70">
        <v>27</v>
      </c>
      <c r="E513" s="70">
        <v>1990</v>
      </c>
      <c r="F513" s="70" t="s">
        <v>787</v>
      </c>
      <c r="G513" s="70" t="s">
        <v>2370</v>
      </c>
      <c r="H513" s="70" t="s">
        <v>2371</v>
      </c>
      <c r="I513" s="148"/>
      <c r="J513" s="71">
        <v>3.0695916208709688</v>
      </c>
      <c r="K513" s="71">
        <v>0.89033445917263676</v>
      </c>
      <c r="L513" s="71">
        <v>2.1784033100651952</v>
      </c>
      <c r="M513" s="71">
        <v>0.7808236236129491</v>
      </c>
      <c r="N513" s="71">
        <v>1.683839864316566</v>
      </c>
      <c r="O513" s="71">
        <v>1.6386599512118281</v>
      </c>
      <c r="P513" s="71">
        <v>3.920743433121717</v>
      </c>
      <c r="Q513" s="71">
        <v>0.12348638321559199</v>
      </c>
      <c r="R513" s="71">
        <v>0</v>
      </c>
      <c r="S513" s="71">
        <v>0.12607678665364089</v>
      </c>
      <c r="T513" s="72"/>
      <c r="U513" s="71">
        <v>45168</v>
      </c>
      <c r="V513" s="71">
        <v>233</v>
      </c>
      <c r="W513" s="71">
        <v>29</v>
      </c>
      <c r="X513" s="71">
        <v>314</v>
      </c>
      <c r="Y513" s="71">
        <v>749</v>
      </c>
      <c r="Z513" s="71">
        <v>674</v>
      </c>
      <c r="AA513" s="71">
        <v>952</v>
      </c>
      <c r="AB513" s="71">
        <v>2005</v>
      </c>
      <c r="AC513" s="71">
        <v>0</v>
      </c>
      <c r="AD513" s="71">
        <v>0.12607678665364089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2372</v>
      </c>
      <c r="B514" s="70">
        <v>444</v>
      </c>
      <c r="C514" s="70">
        <v>2</v>
      </c>
      <c r="D514" s="70">
        <v>27</v>
      </c>
      <c r="E514" s="70">
        <v>2005</v>
      </c>
      <c r="F514" s="70" t="s">
        <v>789</v>
      </c>
      <c r="G514" s="70" t="s">
        <v>2370</v>
      </c>
      <c r="H514" s="70" t="s">
        <v>2371</v>
      </c>
      <c r="I514" s="148"/>
      <c r="J514" s="71">
        <v>5.9987911034360604</v>
      </c>
      <c r="K514" s="71">
        <v>0.50774762643611393</v>
      </c>
      <c r="L514" s="71">
        <v>1.0309922097391331</v>
      </c>
      <c r="M514" s="71">
        <v>0.874342961554604</v>
      </c>
      <c r="N514" s="71">
        <v>1.961851905440632</v>
      </c>
      <c r="O514" s="71">
        <v>2.1177980874438722</v>
      </c>
      <c r="P514" s="71">
        <v>4.0329881334434452</v>
      </c>
      <c r="Q514" s="71">
        <v>0.112349602405489</v>
      </c>
      <c r="R514" s="71">
        <v>0</v>
      </c>
      <c r="S514" s="71">
        <v>0.30327735957678431</v>
      </c>
      <c r="T514" s="72"/>
      <c r="U514" s="71">
        <v>131403</v>
      </c>
      <c r="V514" s="71">
        <v>160</v>
      </c>
      <c r="W514" s="71">
        <v>9</v>
      </c>
      <c r="X514" s="71">
        <v>187</v>
      </c>
      <c r="Y514" s="71">
        <v>789</v>
      </c>
      <c r="Z514" s="71">
        <v>1008</v>
      </c>
      <c r="AA514" s="71">
        <v>802</v>
      </c>
      <c r="AB514" s="71">
        <v>1907</v>
      </c>
      <c r="AC514" s="71">
        <v>0</v>
      </c>
      <c r="AD514" s="71">
        <v>0.30327735957678431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2373</v>
      </c>
      <c r="B515" s="70">
        <v>445</v>
      </c>
      <c r="C515" s="70">
        <v>3</v>
      </c>
      <c r="D515" s="70">
        <v>27</v>
      </c>
      <c r="E515" s="70">
        <v>2006</v>
      </c>
      <c r="F515" s="70" t="s">
        <v>790</v>
      </c>
      <c r="G515" s="70" t="s">
        <v>2370</v>
      </c>
      <c r="H515" s="70" t="s">
        <v>2371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2374</v>
      </c>
      <c r="B516" s="70">
        <v>446</v>
      </c>
      <c r="C516" s="70">
        <v>4</v>
      </c>
      <c r="D516" s="70">
        <v>27</v>
      </c>
      <c r="E516" s="70">
        <v>2007</v>
      </c>
      <c r="F516" s="70" t="s">
        <v>791</v>
      </c>
      <c r="G516" s="70" t="s">
        <v>2370</v>
      </c>
      <c r="H516" s="70" t="s">
        <v>2371</v>
      </c>
      <c r="I516" s="148"/>
      <c r="J516" s="71">
        <v>4.907544163459379</v>
      </c>
      <c r="K516" s="71">
        <v>0.31835220348685273</v>
      </c>
      <c r="L516" s="71">
        <v>6.4769874086080534</v>
      </c>
      <c r="M516" s="71">
        <v>1.288624557931795</v>
      </c>
      <c r="N516" s="71">
        <v>2.250837985930155</v>
      </c>
      <c r="O516" s="71">
        <v>2.0190331570779021</v>
      </c>
      <c r="P516" s="71">
        <v>3.9575385930505331</v>
      </c>
      <c r="Q516" s="71">
        <v>0.115325521930197</v>
      </c>
      <c r="R516" s="71">
        <v>0</v>
      </c>
      <c r="S516" s="71">
        <v>0.52164302748519975</v>
      </c>
      <c r="T516" s="72"/>
      <c r="U516" s="71">
        <v>122216</v>
      </c>
      <c r="V516" s="71">
        <v>102</v>
      </c>
      <c r="W516" s="71">
        <v>59</v>
      </c>
      <c r="X516" s="71">
        <v>327</v>
      </c>
      <c r="Y516" s="71">
        <v>786</v>
      </c>
      <c r="Z516" s="71">
        <v>999</v>
      </c>
      <c r="AA516" s="71">
        <v>775</v>
      </c>
      <c r="AB516" s="71">
        <v>1854</v>
      </c>
      <c r="AC516" s="71">
        <v>0</v>
      </c>
      <c r="AD516" s="71">
        <v>0.52164302748519975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2375</v>
      </c>
      <c r="B517" s="70">
        <v>447</v>
      </c>
      <c r="C517" s="70">
        <v>5</v>
      </c>
      <c r="D517" s="70">
        <v>27</v>
      </c>
      <c r="E517" s="70">
        <v>2008</v>
      </c>
      <c r="F517" s="70" t="s">
        <v>792</v>
      </c>
      <c r="G517" s="70" t="s">
        <v>2370</v>
      </c>
      <c r="H517" s="70" t="s">
        <v>2371</v>
      </c>
      <c r="I517" s="148"/>
      <c r="J517" s="71">
        <v>0.41447916539277863</v>
      </c>
      <c r="K517" s="71">
        <v>0.2267023285275144</v>
      </c>
      <c r="L517" s="71">
        <v>5.1713830304934447</v>
      </c>
      <c r="M517" s="71">
        <v>1.3614208761181781</v>
      </c>
      <c r="N517" s="71">
        <v>2.020909582422834</v>
      </c>
      <c r="O517" s="71">
        <v>1.9212836546464671</v>
      </c>
      <c r="P517" s="71">
        <v>3.7796052109557419</v>
      </c>
      <c r="Q517" s="71">
        <v>0.111072671944765</v>
      </c>
      <c r="R517" s="71">
        <v>0</v>
      </c>
      <c r="S517" s="71">
        <v>0.39530792548253513</v>
      </c>
      <c r="T517" s="72"/>
      <c r="U517" s="71">
        <v>11043</v>
      </c>
      <c r="V517" s="71">
        <v>102</v>
      </c>
      <c r="W517" s="71">
        <v>59</v>
      </c>
      <c r="X517" s="71">
        <v>327</v>
      </c>
      <c r="Y517" s="71">
        <v>793</v>
      </c>
      <c r="Z517" s="71">
        <v>984</v>
      </c>
      <c r="AA517" s="71">
        <v>741</v>
      </c>
      <c r="AB517" s="71">
        <v>1815</v>
      </c>
      <c r="AC517" s="71">
        <v>0</v>
      </c>
      <c r="AD517" s="71">
        <v>0.39530792548253513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2376</v>
      </c>
      <c r="B518" s="70">
        <v>448</v>
      </c>
      <c r="C518" s="70">
        <v>6</v>
      </c>
      <c r="D518" s="70">
        <v>27</v>
      </c>
      <c r="E518" s="70">
        <v>2009</v>
      </c>
      <c r="F518" s="70" t="s">
        <v>176</v>
      </c>
      <c r="G518" s="70" t="s">
        <v>2370</v>
      </c>
      <c r="H518" s="70" t="s">
        <v>2371</v>
      </c>
      <c r="I518" s="148"/>
      <c r="J518" s="71">
        <v>1.101639539176599</v>
      </c>
      <c r="K518" s="71">
        <v>0.26095996457506848</v>
      </c>
      <c r="L518" s="71">
        <v>5.4663467071391327</v>
      </c>
      <c r="M518" s="71">
        <v>1.4542774352801</v>
      </c>
      <c r="N518" s="71">
        <v>1.9794050634491289</v>
      </c>
      <c r="O518" s="71">
        <v>1.9583623517027631</v>
      </c>
      <c r="P518" s="71">
        <v>3.6418788918517868</v>
      </c>
      <c r="Q518" s="71">
        <v>0.10458546089173</v>
      </c>
      <c r="R518" s="71">
        <v>0</v>
      </c>
      <c r="S518" s="71">
        <v>0.40743968143456288</v>
      </c>
      <c r="T518" s="72"/>
      <c r="U518" s="71">
        <v>27101</v>
      </c>
      <c r="V518" s="71">
        <v>84</v>
      </c>
      <c r="W518" s="71">
        <v>96</v>
      </c>
      <c r="X518" s="71">
        <v>336</v>
      </c>
      <c r="Y518" s="71">
        <v>796</v>
      </c>
      <c r="Z518" s="71">
        <v>990</v>
      </c>
      <c r="AA518" s="71">
        <v>733</v>
      </c>
      <c r="AB518" s="71">
        <v>1794</v>
      </c>
      <c r="AC518" s="71">
        <v>0</v>
      </c>
      <c r="AD518" s="71">
        <v>0.40743968143456288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2377</v>
      </c>
      <c r="B519" s="70">
        <v>449</v>
      </c>
      <c r="C519" s="70">
        <v>7</v>
      </c>
      <c r="D519" s="70">
        <v>27</v>
      </c>
      <c r="E519" s="70">
        <v>2010</v>
      </c>
      <c r="F519" s="70" t="s">
        <v>177</v>
      </c>
      <c r="G519" s="70" t="s">
        <v>2370</v>
      </c>
      <c r="H519" s="70" t="s">
        <v>2371</v>
      </c>
      <c r="I519" s="148"/>
      <c r="J519" s="71">
        <v>2.1523026663968481</v>
      </c>
      <c r="K519" s="71">
        <v>0.21378301901589811</v>
      </c>
      <c r="L519" s="71">
        <v>4.8616254373253911</v>
      </c>
      <c r="M519" s="71">
        <v>1.3533134429132041</v>
      </c>
      <c r="N519" s="71">
        <v>1.880716055702492</v>
      </c>
      <c r="O519" s="71">
        <v>1.961118290882216</v>
      </c>
      <c r="P519" s="71">
        <v>3.6587238726593498</v>
      </c>
      <c r="Q519" s="71">
        <v>0.106772385682823</v>
      </c>
      <c r="R519" s="71">
        <v>0</v>
      </c>
      <c r="S519" s="71">
        <v>0.41193314453193192</v>
      </c>
      <c r="T519" s="72"/>
      <c r="U519" s="71">
        <v>57560</v>
      </c>
      <c r="V519" s="71">
        <v>84</v>
      </c>
      <c r="W519" s="71">
        <v>96</v>
      </c>
      <c r="X519" s="71">
        <v>336</v>
      </c>
      <c r="Y519" s="71">
        <v>785</v>
      </c>
      <c r="Z519" s="71">
        <v>996</v>
      </c>
      <c r="AA519" s="71">
        <v>718</v>
      </c>
      <c r="AB519" s="71">
        <v>1755</v>
      </c>
      <c r="AC519" s="71">
        <v>0</v>
      </c>
      <c r="AD519" s="71">
        <v>0.41193314453193192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2378</v>
      </c>
      <c r="B520" s="70">
        <v>450</v>
      </c>
      <c r="C520" s="70">
        <v>8</v>
      </c>
      <c r="D520" s="70">
        <v>27</v>
      </c>
      <c r="E520" s="70">
        <v>2011</v>
      </c>
      <c r="F520" s="70" t="s">
        <v>178</v>
      </c>
      <c r="G520" s="1064" t="s">
        <v>2370</v>
      </c>
      <c r="H520" s="70" t="s">
        <v>2371</v>
      </c>
      <c r="I520" s="148"/>
      <c r="J520" s="71">
        <v>1.9479422601245999</v>
      </c>
      <c r="K520" s="71">
        <v>0.31133094769273162</v>
      </c>
      <c r="L520" s="71">
        <v>4.6811140690670152</v>
      </c>
      <c r="M520" s="71">
        <v>1.8977790937304631</v>
      </c>
      <c r="N520" s="71">
        <v>2.5584563303908361</v>
      </c>
      <c r="O520" s="71">
        <v>1.9463987018286324</v>
      </c>
      <c r="P520" s="71">
        <v>3.4589719589970387</v>
      </c>
      <c r="Q520" s="71">
        <v>0.121686990487521</v>
      </c>
      <c r="R520" s="71">
        <v>0</v>
      </c>
      <c r="S520" s="71">
        <v>0.34087699080301381</v>
      </c>
      <c r="T520" s="72"/>
      <c r="U520" s="71">
        <v>49151</v>
      </c>
      <c r="V520" s="71">
        <v>84</v>
      </c>
      <c r="W520" s="71">
        <v>96</v>
      </c>
      <c r="X520" s="71">
        <v>336</v>
      </c>
      <c r="Y520" s="71">
        <v>786</v>
      </c>
      <c r="Z520" s="71">
        <v>1010</v>
      </c>
      <c r="AA520" s="71">
        <v>699</v>
      </c>
      <c r="AB520" s="71">
        <v>1734</v>
      </c>
      <c r="AC520" s="71">
        <v>0</v>
      </c>
      <c r="AD520" s="71">
        <v>0.34087699080301381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2379</v>
      </c>
      <c r="B521" s="70">
        <v>451</v>
      </c>
      <c r="C521" s="70">
        <v>9</v>
      </c>
      <c r="D521" s="70">
        <v>27</v>
      </c>
      <c r="E521" s="70">
        <v>2012</v>
      </c>
      <c r="F521" s="70" t="s">
        <v>179</v>
      </c>
      <c r="G521" s="1064" t="s">
        <v>2370</v>
      </c>
      <c r="H521" s="70" t="s">
        <v>2371</v>
      </c>
      <c r="I521" s="148"/>
      <c r="J521" s="71">
        <v>2.0806100205525828</v>
      </c>
      <c r="K521" s="71">
        <v>0.37594143519393958</v>
      </c>
      <c r="L521" s="71">
        <v>4.5768340317475458</v>
      </c>
      <c r="M521" s="71">
        <v>1.9379744435101289</v>
      </c>
      <c r="N521" s="71">
        <v>3.1652827126165368</v>
      </c>
      <c r="O521" s="71">
        <v>1.9540257430671064</v>
      </c>
      <c r="P521" s="71">
        <v>3.3741429426066185</v>
      </c>
      <c r="Q521" s="71">
        <v>0.13022806868494</v>
      </c>
      <c r="R521" s="71">
        <v>0</v>
      </c>
      <c r="S521" s="71">
        <v>0.40729654927272518</v>
      </c>
      <c r="T521" s="72"/>
      <c r="U521" s="71">
        <v>50888</v>
      </c>
      <c r="V521" s="71">
        <v>84</v>
      </c>
      <c r="W521" s="71">
        <v>96</v>
      </c>
      <c r="X521" s="71">
        <v>336</v>
      </c>
      <c r="Y521" s="71">
        <v>787</v>
      </c>
      <c r="Z521" s="71">
        <v>1022</v>
      </c>
      <c r="AA521" s="71">
        <v>678</v>
      </c>
      <c r="AB521" s="71">
        <v>1708</v>
      </c>
      <c r="AC521" s="71">
        <v>0</v>
      </c>
      <c r="AD521" s="71">
        <v>0.40729654927272518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2380</v>
      </c>
      <c r="B522" s="70">
        <v>452</v>
      </c>
      <c r="C522" s="70">
        <v>10</v>
      </c>
      <c r="D522" s="70">
        <v>27</v>
      </c>
      <c r="E522" s="70">
        <v>2013</v>
      </c>
      <c r="F522" s="70" t="s">
        <v>180</v>
      </c>
      <c r="G522" s="70" t="s">
        <v>2370</v>
      </c>
      <c r="H522" s="70" t="s">
        <v>2371</v>
      </c>
      <c r="I522" s="148"/>
      <c r="J522" s="71">
        <v>1.640861339914633</v>
      </c>
      <c r="K522" s="71">
        <v>0.37868616778541409</v>
      </c>
      <c r="L522" s="71">
        <v>4.7145693658414816</v>
      </c>
      <c r="M522" s="71">
        <v>2.0086622099677549</v>
      </c>
      <c r="N522" s="71">
        <v>3.2436837981997941</v>
      </c>
      <c r="O522" s="71">
        <v>1.8997948073574789</v>
      </c>
      <c r="P522" s="71">
        <v>3.3319077345648496</v>
      </c>
      <c r="Q522" s="71">
        <v>0.13150331945660201</v>
      </c>
      <c r="R522" s="71">
        <v>0</v>
      </c>
      <c r="S522" s="71">
        <v>0.44791201601176239</v>
      </c>
      <c r="T522" s="72"/>
      <c r="U522" s="71">
        <v>42573</v>
      </c>
      <c r="V522" s="71">
        <v>84</v>
      </c>
      <c r="W522" s="71">
        <v>96</v>
      </c>
      <c r="X522" s="71">
        <v>336</v>
      </c>
      <c r="Y522" s="71">
        <v>789</v>
      </c>
      <c r="Z522" s="71">
        <v>1038</v>
      </c>
      <c r="AA522" s="71">
        <v>667</v>
      </c>
      <c r="AB522" s="71">
        <v>1700</v>
      </c>
      <c r="AC522" s="71">
        <v>0</v>
      </c>
      <c r="AD522" s="71">
        <v>0.44791201601176239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2381</v>
      </c>
      <c r="B523" s="70">
        <v>453</v>
      </c>
      <c r="C523" s="70">
        <v>11</v>
      </c>
      <c r="D523" s="70">
        <v>27</v>
      </c>
      <c r="E523" s="70">
        <v>2014</v>
      </c>
      <c r="F523" s="70" t="s">
        <v>181</v>
      </c>
      <c r="G523" s="70" t="s">
        <v>2370</v>
      </c>
      <c r="H523" s="70" t="s">
        <v>2371</v>
      </c>
      <c r="I523" s="148"/>
      <c r="J523" s="71">
        <v>1.3667822457336061</v>
      </c>
      <c r="K523" s="71">
        <v>0.34512309809522101</v>
      </c>
      <c r="L523" s="71">
        <v>4.1830933901710363</v>
      </c>
      <c r="M523" s="71">
        <v>1.9145735176704439</v>
      </c>
      <c r="N523" s="71">
        <v>3.214725914320069</v>
      </c>
      <c r="O523" s="71">
        <v>1.8003168663037563</v>
      </c>
      <c r="P523" s="71">
        <v>3.3140771786797694</v>
      </c>
      <c r="Q523" s="71">
        <v>0.12557586294166101</v>
      </c>
      <c r="R523" s="71">
        <v>0</v>
      </c>
      <c r="S523" s="71">
        <v>0.49234403102352708</v>
      </c>
      <c r="T523" s="72"/>
      <c r="U523" s="71">
        <v>38234</v>
      </c>
      <c r="V523" s="71">
        <v>87</v>
      </c>
      <c r="W523" s="71">
        <v>78</v>
      </c>
      <c r="X523" s="71">
        <v>327</v>
      </c>
      <c r="Y523" s="71">
        <v>784</v>
      </c>
      <c r="Z523" s="71">
        <v>1036</v>
      </c>
      <c r="AA523" s="71">
        <v>660</v>
      </c>
      <c r="AB523" s="71">
        <v>1692</v>
      </c>
      <c r="AC523" s="71">
        <v>0</v>
      </c>
      <c r="AD523" s="71">
        <v>0.49234403102352708</v>
      </c>
      <c r="AE523" s="72"/>
      <c r="AF523" s="71"/>
      <c r="AG523" s="71"/>
      <c r="AH523" s="71"/>
      <c r="AI523" s="71"/>
      <c r="AJ523" s="71"/>
      <c r="AK523" s="71"/>
      <c r="AL523" s="71"/>
      <c r="AM523" s="71"/>
      <c r="AN523" s="71"/>
      <c r="AO523" s="71"/>
      <c r="AP523" s="71"/>
      <c r="AQ523" s="72"/>
      <c r="AR523" s="71">
        <v>47</v>
      </c>
      <c r="AS523" s="71">
        <v>18</v>
      </c>
      <c r="AT523" s="71">
        <v>0</v>
      </c>
      <c r="AU523" s="71">
        <v>0</v>
      </c>
      <c r="AV523" s="71">
        <v>0</v>
      </c>
      <c r="AW523" s="71">
        <v>0</v>
      </c>
      <c r="AX523" s="71"/>
      <c r="AY523" s="72"/>
      <c r="AZ523" s="71">
        <v>207.34</v>
      </c>
      <c r="BA523" s="71">
        <v>1771.9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2382</v>
      </c>
      <c r="B524" s="70">
        <v>454</v>
      </c>
      <c r="C524" s="70">
        <v>12</v>
      </c>
      <c r="D524" s="70">
        <v>27</v>
      </c>
      <c r="E524" s="70">
        <v>2015</v>
      </c>
      <c r="F524" s="70" t="s">
        <v>182</v>
      </c>
      <c r="G524" s="70" t="s">
        <v>2370</v>
      </c>
      <c r="H524" s="70" t="s">
        <v>2371</v>
      </c>
      <c r="I524" s="148"/>
      <c r="J524" s="71">
        <v>0</v>
      </c>
      <c r="K524" s="71">
        <v>0.38313330535767509</v>
      </c>
      <c r="L524" s="71">
        <v>4.9847322610659308</v>
      </c>
      <c r="M524" s="71">
        <v>1.830703493857786</v>
      </c>
      <c r="N524" s="71">
        <v>2.6931617330872668</v>
      </c>
      <c r="O524" s="71">
        <v>1.7504532561490769</v>
      </c>
      <c r="P524" s="71">
        <v>3.2212148654751367</v>
      </c>
      <c r="Q524" s="71">
        <v>0.121477595319302</v>
      </c>
      <c r="R524" s="71">
        <v>0</v>
      </c>
      <c r="S524" s="71">
        <v>0.40557360856955688</v>
      </c>
      <c r="T524" s="72"/>
      <c r="U524" s="71">
        <v>0</v>
      </c>
      <c r="V524" s="71">
        <v>87</v>
      </c>
      <c r="W524" s="71">
        <v>78</v>
      </c>
      <c r="X524" s="71">
        <v>327</v>
      </c>
      <c r="Y524" s="71">
        <v>777</v>
      </c>
      <c r="Z524" s="71">
        <v>1017</v>
      </c>
      <c r="AA524" s="71">
        <v>641</v>
      </c>
      <c r="AB524" s="71">
        <v>1672</v>
      </c>
      <c r="AC524" s="71">
        <v>0</v>
      </c>
      <c r="AD524" s="71">
        <v>0.40557360856955688</v>
      </c>
      <c r="AE524" s="72"/>
      <c r="AF524" s="71">
        <v>0</v>
      </c>
      <c r="AG524" s="71">
        <v>304171.89035712922</v>
      </c>
      <c r="AH524" s="71">
        <v>610978.24554882105</v>
      </c>
      <c r="AI524" s="71">
        <v>2030888.8347678289</v>
      </c>
      <c r="AJ524" s="71">
        <v>3825060.9352647671</v>
      </c>
      <c r="AK524" s="71">
        <v>0</v>
      </c>
      <c r="AL524" s="71">
        <v>0</v>
      </c>
      <c r="AM524" s="71">
        <v>229140.58622379319</v>
      </c>
      <c r="AN524" s="71">
        <v>0</v>
      </c>
      <c r="AO524" s="71">
        <v>0</v>
      </c>
      <c r="AP524" s="71">
        <v>7000240.4921623394</v>
      </c>
      <c r="AQ524" s="72"/>
      <c r="AR524" s="71">
        <v>50</v>
      </c>
      <c r="AS524" s="71">
        <v>30</v>
      </c>
      <c r="AT524" s="71">
        <v>0</v>
      </c>
      <c r="AU524" s="71">
        <v>0</v>
      </c>
      <c r="AV524" s="71">
        <v>0</v>
      </c>
      <c r="AW524" s="71">
        <v>0</v>
      </c>
      <c r="AX524" s="71"/>
      <c r="AY524" s="72"/>
      <c r="AZ524" s="71">
        <v>227.74</v>
      </c>
      <c r="BA524" s="71">
        <v>3513</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2383</v>
      </c>
      <c r="B525" s="70">
        <v>455</v>
      </c>
      <c r="C525" s="70">
        <v>13</v>
      </c>
      <c r="D525" s="70">
        <v>27</v>
      </c>
      <c r="E525" s="70">
        <v>2016</v>
      </c>
      <c r="F525" s="70" t="s">
        <v>155</v>
      </c>
      <c r="G525" s="70" t="s">
        <v>2370</v>
      </c>
      <c r="H525" s="70" t="s">
        <v>2371</v>
      </c>
      <c r="I525" s="148"/>
      <c r="J525" s="71">
        <v>0</v>
      </c>
      <c r="K525" s="71">
        <v>0.32943769068775403</v>
      </c>
      <c r="L525" s="71">
        <v>4.7837103449715821</v>
      </c>
      <c r="M525" s="71">
        <v>1.3322906650955419</v>
      </c>
      <c r="N525" s="71">
        <v>1.9925849340319599</v>
      </c>
      <c r="O525" s="71">
        <v>1.7530007438527475</v>
      </c>
      <c r="P525" s="71">
        <v>3.0755709842604344</v>
      </c>
      <c r="Q525" s="71">
        <v>0.11626031784324979</v>
      </c>
      <c r="R525" s="71">
        <v>0</v>
      </c>
      <c r="S525" s="71">
        <v>0.49600676629835622</v>
      </c>
      <c r="T525" s="72"/>
      <c r="U525" s="71">
        <v>0</v>
      </c>
      <c r="V525" s="71">
        <v>87</v>
      </c>
      <c r="W525" s="71">
        <v>78</v>
      </c>
      <c r="X525" s="71">
        <v>327</v>
      </c>
      <c r="Y525" s="71">
        <v>778</v>
      </c>
      <c r="Z525" s="71">
        <v>1031</v>
      </c>
      <c r="AA525" s="71">
        <v>633</v>
      </c>
      <c r="AB525" s="71">
        <v>1646</v>
      </c>
      <c r="AC525" s="71">
        <v>0</v>
      </c>
      <c r="AD525" s="71">
        <v>0.49600676629835622</v>
      </c>
      <c r="AE525" s="72"/>
      <c r="AF525" s="71">
        <v>0</v>
      </c>
      <c r="AG525" s="71">
        <v>299218.42965899629</v>
      </c>
      <c r="AH525" s="71">
        <v>526901.27945164579</v>
      </c>
      <c r="AI525" s="71">
        <v>1916369.5440621451</v>
      </c>
      <c r="AJ525" s="71">
        <v>3546513.0520637291</v>
      </c>
      <c r="AK525" s="71">
        <v>0</v>
      </c>
      <c r="AL525" s="71">
        <v>0</v>
      </c>
      <c r="AM525" s="71">
        <v>225752.6467923756</v>
      </c>
      <c r="AN525" s="71">
        <v>0</v>
      </c>
      <c r="AO525" s="71">
        <v>0</v>
      </c>
      <c r="AP525" s="71">
        <v>6514754.952028892</v>
      </c>
      <c r="AQ525" s="72"/>
      <c r="AR525" s="71">
        <v>52</v>
      </c>
      <c r="AS525" s="71">
        <v>33</v>
      </c>
      <c r="AT525" s="71">
        <v>0</v>
      </c>
      <c r="AU525" s="71">
        <v>0</v>
      </c>
      <c r="AV525" s="71">
        <v>0</v>
      </c>
      <c r="AW525" s="71">
        <v>0</v>
      </c>
      <c r="AX525" s="71"/>
      <c r="AY525" s="72"/>
      <c r="AZ525" s="71">
        <v>245.64</v>
      </c>
      <c r="BA525" s="71">
        <v>3644.5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2384</v>
      </c>
      <c r="B526" s="70">
        <v>456</v>
      </c>
      <c r="C526" s="70">
        <v>14</v>
      </c>
      <c r="D526" s="70">
        <v>27</v>
      </c>
      <c r="E526" s="70">
        <v>2017</v>
      </c>
      <c r="F526" s="70" t="s">
        <v>156</v>
      </c>
      <c r="G526" s="70" t="s">
        <v>2370</v>
      </c>
      <c r="H526" s="70" t="s">
        <v>2371</v>
      </c>
      <c r="I526" s="148"/>
      <c r="J526" s="71">
        <v>0.4025181446674726</v>
      </c>
      <c r="K526" s="71">
        <v>0.34391046169900985</v>
      </c>
      <c r="L526" s="71">
        <v>4.5408989197839169</v>
      </c>
      <c r="M526" s="71">
        <v>1.2694837185761358</v>
      </c>
      <c r="N526" s="71">
        <v>2.4339510507622446</v>
      </c>
      <c r="O526" s="71">
        <v>1.6993077437860338</v>
      </c>
      <c r="P526" s="71">
        <v>3.0174647909970918</v>
      </c>
      <c r="Q526" s="71">
        <v>0.109216086265228</v>
      </c>
      <c r="R526" s="71">
        <v>0</v>
      </c>
      <c r="S526" s="71">
        <v>0.50113319917780708</v>
      </c>
      <c r="T526" s="72"/>
      <c r="U526" s="71">
        <v>12668</v>
      </c>
      <c r="V526" s="71">
        <v>87</v>
      </c>
      <c r="W526" s="71">
        <v>78</v>
      </c>
      <c r="X526" s="71">
        <v>327</v>
      </c>
      <c r="Y526" s="71">
        <v>778</v>
      </c>
      <c r="Z526" s="71">
        <v>1016</v>
      </c>
      <c r="AA526" s="71">
        <v>625</v>
      </c>
      <c r="AB526" s="71">
        <v>1599</v>
      </c>
      <c r="AC526" s="71">
        <v>0</v>
      </c>
      <c r="AD526" s="71">
        <v>0.50113319917780708</v>
      </c>
      <c r="AE526" s="72"/>
      <c r="AF526" s="71">
        <v>150661.32424636549</v>
      </c>
      <c r="AG526" s="71">
        <v>305397.5086347406</v>
      </c>
      <c r="AH526" s="71">
        <v>648759.05930339475</v>
      </c>
      <c r="AI526" s="71">
        <v>1874297.376649919</v>
      </c>
      <c r="AJ526" s="71">
        <v>3814394.4869574402</v>
      </c>
      <c r="AK526" s="71">
        <v>0</v>
      </c>
      <c r="AL526" s="71">
        <v>0</v>
      </c>
      <c r="AM526" s="71">
        <v>219649.64459851111</v>
      </c>
      <c r="AN526" s="71">
        <v>0</v>
      </c>
      <c r="AO526" s="71">
        <v>0</v>
      </c>
      <c r="AP526" s="71">
        <v>7013159.4003903707</v>
      </c>
      <c r="AQ526" s="72"/>
      <c r="AR526" s="71">
        <v>54</v>
      </c>
      <c r="AS526" s="71">
        <v>33</v>
      </c>
      <c r="AT526" s="71">
        <v>0</v>
      </c>
      <c r="AU526" s="71">
        <v>0</v>
      </c>
      <c r="AV526" s="71">
        <v>0</v>
      </c>
      <c r="AW526" s="71">
        <v>0</v>
      </c>
      <c r="AX526" s="71"/>
      <c r="AY526" s="72"/>
      <c r="AZ526" s="71">
        <v>255.04</v>
      </c>
      <c r="BA526" s="71">
        <v>3644.5</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2385</v>
      </c>
      <c r="B527" s="70">
        <v>457</v>
      </c>
      <c r="C527" s="70">
        <v>15</v>
      </c>
      <c r="D527" s="70">
        <v>27</v>
      </c>
      <c r="E527" s="70">
        <v>2018</v>
      </c>
      <c r="F527" s="70" t="s">
        <v>183</v>
      </c>
      <c r="G527" s="70" t="s">
        <v>2370</v>
      </c>
      <c r="H527" s="70" t="s">
        <v>2371</v>
      </c>
      <c r="I527" s="148"/>
      <c r="J527" s="71">
        <v>0.38887697171175156</v>
      </c>
      <c r="K527" s="71">
        <v>0.3451594386897458</v>
      </c>
      <c r="L527" s="71">
        <v>4.0513340954465322</v>
      </c>
      <c r="M527" s="71">
        <v>1.2221236327774863</v>
      </c>
      <c r="N527" s="71">
        <v>1.8285189324703039</v>
      </c>
      <c r="O527" s="71">
        <v>1.6345589902398441</v>
      </c>
      <c r="P527" s="71">
        <v>2.9778684599146215</v>
      </c>
      <c r="Q527" s="71">
        <v>9.7036055905085003E-2</v>
      </c>
      <c r="R527" s="71">
        <v>0</v>
      </c>
      <c r="S527" s="71">
        <v>0.42729864249768085</v>
      </c>
      <c r="T527" s="72"/>
      <c r="U527" s="71">
        <v>12410</v>
      </c>
      <c r="V527" s="71">
        <v>87</v>
      </c>
      <c r="W527" s="71">
        <v>78</v>
      </c>
      <c r="X527" s="71">
        <v>327</v>
      </c>
      <c r="Y527" s="71">
        <v>765</v>
      </c>
      <c r="Z527" s="71">
        <v>996</v>
      </c>
      <c r="AA527" s="71">
        <v>623</v>
      </c>
      <c r="AB527" s="71">
        <v>1531</v>
      </c>
      <c r="AC527" s="71">
        <v>0</v>
      </c>
      <c r="AD527" s="71">
        <v>0.42729864249768079</v>
      </c>
      <c r="AE527" s="72"/>
      <c r="AF527" s="71">
        <v>146400.92948933539</v>
      </c>
      <c r="AG527" s="71">
        <v>309307.01806384651</v>
      </c>
      <c r="AH527" s="71">
        <v>587087.32737502444</v>
      </c>
      <c r="AI527" s="71">
        <v>1768582.98305464</v>
      </c>
      <c r="AJ527" s="71">
        <v>3073370.5529328571</v>
      </c>
      <c r="AK527" s="71">
        <v>0</v>
      </c>
      <c r="AL527" s="71">
        <v>0</v>
      </c>
      <c r="AM527" s="71">
        <v>210743.8504995344</v>
      </c>
      <c r="AN527" s="71">
        <v>0</v>
      </c>
      <c r="AO527" s="71">
        <v>0</v>
      </c>
      <c r="AP527" s="71">
        <v>6095492.661415237</v>
      </c>
      <c r="AQ527" s="72"/>
      <c r="AR527" s="71">
        <v>54</v>
      </c>
      <c r="AS527" s="71">
        <v>36</v>
      </c>
      <c r="AT527" s="71">
        <v>0</v>
      </c>
      <c r="AU527" s="71">
        <v>0</v>
      </c>
      <c r="AV527" s="71">
        <v>0</v>
      </c>
      <c r="AW527" s="71">
        <v>0</v>
      </c>
      <c r="AX527" s="71"/>
      <c r="AY527" s="72"/>
      <c r="AZ527" s="71">
        <v>254.73999999999998</v>
      </c>
      <c r="BA527" s="71">
        <v>3793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2386</v>
      </c>
      <c r="B528" s="70">
        <v>458</v>
      </c>
      <c r="C528" s="70">
        <v>16</v>
      </c>
      <c r="D528" s="70">
        <v>27</v>
      </c>
      <c r="E528" s="70">
        <v>2019</v>
      </c>
      <c r="F528" s="70" t="s">
        <v>158</v>
      </c>
      <c r="G528" s="70" t="s">
        <v>2370</v>
      </c>
      <c r="H528" s="70" t="s">
        <v>2371</v>
      </c>
      <c r="I528" s="148"/>
      <c r="J528" s="71">
        <v>0.27259695571849746</v>
      </c>
      <c r="K528" s="71">
        <v>0.2622274260121526</v>
      </c>
      <c r="L528" s="71">
        <v>4.0219317983797467</v>
      </c>
      <c r="M528" s="71">
        <v>1.0180515136250756</v>
      </c>
      <c r="N528" s="71">
        <v>1.2966411469432328</v>
      </c>
      <c r="O528" s="71">
        <v>1.5828976406199953</v>
      </c>
      <c r="P528" s="71">
        <v>2.918455254164583</v>
      </c>
      <c r="Q528" s="71">
        <v>9.2441908876873702E-2</v>
      </c>
      <c r="R528" s="71">
        <v>0</v>
      </c>
      <c r="S528" s="71">
        <v>0.4847392795992404</v>
      </c>
      <c r="T528" s="72"/>
      <c r="U528" s="71">
        <v>9304</v>
      </c>
      <c r="V528" s="71">
        <v>87</v>
      </c>
      <c r="W528" s="71">
        <v>78</v>
      </c>
      <c r="X528" s="71">
        <v>327</v>
      </c>
      <c r="Y528" s="71">
        <v>757</v>
      </c>
      <c r="Z528" s="71">
        <v>991</v>
      </c>
      <c r="AA528" s="71">
        <v>606</v>
      </c>
      <c r="AB528" s="71">
        <v>1498</v>
      </c>
      <c r="AC528" s="71">
        <v>0</v>
      </c>
      <c r="AD528" s="71">
        <v>0.4847392795992404</v>
      </c>
      <c r="AE528" s="72"/>
      <c r="AF528" s="71">
        <v>101539.985332047</v>
      </c>
      <c r="AG528" s="71">
        <v>213013.69270194811</v>
      </c>
      <c r="AH528" s="71">
        <v>651042.90291003126</v>
      </c>
      <c r="AI528" s="71">
        <v>1839289.9676199779</v>
      </c>
      <c r="AJ528" s="71">
        <v>2598516.4654361331</v>
      </c>
      <c r="AK528" s="71">
        <v>0</v>
      </c>
      <c r="AL528" s="71">
        <v>0</v>
      </c>
      <c r="AM528" s="71">
        <v>204016.32306203761</v>
      </c>
      <c r="AN528" s="71">
        <v>0</v>
      </c>
      <c r="AO528" s="71">
        <v>0</v>
      </c>
      <c r="AP528" s="71">
        <v>5607419.3370621754</v>
      </c>
      <c r="AQ528" s="72"/>
      <c r="AR528" s="71">
        <v>55</v>
      </c>
      <c r="AS528" s="71">
        <v>37</v>
      </c>
      <c r="AT528" s="71">
        <v>0</v>
      </c>
      <c r="AU528" s="71">
        <v>1</v>
      </c>
      <c r="AV528" s="71">
        <v>0</v>
      </c>
      <c r="AW528" s="71">
        <v>0</v>
      </c>
      <c r="AX528" s="71"/>
      <c r="AY528" s="72"/>
      <c r="AZ528" s="71">
        <v>264.11</v>
      </c>
      <c r="BA528" s="71">
        <v>3842.5</v>
      </c>
      <c r="BB528" s="71">
        <v>0</v>
      </c>
      <c r="BC528" s="71">
        <v>116</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2387</v>
      </c>
      <c r="B529" s="70">
        <v>459</v>
      </c>
      <c r="C529" s="70">
        <v>17</v>
      </c>
      <c r="D529" s="70">
        <v>27</v>
      </c>
      <c r="E529" s="70">
        <v>2020</v>
      </c>
      <c r="F529" s="70" t="s">
        <v>159</v>
      </c>
      <c r="G529" s="70" t="s">
        <v>2370</v>
      </c>
      <c r="H529" s="70" t="s">
        <v>2371</v>
      </c>
      <c r="I529" s="148"/>
      <c r="J529" s="71">
        <v>0</v>
      </c>
      <c r="K529" s="71">
        <v>0.32267507124283523</v>
      </c>
      <c r="L529" s="71">
        <v>5.608103630334158</v>
      </c>
      <c r="M529" s="71">
        <v>1.4072987105500361</v>
      </c>
      <c r="N529" s="71">
        <v>2.3208276364829032</v>
      </c>
      <c r="O529" s="71">
        <v>1.3854426909169419</v>
      </c>
      <c r="P529" s="71">
        <v>2.7412305340619838</v>
      </c>
      <c r="Q529" s="71">
        <v>8.7792517140991802E-2</v>
      </c>
      <c r="R529" s="71">
        <v>0</v>
      </c>
      <c r="S529" s="71">
        <v>0.1183747517910945</v>
      </c>
      <c r="T529" s="72"/>
      <c r="U529" s="71">
        <v>0</v>
      </c>
      <c r="V529" s="71">
        <v>79</v>
      </c>
      <c r="W529" s="71">
        <v>95</v>
      </c>
      <c r="X529" s="71">
        <v>331</v>
      </c>
      <c r="Y529" s="71">
        <v>758</v>
      </c>
      <c r="Z529" s="71">
        <v>990</v>
      </c>
      <c r="AA529" s="71">
        <v>605</v>
      </c>
      <c r="AB529" s="71">
        <v>1489</v>
      </c>
      <c r="AC529" s="71">
        <v>0</v>
      </c>
      <c r="AD529" s="71">
        <v>0.1183747517910945</v>
      </c>
      <c r="AE529" s="72"/>
      <c r="AF529" s="71">
        <v>0</v>
      </c>
      <c r="AG529" s="71">
        <v>271221.97044742666</v>
      </c>
      <c r="AH529" s="71">
        <v>963727.48698462197</v>
      </c>
      <c r="AI529" s="71">
        <v>1972315.8600180098</v>
      </c>
      <c r="AJ529" s="71">
        <v>3598814.0191332931</v>
      </c>
      <c r="AK529" s="71"/>
      <c r="AL529" s="71"/>
      <c r="AM529" s="71">
        <v>194331.04313504093</v>
      </c>
      <c r="AN529" s="71"/>
      <c r="AO529" s="71"/>
      <c r="AP529" s="71">
        <v>7000410.3797183931</v>
      </c>
      <c r="AQ529" s="72"/>
      <c r="AR529" s="71">
        <v>56</v>
      </c>
      <c r="AS529" s="71">
        <v>39</v>
      </c>
      <c r="AT529" s="71">
        <v>0</v>
      </c>
      <c r="AU529" s="71">
        <v>1</v>
      </c>
      <c r="AV529" s="71">
        <v>0</v>
      </c>
      <c r="AW529" s="71">
        <v>0</v>
      </c>
      <c r="AX529" s="71"/>
      <c r="AY529" s="72"/>
      <c r="AZ529" s="71">
        <v>268.20999999999998</v>
      </c>
      <c r="BA529" s="71">
        <v>3903</v>
      </c>
      <c r="BB529" s="71">
        <v>0</v>
      </c>
      <c r="BC529" s="71">
        <v>116</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2388</v>
      </c>
      <c r="B530" s="70">
        <v>459</v>
      </c>
      <c r="C530" s="70">
        <v>18</v>
      </c>
      <c r="D530" s="70">
        <v>27</v>
      </c>
      <c r="E530" s="70">
        <v>2021</v>
      </c>
      <c r="F530" s="70" t="s">
        <v>160</v>
      </c>
      <c r="G530" s="70" t="s">
        <v>2370</v>
      </c>
      <c r="H530" s="70" t="s">
        <v>2371</v>
      </c>
      <c r="I530" s="148"/>
      <c r="J530" s="71">
        <v>0</v>
      </c>
      <c r="K530" s="71">
        <v>0.32956270039205293</v>
      </c>
      <c r="L530" s="71">
        <v>5.4565932693108943</v>
      </c>
      <c r="M530" s="71">
        <v>1.3612821618519648</v>
      </c>
      <c r="N530" s="71">
        <v>1.8558406185934704</v>
      </c>
      <c r="O530" s="71">
        <v>1.3183615972302185</v>
      </c>
      <c r="P530" s="71">
        <v>2.7879659409767674</v>
      </c>
      <c r="Q530" s="71">
        <v>8.5712273659436206E-2</v>
      </c>
      <c r="R530" s="71">
        <v>0</v>
      </c>
      <c r="S530" s="71">
        <v>0.1632546363637761</v>
      </c>
      <c r="T530" s="72"/>
      <c r="U530" s="71">
        <v>0</v>
      </c>
      <c r="V530" s="71">
        <v>79</v>
      </c>
      <c r="W530" s="71">
        <v>95</v>
      </c>
      <c r="X530" s="71">
        <v>331</v>
      </c>
      <c r="Y530" s="71">
        <v>759</v>
      </c>
      <c r="Z530" s="71">
        <v>970</v>
      </c>
      <c r="AA530" s="71">
        <v>600</v>
      </c>
      <c r="AB530" s="71">
        <v>1468</v>
      </c>
      <c r="AC530" s="71">
        <v>0</v>
      </c>
      <c r="AD530" s="71">
        <v>0.1632546363637761</v>
      </c>
      <c r="AE530" s="72"/>
      <c r="AF530" s="71">
        <v>0</v>
      </c>
      <c r="AG530" s="71">
        <v>289862.18650715635</v>
      </c>
      <c r="AH530" s="71">
        <v>927727.81174381077</v>
      </c>
      <c r="AI530" s="71">
        <v>2106930.3217981565</v>
      </c>
      <c r="AJ530" s="71">
        <v>2947221.6768023968</v>
      </c>
      <c r="AK530" s="71">
        <v>0</v>
      </c>
      <c r="AL530" s="71">
        <v>0</v>
      </c>
      <c r="AM530" s="71">
        <v>192695.38730185467</v>
      </c>
      <c r="AN530" s="71">
        <v>0</v>
      </c>
      <c r="AO530" s="71">
        <v>0</v>
      </c>
      <c r="AP530" s="71">
        <v>6464437.3841533754</v>
      </c>
      <c r="AQ530" s="72"/>
      <c r="AR530" s="71">
        <v>58</v>
      </c>
      <c r="AS530" s="71">
        <v>40</v>
      </c>
      <c r="AT530" s="71">
        <v>0</v>
      </c>
      <c r="AU530" s="71">
        <v>1</v>
      </c>
      <c r="AV530" s="71">
        <v>0</v>
      </c>
      <c r="AW530" s="71">
        <v>0</v>
      </c>
      <c r="AX530" s="71"/>
      <c r="AY530" s="72"/>
      <c r="AZ530" s="71">
        <v>278.70999999999998</v>
      </c>
      <c r="BA530" s="71">
        <v>3936</v>
      </c>
      <c r="BB530" s="71">
        <v>0</v>
      </c>
      <c r="BC530" s="71">
        <v>116</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2389</v>
      </c>
      <c r="B531" s="70">
        <v>459</v>
      </c>
      <c r="C531" s="70">
        <v>19</v>
      </c>
      <c r="D531" s="70">
        <v>27</v>
      </c>
      <c r="E531" s="70">
        <v>2022</v>
      </c>
      <c r="F531" s="70" t="s">
        <v>161</v>
      </c>
      <c r="G531" s="70" t="s">
        <v>2370</v>
      </c>
      <c r="H531" s="70" t="s">
        <v>2371</v>
      </c>
      <c r="I531" s="148"/>
      <c r="J531" s="71">
        <v>0</v>
      </c>
      <c r="K531" s="71">
        <v>0.24075914942626378</v>
      </c>
      <c r="L531" s="71">
        <v>4.3012960688697435</v>
      </c>
      <c r="M531" s="71">
        <v>1.0391899494119596</v>
      </c>
      <c r="N531" s="71">
        <v>1.6677265714020546</v>
      </c>
      <c r="O531" s="71">
        <v>1.3732864375045539</v>
      </c>
      <c r="P531" s="71">
        <v>2.7277958326506289</v>
      </c>
      <c r="Q531" s="71">
        <v>8.4478223997665927E-2</v>
      </c>
      <c r="R531" s="71">
        <v>0</v>
      </c>
      <c r="S531" s="71">
        <v>0.3468259673589747</v>
      </c>
      <c r="T531" s="72"/>
      <c r="U531" s="71">
        <v>0</v>
      </c>
      <c r="V531" s="71">
        <v>79</v>
      </c>
      <c r="W531" s="71">
        <v>95</v>
      </c>
      <c r="X531" s="71">
        <v>331</v>
      </c>
      <c r="Y531" s="71">
        <v>742</v>
      </c>
      <c r="Z531" s="71">
        <v>960</v>
      </c>
      <c r="AA531" s="71">
        <v>596</v>
      </c>
      <c r="AB531" s="71">
        <v>1435</v>
      </c>
      <c r="AC531" s="71">
        <v>0</v>
      </c>
      <c r="AD531" s="71">
        <v>0.3468259673589747</v>
      </c>
      <c r="AE531" s="72"/>
      <c r="AF531" s="71">
        <v>0</v>
      </c>
      <c r="AG531" s="71">
        <v>168358.89705594181</v>
      </c>
      <c r="AH531" s="71">
        <v>823367.17606883519</v>
      </c>
      <c r="AI531" s="71">
        <v>1840584.396679587</v>
      </c>
      <c r="AJ531" s="71">
        <v>3498176.26790945</v>
      </c>
      <c r="AK531" s="71">
        <v>0</v>
      </c>
      <c r="AL531" s="71">
        <v>0</v>
      </c>
      <c r="AM531" s="71">
        <v>185297.66747421084</v>
      </c>
      <c r="AN531" s="71">
        <v>0</v>
      </c>
      <c r="AO531" s="71">
        <v>0</v>
      </c>
      <c r="AP531" s="71">
        <v>6515784.405188025</v>
      </c>
      <c r="AQ531" s="72"/>
      <c r="AR531" s="71">
        <v>58</v>
      </c>
      <c r="AS531" s="71">
        <v>40</v>
      </c>
      <c r="AT531" s="71">
        <v>0</v>
      </c>
      <c r="AU531" s="71">
        <v>1</v>
      </c>
      <c r="AV531" s="71">
        <v>0</v>
      </c>
      <c r="AW531" s="71">
        <v>0</v>
      </c>
      <c r="AX531" s="71"/>
      <c r="AY531" s="72"/>
      <c r="AZ531" s="71">
        <v>278.71000000000004</v>
      </c>
      <c r="BA531" s="71">
        <v>3936</v>
      </c>
      <c r="BB531" s="71">
        <v>0</v>
      </c>
      <c r="BC531" s="71">
        <v>116</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2390</v>
      </c>
      <c r="B532" s="70">
        <v>459</v>
      </c>
      <c r="C532" s="70">
        <v>20</v>
      </c>
      <c r="D532" s="70">
        <v>27</v>
      </c>
      <c r="E532" s="70">
        <v>2023</v>
      </c>
      <c r="F532" s="70" t="s">
        <v>1539</v>
      </c>
      <c r="G532" s="70" t="s">
        <v>2370</v>
      </c>
      <c r="H532" s="70" t="s">
        <v>2371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60</v>
      </c>
      <c r="AS532" s="71">
        <v>40</v>
      </c>
      <c r="AT532" s="71">
        <v>0</v>
      </c>
      <c r="AU532" s="71">
        <v>1</v>
      </c>
      <c r="AV532" s="71">
        <v>0</v>
      </c>
      <c r="AW532" s="71">
        <v>0</v>
      </c>
      <c r="AX532" s="71"/>
      <c r="AY532" s="72"/>
      <c r="AZ532" s="71">
        <v>288.61</v>
      </c>
      <c r="BA532" s="71">
        <v>3936</v>
      </c>
      <c r="BB532" s="71">
        <v>0</v>
      </c>
      <c r="BC532" s="71">
        <v>116</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2391</v>
      </c>
      <c r="B533" s="70">
        <v>459</v>
      </c>
      <c r="C533" s="70">
        <v>21</v>
      </c>
      <c r="D533" s="70">
        <v>27</v>
      </c>
      <c r="E533" s="70">
        <v>2024</v>
      </c>
      <c r="F533" s="70" t="s">
        <v>1554</v>
      </c>
      <c r="G533" s="70" t="s">
        <v>2370</v>
      </c>
      <c r="H533" s="70" t="s">
        <v>2371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2392</v>
      </c>
      <c r="B534" s="70">
        <v>35</v>
      </c>
      <c r="C534" s="70">
        <v>1</v>
      </c>
      <c r="D534" s="70">
        <v>3</v>
      </c>
      <c r="E534" s="70">
        <v>1990</v>
      </c>
      <c r="F534" s="70" t="s">
        <v>787</v>
      </c>
      <c r="G534" s="70" t="s">
        <v>2393</v>
      </c>
      <c r="H534" s="70" t="s">
        <v>2394</v>
      </c>
      <c r="I534" s="148"/>
      <c r="J534" s="71">
        <v>0</v>
      </c>
      <c r="K534" s="71">
        <v>0.39791650065755457</v>
      </c>
      <c r="L534" s="71">
        <v>0</v>
      </c>
      <c r="M534" s="71">
        <v>0.9023274253578345</v>
      </c>
      <c r="N534" s="71">
        <v>1.808509322614122</v>
      </c>
      <c r="O534" s="71">
        <v>1.137823230218302</v>
      </c>
      <c r="P534" s="71">
        <v>2.3145565224941231</v>
      </c>
      <c r="Q534" s="71">
        <v>0.13863733098169401</v>
      </c>
      <c r="R534" s="71">
        <v>0.38847171357344051</v>
      </c>
      <c r="S534" s="71">
        <v>0.1107463568013332</v>
      </c>
      <c r="T534" s="72"/>
      <c r="U534" s="71">
        <v>0</v>
      </c>
      <c r="V534" s="71">
        <v>99</v>
      </c>
      <c r="W534" s="71">
        <v>0</v>
      </c>
      <c r="X534" s="71">
        <v>337</v>
      </c>
      <c r="Y534" s="71">
        <v>857</v>
      </c>
      <c r="Z534" s="71">
        <v>468</v>
      </c>
      <c r="AA534" s="71">
        <v>562</v>
      </c>
      <c r="AB534" s="71">
        <v>2251</v>
      </c>
      <c r="AC534" s="71">
        <v>67284</v>
      </c>
      <c r="AD534" s="71">
        <v>0.1107463568013332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2395</v>
      </c>
      <c r="B535" s="70">
        <v>36</v>
      </c>
      <c r="C535" s="70">
        <v>2</v>
      </c>
      <c r="D535" s="70">
        <v>3</v>
      </c>
      <c r="E535" s="70">
        <v>2005</v>
      </c>
      <c r="F535" s="70" t="s">
        <v>789</v>
      </c>
      <c r="G535" s="70" t="s">
        <v>2393</v>
      </c>
      <c r="H535" s="70" t="s">
        <v>2394</v>
      </c>
      <c r="I535" s="148"/>
      <c r="J535" s="71">
        <v>0</v>
      </c>
      <c r="K535" s="71">
        <v>0.25029406401978183</v>
      </c>
      <c r="L535" s="71">
        <v>0</v>
      </c>
      <c r="M535" s="71">
        <v>0.67172973056117546</v>
      </c>
      <c r="N535" s="71">
        <v>2.2144634591966952</v>
      </c>
      <c r="O535" s="71">
        <v>1.4832990572771561</v>
      </c>
      <c r="P535" s="71">
        <v>2.5093030905090759</v>
      </c>
      <c r="Q535" s="71">
        <v>0.110582172897275</v>
      </c>
      <c r="R535" s="71">
        <v>0.15959459738456269</v>
      </c>
      <c r="S535" s="71">
        <v>0.131410397669463</v>
      </c>
      <c r="T535" s="72"/>
      <c r="U535" s="71">
        <v>0</v>
      </c>
      <c r="V535" s="71">
        <v>93</v>
      </c>
      <c r="W535" s="71">
        <v>0</v>
      </c>
      <c r="X535" s="71">
        <v>144</v>
      </c>
      <c r="Y535" s="71">
        <v>887</v>
      </c>
      <c r="Z535" s="71">
        <v>706</v>
      </c>
      <c r="AA535" s="71">
        <v>499</v>
      </c>
      <c r="AB535" s="71">
        <v>1877</v>
      </c>
      <c r="AC535" s="71">
        <v>28221</v>
      </c>
      <c r="AD535" s="71">
        <v>0.131410397669463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2396</v>
      </c>
      <c r="B536" s="70">
        <v>37</v>
      </c>
      <c r="C536" s="70">
        <v>3</v>
      </c>
      <c r="D536" s="70">
        <v>3</v>
      </c>
      <c r="E536" s="70">
        <v>2006</v>
      </c>
      <c r="F536" s="70" t="s">
        <v>790</v>
      </c>
      <c r="G536" s="70" t="s">
        <v>2393</v>
      </c>
      <c r="H536" s="70" t="s">
        <v>2394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2397</v>
      </c>
      <c r="B537" s="70">
        <v>38</v>
      </c>
      <c r="C537" s="70">
        <v>4</v>
      </c>
      <c r="D537" s="70">
        <v>3</v>
      </c>
      <c r="E537" s="70">
        <v>2007</v>
      </c>
      <c r="F537" s="70" t="s">
        <v>791</v>
      </c>
      <c r="G537" s="70" t="s">
        <v>2393</v>
      </c>
      <c r="H537" s="70" t="s">
        <v>2394</v>
      </c>
      <c r="I537" s="148"/>
      <c r="J537" s="71">
        <v>0</v>
      </c>
      <c r="K537" s="71">
        <v>0.2112304592167514</v>
      </c>
      <c r="L537" s="71">
        <v>0.55970611180833607</v>
      </c>
      <c r="M537" s="71">
        <v>1.5060377695946019</v>
      </c>
      <c r="N537" s="71">
        <v>2.2523136802896682</v>
      </c>
      <c r="O537" s="71">
        <v>1.329853671028288</v>
      </c>
      <c r="P537" s="71">
        <v>2.4715466826276882</v>
      </c>
      <c r="Q537" s="71">
        <v>0.116569594442928</v>
      </c>
      <c r="R537" s="71">
        <v>4.8998647132236867E-2</v>
      </c>
      <c r="S537" s="71">
        <v>0.31908197270550059</v>
      </c>
      <c r="T537" s="72"/>
      <c r="U537" s="71">
        <v>0</v>
      </c>
      <c r="V537" s="71">
        <v>81</v>
      </c>
      <c r="W537" s="71">
        <v>8</v>
      </c>
      <c r="X537" s="71">
        <v>378</v>
      </c>
      <c r="Y537" s="71">
        <v>908</v>
      </c>
      <c r="Z537" s="71">
        <v>658</v>
      </c>
      <c r="AA537" s="71">
        <v>484</v>
      </c>
      <c r="AB537" s="71">
        <v>1874</v>
      </c>
      <c r="AC537" s="71">
        <v>8913</v>
      </c>
      <c r="AD537" s="71">
        <v>0.31908197270550059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2398</v>
      </c>
      <c r="B538" s="70">
        <v>39</v>
      </c>
      <c r="C538" s="70">
        <v>5</v>
      </c>
      <c r="D538" s="70">
        <v>3</v>
      </c>
      <c r="E538" s="70">
        <v>2008</v>
      </c>
      <c r="F538" s="70" t="s">
        <v>792</v>
      </c>
      <c r="G538" s="70" t="s">
        <v>2393</v>
      </c>
      <c r="H538" s="70" t="s">
        <v>2394</v>
      </c>
      <c r="I538" s="148"/>
      <c r="J538" s="71">
        <v>0</v>
      </c>
      <c r="K538" s="71">
        <v>0.1647694746834712</v>
      </c>
      <c r="L538" s="71">
        <v>0.48380250093604199</v>
      </c>
      <c r="M538" s="71">
        <v>1.6032160945827789</v>
      </c>
      <c r="N538" s="71">
        <v>1.9898009102756089</v>
      </c>
      <c r="O538" s="71">
        <v>1.2632830534108379</v>
      </c>
      <c r="P538" s="71">
        <v>2.4279245349729188</v>
      </c>
      <c r="Q538" s="71">
        <v>0.111011474880333</v>
      </c>
      <c r="R538" s="71">
        <v>4.1903528602399417E-2</v>
      </c>
      <c r="S538" s="71">
        <v>0.27438051621253601</v>
      </c>
      <c r="T538" s="72"/>
      <c r="U538" s="71">
        <v>0</v>
      </c>
      <c r="V538" s="71">
        <v>81</v>
      </c>
      <c r="W538" s="71">
        <v>8</v>
      </c>
      <c r="X538" s="71">
        <v>378</v>
      </c>
      <c r="Y538" s="71">
        <v>891</v>
      </c>
      <c r="Z538" s="71">
        <v>647</v>
      </c>
      <c r="AA538" s="71">
        <v>476</v>
      </c>
      <c r="AB538" s="71">
        <v>1814</v>
      </c>
      <c r="AC538" s="71">
        <v>7915</v>
      </c>
      <c r="AD538" s="71">
        <v>0.27438051621253601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2399</v>
      </c>
      <c r="B539" s="70">
        <v>40</v>
      </c>
      <c r="C539" s="70">
        <v>6</v>
      </c>
      <c r="D539" s="70">
        <v>3</v>
      </c>
      <c r="E539" s="70">
        <v>2009</v>
      </c>
      <c r="F539" s="70" t="s">
        <v>176</v>
      </c>
      <c r="G539" s="1064" t="s">
        <v>2393</v>
      </c>
      <c r="H539" s="70" t="s">
        <v>2394</v>
      </c>
      <c r="I539" s="148"/>
      <c r="J539" s="71">
        <v>0</v>
      </c>
      <c r="K539" s="71">
        <v>5.6069233812604799E-2</v>
      </c>
      <c r="L539" s="71">
        <v>0</v>
      </c>
      <c r="M539" s="71">
        <v>1.2367780039636449</v>
      </c>
      <c r="N539" s="71">
        <v>1.8688192873714169</v>
      </c>
      <c r="O539" s="71">
        <v>1.273924600501595</v>
      </c>
      <c r="P539" s="71">
        <v>2.2010263971218849</v>
      </c>
      <c r="Q539" s="71">
        <v>0.103186324291172</v>
      </c>
      <c r="R539" s="71">
        <v>6.5478698706646687E-2</v>
      </c>
      <c r="S539" s="71">
        <v>0.20860421563666789</v>
      </c>
      <c r="T539" s="72"/>
      <c r="U539" s="71">
        <v>0</v>
      </c>
      <c r="V539" s="71">
        <v>26</v>
      </c>
      <c r="W539" s="71">
        <v>0</v>
      </c>
      <c r="X539" s="71">
        <v>325</v>
      </c>
      <c r="Y539" s="71">
        <v>891</v>
      </c>
      <c r="Z539" s="71">
        <v>644</v>
      </c>
      <c r="AA539" s="71">
        <v>443</v>
      </c>
      <c r="AB539" s="71">
        <v>1770</v>
      </c>
      <c r="AC539" s="71">
        <v>12066</v>
      </c>
      <c r="AD539" s="71">
        <v>0.20860421563666789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2400</v>
      </c>
      <c r="B540" s="70">
        <v>41</v>
      </c>
      <c r="C540" s="70">
        <v>7</v>
      </c>
      <c r="D540" s="70">
        <v>3</v>
      </c>
      <c r="E540" s="70">
        <v>2010</v>
      </c>
      <c r="F540" s="70" t="s">
        <v>177</v>
      </c>
      <c r="G540" s="1064" t="s">
        <v>2393</v>
      </c>
      <c r="H540" s="70" t="s">
        <v>2394</v>
      </c>
      <c r="I540" s="148"/>
      <c r="J540" s="71">
        <v>0</v>
      </c>
      <c r="K540" s="71">
        <v>5.9578153427372112E-2</v>
      </c>
      <c r="L540" s="71">
        <v>0</v>
      </c>
      <c r="M540" s="71">
        <v>1.33298743563383</v>
      </c>
      <c r="N540" s="71">
        <v>2.2247406451278788</v>
      </c>
      <c r="O540" s="71">
        <v>1.2798462741701211</v>
      </c>
      <c r="P540" s="71">
        <v>2.2421149080363709</v>
      </c>
      <c r="Q540" s="71">
        <v>0.106224834987013</v>
      </c>
      <c r="R540" s="71">
        <v>7.0584099096369701E-2</v>
      </c>
      <c r="S540" s="71">
        <v>0.41083800042523733</v>
      </c>
      <c r="T540" s="72"/>
      <c r="U540" s="71">
        <v>0</v>
      </c>
      <c r="V540" s="71">
        <v>26</v>
      </c>
      <c r="W540" s="71">
        <v>0</v>
      </c>
      <c r="X540" s="71">
        <v>325</v>
      </c>
      <c r="Y540" s="71">
        <v>900</v>
      </c>
      <c r="Z540" s="71">
        <v>650</v>
      </c>
      <c r="AA540" s="71">
        <v>440</v>
      </c>
      <c r="AB540" s="71">
        <v>1746</v>
      </c>
      <c r="AC540" s="71">
        <v>12326</v>
      </c>
      <c r="AD540" s="71">
        <v>0.41083800042523733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2401</v>
      </c>
      <c r="B541" s="70">
        <v>42</v>
      </c>
      <c r="C541" s="70">
        <v>8</v>
      </c>
      <c r="D541" s="70">
        <v>3</v>
      </c>
      <c r="E541" s="70">
        <v>2011</v>
      </c>
      <c r="F541" s="70" t="s">
        <v>178</v>
      </c>
      <c r="G541" s="70" t="s">
        <v>2393</v>
      </c>
      <c r="H541" s="70" t="s">
        <v>2394</v>
      </c>
      <c r="I541" s="148"/>
      <c r="J541" s="71">
        <v>0</v>
      </c>
      <c r="K541" s="71">
        <v>7.8816628693231361E-2</v>
      </c>
      <c r="L541" s="71">
        <v>0</v>
      </c>
      <c r="M541" s="71">
        <v>1.5866392264565861</v>
      </c>
      <c r="N541" s="71">
        <v>2.6998071591800499</v>
      </c>
      <c r="O541" s="71">
        <v>1.2969567587432373</v>
      </c>
      <c r="P541" s="71">
        <v>2.1624760315904235</v>
      </c>
      <c r="Q541" s="71">
        <v>0.11782725318832001</v>
      </c>
      <c r="R541" s="71">
        <v>8.1576346428555518E-2</v>
      </c>
      <c r="S541" s="71">
        <v>0.28256716332922971</v>
      </c>
      <c r="T541" s="72"/>
      <c r="U541" s="71">
        <v>0</v>
      </c>
      <c r="V541" s="71">
        <v>26</v>
      </c>
      <c r="W541" s="71">
        <v>0</v>
      </c>
      <c r="X541" s="71">
        <v>325</v>
      </c>
      <c r="Y541" s="71">
        <v>887</v>
      </c>
      <c r="Z541" s="71">
        <v>673</v>
      </c>
      <c r="AA541" s="71">
        <v>437</v>
      </c>
      <c r="AB541" s="71">
        <v>1679</v>
      </c>
      <c r="AC541" s="71">
        <v>14222</v>
      </c>
      <c r="AD541" s="71">
        <v>0.28256716332922971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2402</v>
      </c>
      <c r="B542" s="70">
        <v>43</v>
      </c>
      <c r="C542" s="70">
        <v>9</v>
      </c>
      <c r="D542" s="70">
        <v>3</v>
      </c>
      <c r="E542" s="70">
        <v>2012</v>
      </c>
      <c r="F542" s="70" t="s">
        <v>179</v>
      </c>
      <c r="G542" s="70" t="s">
        <v>2393</v>
      </c>
      <c r="H542" s="70" t="s">
        <v>2394</v>
      </c>
      <c r="I542" s="148"/>
      <c r="J542" s="71">
        <v>0</v>
      </c>
      <c r="K542" s="71">
        <v>8.0718991215961711E-2</v>
      </c>
      <c r="L542" s="71">
        <v>0</v>
      </c>
      <c r="M542" s="71">
        <v>1.774761115219216</v>
      </c>
      <c r="N542" s="71">
        <v>2.7357324965077781</v>
      </c>
      <c r="O542" s="71">
        <v>1.3020465078558703</v>
      </c>
      <c r="P542" s="71">
        <v>2.0802238200731074</v>
      </c>
      <c r="Q542" s="71">
        <v>0.12527208246449401</v>
      </c>
      <c r="R542" s="71">
        <v>7.2739922673048976E-2</v>
      </c>
      <c r="S542" s="71">
        <v>0.23066765225950861</v>
      </c>
      <c r="T542" s="72"/>
      <c r="U542" s="71">
        <v>0</v>
      </c>
      <c r="V542" s="71">
        <v>26</v>
      </c>
      <c r="W542" s="71">
        <v>0</v>
      </c>
      <c r="X542" s="71">
        <v>325</v>
      </c>
      <c r="Y542" s="71">
        <v>872</v>
      </c>
      <c r="Z542" s="71">
        <v>681</v>
      </c>
      <c r="AA542" s="71">
        <v>418</v>
      </c>
      <c r="AB542" s="71">
        <v>1643</v>
      </c>
      <c r="AC542" s="71">
        <v>12353</v>
      </c>
      <c r="AD542" s="71">
        <v>0.23066765225950861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2403</v>
      </c>
      <c r="B543" s="70">
        <v>44</v>
      </c>
      <c r="C543" s="70">
        <v>10</v>
      </c>
      <c r="D543" s="70">
        <v>3</v>
      </c>
      <c r="E543" s="70">
        <v>2013</v>
      </c>
      <c r="F543" s="70" t="s">
        <v>180</v>
      </c>
      <c r="G543" s="70" t="s">
        <v>2393</v>
      </c>
      <c r="H543" s="70" t="s">
        <v>2394</v>
      </c>
      <c r="I543" s="148"/>
      <c r="J543" s="71">
        <v>0</v>
      </c>
      <c r="K543" s="71">
        <v>7.1077611872769633E-2</v>
      </c>
      <c r="L543" s="71">
        <v>0</v>
      </c>
      <c r="M543" s="71">
        <v>1.7776402972309111</v>
      </c>
      <c r="N543" s="71">
        <v>2.9526828320736982</v>
      </c>
      <c r="O543" s="71">
        <v>1.2720206080091017</v>
      </c>
      <c r="P543" s="71">
        <v>2.0480992071538053</v>
      </c>
      <c r="Q543" s="71">
        <v>0.12763557476670201</v>
      </c>
      <c r="R543" s="71">
        <v>6.6133077861776232E-2</v>
      </c>
      <c r="S543" s="71">
        <v>0.2155808958495862</v>
      </c>
      <c r="T543" s="72"/>
      <c r="U543" s="71">
        <v>0</v>
      </c>
      <c r="V543" s="71">
        <v>26</v>
      </c>
      <c r="W543" s="71">
        <v>0</v>
      </c>
      <c r="X543" s="71">
        <v>325</v>
      </c>
      <c r="Y543" s="71">
        <v>877</v>
      </c>
      <c r="Z543" s="71">
        <v>695</v>
      </c>
      <c r="AA543" s="71">
        <v>410</v>
      </c>
      <c r="AB543" s="71">
        <v>1650</v>
      </c>
      <c r="AC543" s="71">
        <v>10963</v>
      </c>
      <c r="AD543" s="71">
        <v>0.2155808958495862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2404</v>
      </c>
      <c r="B544" s="70">
        <v>45</v>
      </c>
      <c r="C544" s="70">
        <v>11</v>
      </c>
      <c r="D544" s="70">
        <v>3</v>
      </c>
      <c r="E544" s="70">
        <v>2014</v>
      </c>
      <c r="F544" s="70" t="s">
        <v>181</v>
      </c>
      <c r="G544" s="70" t="s">
        <v>2393</v>
      </c>
      <c r="H544" s="70" t="s">
        <v>2394</v>
      </c>
      <c r="I544" s="148"/>
      <c r="J544" s="71">
        <v>0</v>
      </c>
      <c r="K544" s="71">
        <v>9.0804586466397899E-2</v>
      </c>
      <c r="L544" s="71">
        <v>0.98105272535846522</v>
      </c>
      <c r="M544" s="71">
        <v>1.502784163729419</v>
      </c>
      <c r="N544" s="71">
        <v>2.836417101598633</v>
      </c>
      <c r="O544" s="71">
        <v>1.2268568606278496</v>
      </c>
      <c r="P544" s="71">
        <v>1.998488965325073</v>
      </c>
      <c r="Q544" s="71">
        <v>0.121939209700443</v>
      </c>
      <c r="R544" s="71">
        <v>4.9352631294215833E-2</v>
      </c>
      <c r="S544" s="71">
        <v>0.19323715745013281</v>
      </c>
      <c r="T544" s="72"/>
      <c r="U544" s="71">
        <v>0</v>
      </c>
      <c r="V544" s="71">
        <v>29</v>
      </c>
      <c r="W544" s="71">
        <v>21</v>
      </c>
      <c r="X544" s="71">
        <v>296</v>
      </c>
      <c r="Y544" s="71">
        <v>879</v>
      </c>
      <c r="Z544" s="71">
        <v>706</v>
      </c>
      <c r="AA544" s="71">
        <v>398</v>
      </c>
      <c r="AB544" s="71">
        <v>1643</v>
      </c>
      <c r="AC544" s="71">
        <v>8207</v>
      </c>
      <c r="AD544" s="71">
        <v>0.19323715745013281</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2405</v>
      </c>
      <c r="B545" s="70">
        <v>46</v>
      </c>
      <c r="C545" s="70">
        <v>12</v>
      </c>
      <c r="D545" s="70">
        <v>3</v>
      </c>
      <c r="E545" s="70">
        <v>2015</v>
      </c>
      <c r="F545" s="70" t="s">
        <v>182</v>
      </c>
      <c r="G545" s="70" t="s">
        <v>2393</v>
      </c>
      <c r="H545" s="70" t="s">
        <v>2394</v>
      </c>
      <c r="I545" s="148"/>
      <c r="J545" s="71">
        <v>0</v>
      </c>
      <c r="K545" s="71">
        <v>7.5926966694183737E-2</v>
      </c>
      <c r="L545" s="71">
        <v>1.053497838119589</v>
      </c>
      <c r="M545" s="71">
        <v>1.504177479563428</v>
      </c>
      <c r="N545" s="71">
        <v>2.441205684570467</v>
      </c>
      <c r="O545" s="71">
        <v>1.2513072932353777</v>
      </c>
      <c r="P545" s="71">
        <v>2.1558520706534066</v>
      </c>
      <c r="Q545" s="71">
        <v>0.115665270184408</v>
      </c>
      <c r="R545" s="71">
        <v>0.10936990098139782</v>
      </c>
      <c r="S545" s="71">
        <v>0.1899984011932038</v>
      </c>
      <c r="T545" s="72"/>
      <c r="U545" s="71">
        <v>0</v>
      </c>
      <c r="V545" s="71">
        <v>29</v>
      </c>
      <c r="W545" s="71">
        <v>21</v>
      </c>
      <c r="X545" s="71">
        <v>296</v>
      </c>
      <c r="Y545" s="71">
        <v>867</v>
      </c>
      <c r="Z545" s="71">
        <v>727</v>
      </c>
      <c r="AA545" s="71">
        <v>429</v>
      </c>
      <c r="AB545" s="71">
        <v>1592</v>
      </c>
      <c r="AC545" s="71">
        <v>18695</v>
      </c>
      <c r="AD545" s="71">
        <v>0.1899984011932038</v>
      </c>
      <c r="AE545" s="72"/>
      <c r="AF545" s="71">
        <v>0</v>
      </c>
      <c r="AG545" s="71">
        <v>65172.121233540813</v>
      </c>
      <c r="AH545" s="71">
        <v>176185.25104669479</v>
      </c>
      <c r="AI545" s="71">
        <v>1818180.3728407931</v>
      </c>
      <c r="AJ545" s="71">
        <v>3920742.1537909592</v>
      </c>
      <c r="AK545" s="71">
        <v>0</v>
      </c>
      <c r="AL545" s="71">
        <v>0</v>
      </c>
      <c r="AM545" s="71">
        <v>218176.92181117149</v>
      </c>
      <c r="AN545" s="71">
        <v>0</v>
      </c>
      <c r="AO545" s="71">
        <v>0</v>
      </c>
      <c r="AP545" s="71">
        <v>6198456.8207231602</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2406</v>
      </c>
      <c r="B546" s="70">
        <v>47</v>
      </c>
      <c r="C546" s="70">
        <v>13</v>
      </c>
      <c r="D546" s="70">
        <v>3</v>
      </c>
      <c r="E546" s="70">
        <v>2016</v>
      </c>
      <c r="F546" s="70" t="s">
        <v>155</v>
      </c>
      <c r="G546" s="70" t="s">
        <v>2393</v>
      </c>
      <c r="H546" s="70" t="s">
        <v>2394</v>
      </c>
      <c r="I546" s="148"/>
      <c r="J546" s="71">
        <v>0</v>
      </c>
      <c r="K546" s="71">
        <v>7.3450024330320121E-2</v>
      </c>
      <c r="L546" s="71">
        <v>0.93006518601523924</v>
      </c>
      <c r="M546" s="71">
        <v>1.1689775079815201</v>
      </c>
      <c r="N546" s="71">
        <v>2.1975217735962991</v>
      </c>
      <c r="O546" s="71">
        <v>1.2565155671262664</v>
      </c>
      <c r="P546" s="71">
        <v>2.2641644212722944</v>
      </c>
      <c r="Q546" s="71">
        <v>0.10884395491886267</v>
      </c>
      <c r="R546" s="71">
        <v>0.87106135919802641</v>
      </c>
      <c r="S546" s="71">
        <v>0.22727926605001134</v>
      </c>
      <c r="T546" s="72"/>
      <c r="U546" s="71">
        <v>0</v>
      </c>
      <c r="V546" s="71">
        <v>29</v>
      </c>
      <c r="W546" s="71">
        <v>21</v>
      </c>
      <c r="X546" s="71">
        <v>296</v>
      </c>
      <c r="Y546" s="71">
        <v>849</v>
      </c>
      <c r="Z546" s="71">
        <v>739</v>
      </c>
      <c r="AA546" s="71">
        <v>466</v>
      </c>
      <c r="AB546" s="71">
        <v>1541</v>
      </c>
      <c r="AC546" s="71">
        <v>148768.70587591361</v>
      </c>
      <c r="AD546" s="71">
        <v>0.22727926605001131</v>
      </c>
      <c r="AE546" s="72"/>
      <c r="AF546" s="71">
        <v>0</v>
      </c>
      <c r="AG546" s="71">
        <v>62804.501688713761</v>
      </c>
      <c r="AH546" s="71">
        <v>148477.6048931168</v>
      </c>
      <c r="AI546" s="71">
        <v>1829983.4934569651</v>
      </c>
      <c r="AJ546" s="71">
        <v>3622421.358934327</v>
      </c>
      <c r="AK546" s="71">
        <v>0</v>
      </c>
      <c r="AL546" s="71">
        <v>0</v>
      </c>
      <c r="AM546" s="71">
        <v>211351.65778071131</v>
      </c>
      <c r="AN546" s="71">
        <v>0</v>
      </c>
      <c r="AO546" s="71">
        <v>0</v>
      </c>
      <c r="AP546" s="71">
        <v>5875038.6167538343</v>
      </c>
      <c r="AQ546" s="72"/>
      <c r="AR546" s="71">
        <v>1</v>
      </c>
      <c r="AS546" s="71">
        <v>0</v>
      </c>
      <c r="AT546" s="71">
        <v>0</v>
      </c>
      <c r="AU546" s="71">
        <v>0</v>
      </c>
      <c r="AV546" s="71">
        <v>0</v>
      </c>
      <c r="AW546" s="71">
        <v>0</v>
      </c>
      <c r="AX546" s="71"/>
      <c r="AY546" s="72"/>
      <c r="AZ546" s="71">
        <v>5</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2407</v>
      </c>
      <c r="B547" s="70">
        <v>48</v>
      </c>
      <c r="C547" s="70">
        <v>14</v>
      </c>
      <c r="D547" s="70">
        <v>3</v>
      </c>
      <c r="E547" s="70">
        <v>2017</v>
      </c>
      <c r="F547" s="70" t="s">
        <v>156</v>
      </c>
      <c r="G547" s="70" t="s">
        <v>2393</v>
      </c>
      <c r="H547" s="70" t="s">
        <v>2394</v>
      </c>
      <c r="I547" s="148"/>
      <c r="J547" s="71">
        <v>0</v>
      </c>
      <c r="K547" s="71">
        <v>7.6204431167448697E-2</v>
      </c>
      <c r="L547" s="71">
        <v>0.8486360872031099</v>
      </c>
      <c r="M547" s="71">
        <v>1.0587904052977355</v>
      </c>
      <c r="N547" s="71">
        <v>2.3250503679697219</v>
      </c>
      <c r="O547" s="71">
        <v>1.2878611837748484</v>
      </c>
      <c r="P547" s="71">
        <v>2.273961466495408</v>
      </c>
      <c r="Q547" s="71">
        <v>0.10409338053046099</v>
      </c>
      <c r="R547" s="71">
        <v>9.7841881582563503E-2</v>
      </c>
      <c r="S547" s="71">
        <v>0.23526804340156202</v>
      </c>
      <c r="T547" s="72"/>
      <c r="U547" s="71">
        <v>0</v>
      </c>
      <c r="V547" s="71">
        <v>29</v>
      </c>
      <c r="W547" s="71">
        <v>21</v>
      </c>
      <c r="X547" s="71">
        <v>296</v>
      </c>
      <c r="Y547" s="71">
        <v>871</v>
      </c>
      <c r="Z547" s="71">
        <v>770</v>
      </c>
      <c r="AA547" s="71">
        <v>471</v>
      </c>
      <c r="AB547" s="71">
        <v>1524</v>
      </c>
      <c r="AC547" s="71">
        <v>17042</v>
      </c>
      <c r="AD547" s="71">
        <v>0.23526804340156199</v>
      </c>
      <c r="AE547" s="72"/>
      <c r="AF547" s="71">
        <v>0</v>
      </c>
      <c r="AG547" s="71">
        <v>65309.073857020092</v>
      </c>
      <c r="AH547" s="71">
        <v>174627.20907449981</v>
      </c>
      <c r="AI547" s="71">
        <v>1748853.073418176</v>
      </c>
      <c r="AJ547" s="71">
        <v>4273476.3745297026</v>
      </c>
      <c r="AK547" s="71">
        <v>0</v>
      </c>
      <c r="AL547" s="71">
        <v>0</v>
      </c>
      <c r="AM547" s="71">
        <v>209347.12843535401</v>
      </c>
      <c r="AN547" s="71">
        <v>0</v>
      </c>
      <c r="AO547" s="71">
        <v>0</v>
      </c>
      <c r="AP547" s="71">
        <v>6471612.8593147518</v>
      </c>
      <c r="AQ547" s="72"/>
      <c r="AR547" s="71">
        <v>4</v>
      </c>
      <c r="AS547" s="71">
        <v>0</v>
      </c>
      <c r="AT547" s="71">
        <v>0</v>
      </c>
      <c r="AU547" s="71">
        <v>0</v>
      </c>
      <c r="AV547" s="71">
        <v>0</v>
      </c>
      <c r="AW547" s="71">
        <v>0</v>
      </c>
      <c r="AX547" s="71"/>
      <c r="AY547" s="72"/>
      <c r="AZ547" s="71">
        <v>18.899999999999999</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2408</v>
      </c>
      <c r="B548" s="70">
        <v>49</v>
      </c>
      <c r="C548" s="70">
        <v>15</v>
      </c>
      <c r="D548" s="70">
        <v>3</v>
      </c>
      <c r="E548" s="70">
        <v>2018</v>
      </c>
      <c r="F548" s="70" t="s">
        <v>183</v>
      </c>
      <c r="G548" s="70" t="s">
        <v>2393</v>
      </c>
      <c r="H548" s="70" t="s">
        <v>2394</v>
      </c>
      <c r="I548" s="148"/>
      <c r="J548" s="71">
        <v>0</v>
      </c>
      <c r="K548" s="71">
        <v>6.6174614523005396E-2</v>
      </c>
      <c r="L548" s="71">
        <v>0.75455178747743268</v>
      </c>
      <c r="M548" s="71">
        <v>0.94650795329889559</v>
      </c>
      <c r="N548" s="71">
        <v>1.62754480284599</v>
      </c>
      <c r="O548" s="71">
        <v>1.2997697994678277</v>
      </c>
      <c r="P548" s="71">
        <v>2.2322063736438658</v>
      </c>
      <c r="Q548" s="71">
        <v>9.4500822569877005E-2</v>
      </c>
      <c r="R548" s="71">
        <v>7.2693168907891653E-2</v>
      </c>
      <c r="S548" s="71">
        <v>0.22907957184416991</v>
      </c>
      <c r="T548" s="72"/>
      <c r="U548" s="71">
        <v>0</v>
      </c>
      <c r="V548" s="71">
        <v>29</v>
      </c>
      <c r="W548" s="71">
        <v>21</v>
      </c>
      <c r="X548" s="71">
        <v>296</v>
      </c>
      <c r="Y548" s="71">
        <v>863</v>
      </c>
      <c r="Z548" s="71">
        <v>792</v>
      </c>
      <c r="AA548" s="71">
        <v>467</v>
      </c>
      <c r="AB548" s="71">
        <v>1491</v>
      </c>
      <c r="AC548" s="71">
        <v>12612</v>
      </c>
      <c r="AD548" s="71">
        <v>0.22907957184416991</v>
      </c>
      <c r="AE548" s="72"/>
      <c r="AF548" s="71">
        <v>0</v>
      </c>
      <c r="AG548" s="71">
        <v>59872.753926351921</v>
      </c>
      <c r="AH548" s="71">
        <v>154989.11382401839</v>
      </c>
      <c r="AI548" s="71">
        <v>1673825.527081213</v>
      </c>
      <c r="AJ548" s="71">
        <v>3889167.0411987328</v>
      </c>
      <c r="AK548" s="71">
        <v>0</v>
      </c>
      <c r="AL548" s="71">
        <v>0</v>
      </c>
      <c r="AM548" s="71">
        <v>205237.80607106851</v>
      </c>
      <c r="AN548" s="71">
        <v>0</v>
      </c>
      <c r="AO548" s="71">
        <v>0</v>
      </c>
      <c r="AP548" s="71">
        <v>5983092.2421013843</v>
      </c>
      <c r="AQ548" s="72"/>
      <c r="AR548" s="71">
        <v>5</v>
      </c>
      <c r="AS548" s="71">
        <v>1</v>
      </c>
      <c r="AT548" s="71">
        <v>0</v>
      </c>
      <c r="AU548" s="71">
        <v>0</v>
      </c>
      <c r="AV548" s="71">
        <v>0</v>
      </c>
      <c r="AW548" s="71">
        <v>0</v>
      </c>
      <c r="AX548" s="71"/>
      <c r="AY548" s="72"/>
      <c r="AZ548" s="71">
        <v>26</v>
      </c>
      <c r="BA548" s="71">
        <v>41</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2409</v>
      </c>
      <c r="B549" s="70">
        <v>50</v>
      </c>
      <c r="C549" s="70">
        <v>16</v>
      </c>
      <c r="D549" s="70">
        <v>3</v>
      </c>
      <c r="E549" s="70">
        <v>2019</v>
      </c>
      <c r="F549" s="70" t="s">
        <v>158</v>
      </c>
      <c r="G549" s="70" t="s">
        <v>2393</v>
      </c>
      <c r="H549" s="70" t="s">
        <v>2394</v>
      </c>
      <c r="I549" s="148"/>
      <c r="J549" s="71">
        <v>0</v>
      </c>
      <c r="K549" s="71">
        <v>6.3234089594124798E-2</v>
      </c>
      <c r="L549" s="71">
        <v>0.77069227627146075</v>
      </c>
      <c r="M549" s="71">
        <v>1.0220032595678279</v>
      </c>
      <c r="N549" s="71">
        <v>1.8103015233663691</v>
      </c>
      <c r="O549" s="71">
        <v>1.2634430209186847</v>
      </c>
      <c r="P549" s="71">
        <v>1.9552687016350181</v>
      </c>
      <c r="Q549" s="71">
        <v>9.0714022729642393E-2</v>
      </c>
      <c r="R549" s="71">
        <v>0.2963739745239985</v>
      </c>
      <c r="S549" s="71">
        <v>0.25510194486114324</v>
      </c>
      <c r="T549" s="72"/>
      <c r="U549" s="71">
        <v>0</v>
      </c>
      <c r="V549" s="71">
        <v>29</v>
      </c>
      <c r="W549" s="71">
        <v>21</v>
      </c>
      <c r="X549" s="71">
        <v>296</v>
      </c>
      <c r="Y549" s="71">
        <v>872</v>
      </c>
      <c r="Z549" s="71">
        <v>791</v>
      </c>
      <c r="AA549" s="71">
        <v>406</v>
      </c>
      <c r="AB549" s="71">
        <v>1470</v>
      </c>
      <c r="AC549" s="71">
        <v>52262</v>
      </c>
      <c r="AD549" s="71">
        <v>0.25510194486114318</v>
      </c>
      <c r="AE549" s="72"/>
      <c r="AF549" s="71">
        <v>0</v>
      </c>
      <c r="AG549" s="71">
        <v>58378.71384134495</v>
      </c>
      <c r="AH549" s="71">
        <v>179274.89754693341</v>
      </c>
      <c r="AI549" s="71">
        <v>1691067.205178688</v>
      </c>
      <c r="AJ549" s="71">
        <v>4163801.5516118151</v>
      </c>
      <c r="AK549" s="71">
        <v>0</v>
      </c>
      <c r="AL549" s="71">
        <v>0</v>
      </c>
      <c r="AM549" s="71">
        <v>200202.93384592477</v>
      </c>
      <c r="AN549" s="71">
        <v>0</v>
      </c>
      <c r="AO549" s="71">
        <v>0</v>
      </c>
      <c r="AP549" s="71">
        <v>6292725.3020247063</v>
      </c>
      <c r="AQ549" s="72"/>
      <c r="AR549" s="71">
        <v>5</v>
      </c>
      <c r="AS549" s="71">
        <v>1</v>
      </c>
      <c r="AT549" s="71">
        <v>0</v>
      </c>
      <c r="AU549" s="71">
        <v>0</v>
      </c>
      <c r="AV549" s="71">
        <v>0</v>
      </c>
      <c r="AW549" s="71">
        <v>0</v>
      </c>
      <c r="AX549" s="71"/>
      <c r="AY549" s="72"/>
      <c r="AZ549" s="71">
        <v>25.9</v>
      </c>
      <c r="BA549" s="71">
        <v>41.3</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2410</v>
      </c>
      <c r="B550" s="70">
        <v>51</v>
      </c>
      <c r="C550" s="70">
        <v>17</v>
      </c>
      <c r="D550" s="70">
        <v>3</v>
      </c>
      <c r="E550" s="70">
        <v>2020</v>
      </c>
      <c r="F550" s="70" t="s">
        <v>159</v>
      </c>
      <c r="G550" s="70" t="s">
        <v>2393</v>
      </c>
      <c r="H550" s="70" t="s">
        <v>2394</v>
      </c>
      <c r="I550" s="148"/>
      <c r="J550" s="71">
        <v>0</v>
      </c>
      <c r="K550" s="71">
        <v>0.17209167376911094</v>
      </c>
      <c r="L550" s="71">
        <v>0.75677884661301664</v>
      </c>
      <c r="M550" s="71">
        <v>1.1956434938187404</v>
      </c>
      <c r="N550" s="71">
        <v>1.733913202183895</v>
      </c>
      <c r="O550" s="71">
        <v>1.1237479604104086</v>
      </c>
      <c r="P550" s="71">
        <v>1.789729026371047</v>
      </c>
      <c r="Q550" s="71">
        <v>8.4431755907253297E-2</v>
      </c>
      <c r="R550" s="71">
        <v>0.35931677024730013</v>
      </c>
      <c r="S550" s="71">
        <v>0.20569873911523689</v>
      </c>
      <c r="T550" s="72"/>
      <c r="U550" s="71">
        <v>0</v>
      </c>
      <c r="V550" s="71">
        <v>70</v>
      </c>
      <c r="W550" s="71">
        <v>18</v>
      </c>
      <c r="X550" s="71">
        <v>354</v>
      </c>
      <c r="Y550" s="71">
        <v>856</v>
      </c>
      <c r="Z550" s="71">
        <v>803</v>
      </c>
      <c r="AA550" s="71">
        <v>395</v>
      </c>
      <c r="AB550" s="71">
        <v>1432</v>
      </c>
      <c r="AC550" s="71">
        <v>63696</v>
      </c>
      <c r="AD550" s="71">
        <v>0.20569873911523689</v>
      </c>
      <c r="AE550" s="72"/>
      <c r="AF550" s="71">
        <v>0</v>
      </c>
      <c r="AG550" s="71">
        <v>147658.36812468339</v>
      </c>
      <c r="AH550" s="71">
        <v>203951.54237664604</v>
      </c>
      <c r="AI550" s="71">
        <v>1905732.4390434844</v>
      </c>
      <c r="AJ550" s="71">
        <v>3764609.7033725041</v>
      </c>
      <c r="AK550" s="71"/>
      <c r="AL550" s="71"/>
      <c r="AM550" s="71">
        <v>186891.90985183252</v>
      </c>
      <c r="AN550" s="71"/>
      <c r="AO550" s="71"/>
      <c r="AP550" s="71">
        <v>6208843.9627691507</v>
      </c>
      <c r="AQ550" s="72"/>
      <c r="AR550" s="71">
        <v>5</v>
      </c>
      <c r="AS550" s="71">
        <v>1</v>
      </c>
      <c r="AT550" s="71">
        <v>0</v>
      </c>
      <c r="AU550" s="71">
        <v>0</v>
      </c>
      <c r="AV550" s="71">
        <v>0</v>
      </c>
      <c r="AW550" s="71">
        <v>0</v>
      </c>
      <c r="AX550" s="71"/>
      <c r="AY550" s="72"/>
      <c r="AZ550" s="71">
        <v>25.9</v>
      </c>
      <c r="BA550" s="71">
        <v>41.3</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2411</v>
      </c>
      <c r="B551" s="70">
        <v>51</v>
      </c>
      <c r="C551" s="70">
        <v>18</v>
      </c>
      <c r="D551" s="70">
        <v>3</v>
      </c>
      <c r="E551" s="70">
        <v>2021</v>
      </c>
      <c r="F551" s="70" t="s">
        <v>160</v>
      </c>
      <c r="G551" s="70" t="s">
        <v>2393</v>
      </c>
      <c r="H551" s="70" t="s">
        <v>2394</v>
      </c>
      <c r="I551" s="148"/>
      <c r="J551" s="71">
        <v>0</v>
      </c>
      <c r="K551" s="71">
        <v>0.17464169043298583</v>
      </c>
      <c r="L551" s="71">
        <v>0.66228642385858094</v>
      </c>
      <c r="M551" s="71">
        <v>1.1272816778476418</v>
      </c>
      <c r="N551" s="71">
        <v>1.5810282802980964</v>
      </c>
      <c r="O551" s="71">
        <v>1.1185686541448141</v>
      </c>
      <c r="P551" s="71">
        <v>1.7657117626186196</v>
      </c>
      <c r="Q551" s="71">
        <v>8.3493563578333596E-2</v>
      </c>
      <c r="R551" s="71">
        <v>8.1344417611492206E-2</v>
      </c>
      <c r="S551" s="71">
        <v>0.17608308246847709</v>
      </c>
      <c r="T551" s="72"/>
      <c r="U551" s="71">
        <v>0</v>
      </c>
      <c r="V551" s="71">
        <v>70</v>
      </c>
      <c r="W551" s="71">
        <v>18</v>
      </c>
      <c r="X551" s="71">
        <v>354</v>
      </c>
      <c r="Y551" s="71">
        <v>859</v>
      </c>
      <c r="Z551" s="71">
        <v>823</v>
      </c>
      <c r="AA551" s="71">
        <v>380</v>
      </c>
      <c r="AB551" s="71">
        <v>1430</v>
      </c>
      <c r="AC551" s="71">
        <v>13989</v>
      </c>
      <c r="AD551" s="71">
        <v>0.17608308246847709</v>
      </c>
      <c r="AE551" s="72"/>
      <c r="AF551" s="71">
        <v>0</v>
      </c>
      <c r="AG551" s="71">
        <v>149797.36144266071</v>
      </c>
      <c r="AH551" s="71">
        <v>188193.58196920375</v>
      </c>
      <c r="AI551" s="71">
        <v>2142875.6667043357</v>
      </c>
      <c r="AJ551" s="71">
        <v>4087717.9097985742</v>
      </c>
      <c r="AK551" s="71">
        <v>0</v>
      </c>
      <c r="AL551" s="71">
        <v>0</v>
      </c>
      <c r="AM551" s="71">
        <v>187707.3595651582</v>
      </c>
      <c r="AN551" s="71">
        <v>0</v>
      </c>
      <c r="AO551" s="71">
        <v>0</v>
      </c>
      <c r="AP551" s="71">
        <v>6756291.8794799326</v>
      </c>
      <c r="AQ551" s="72"/>
      <c r="AR551" s="71">
        <v>5</v>
      </c>
      <c r="AS551" s="71">
        <v>1</v>
      </c>
      <c r="AT551" s="71">
        <v>0</v>
      </c>
      <c r="AU551" s="71">
        <v>0</v>
      </c>
      <c r="AV551" s="71">
        <v>0</v>
      </c>
      <c r="AW551" s="71">
        <v>0</v>
      </c>
      <c r="AX551" s="71"/>
      <c r="AY551" s="72"/>
      <c r="AZ551" s="71">
        <v>25.9</v>
      </c>
      <c r="BA551" s="71">
        <v>41.3</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2412</v>
      </c>
      <c r="B552" s="70">
        <v>51</v>
      </c>
      <c r="C552" s="70">
        <v>19</v>
      </c>
      <c r="D552" s="70">
        <v>3</v>
      </c>
      <c r="E552" s="70">
        <v>2022</v>
      </c>
      <c r="F552" s="70" t="s">
        <v>161</v>
      </c>
      <c r="G552" s="70" t="s">
        <v>2393</v>
      </c>
      <c r="H552" s="70" t="s">
        <v>2394</v>
      </c>
      <c r="I552" s="148"/>
      <c r="J552" s="71">
        <v>0</v>
      </c>
      <c r="K552" s="71">
        <v>0.16143858870275155</v>
      </c>
      <c r="L552" s="71">
        <v>0.65561159471142383</v>
      </c>
      <c r="M552" s="71">
        <v>1.2309127084125837</v>
      </c>
      <c r="N552" s="71">
        <v>2.118424354372062</v>
      </c>
      <c r="O552" s="71">
        <v>1.1887510724648795</v>
      </c>
      <c r="P552" s="71">
        <v>1.8078512649278498</v>
      </c>
      <c r="Q552" s="71">
        <v>8.3241957305017156E-2</v>
      </c>
      <c r="R552" s="71">
        <v>8.8863445385667039E-2</v>
      </c>
      <c r="S552" s="71">
        <v>0.1924640272474665</v>
      </c>
      <c r="T552" s="72"/>
      <c r="U552" s="71">
        <v>0</v>
      </c>
      <c r="V552" s="71">
        <v>70</v>
      </c>
      <c r="W552" s="71">
        <v>18</v>
      </c>
      <c r="X552" s="71">
        <v>354</v>
      </c>
      <c r="Y552" s="71">
        <v>850</v>
      </c>
      <c r="Z552" s="71">
        <v>831</v>
      </c>
      <c r="AA552" s="71">
        <v>395</v>
      </c>
      <c r="AB552" s="71">
        <v>1414</v>
      </c>
      <c r="AC552" s="71">
        <v>15473.999999999998</v>
      </c>
      <c r="AD552" s="71">
        <v>0.1924640272474665</v>
      </c>
      <c r="AE552" s="72"/>
      <c r="AF552" s="71">
        <v>0</v>
      </c>
      <c r="AG552" s="71">
        <v>120130.64556083344</v>
      </c>
      <c r="AH552" s="71">
        <v>209001.918913064</v>
      </c>
      <c r="AI552" s="71">
        <v>1951004.1541156697</v>
      </c>
      <c r="AJ552" s="71">
        <v>4160913.5935345385</v>
      </c>
      <c r="AK552" s="71">
        <v>0</v>
      </c>
      <c r="AL552" s="71">
        <v>0</v>
      </c>
      <c r="AM552" s="71">
        <v>182585.99429166139</v>
      </c>
      <c r="AN552" s="71">
        <v>0</v>
      </c>
      <c r="AO552" s="71">
        <v>0</v>
      </c>
      <c r="AP552" s="71">
        <v>6623636.3064157665</v>
      </c>
      <c r="AQ552" s="72"/>
      <c r="AR552" s="71">
        <v>5</v>
      </c>
      <c r="AS552" s="71">
        <v>1</v>
      </c>
      <c r="AT552" s="71">
        <v>0</v>
      </c>
      <c r="AU552" s="71">
        <v>0</v>
      </c>
      <c r="AV552" s="71">
        <v>0</v>
      </c>
      <c r="AW552" s="71">
        <v>0</v>
      </c>
      <c r="AX552" s="71"/>
      <c r="AY552" s="72"/>
      <c r="AZ552" s="71">
        <v>25.9</v>
      </c>
      <c r="BA552" s="71">
        <v>41.3</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2413</v>
      </c>
      <c r="B553" s="70">
        <v>51</v>
      </c>
      <c r="C553" s="70">
        <v>20</v>
      </c>
      <c r="D553" s="70">
        <v>3</v>
      </c>
      <c r="E553" s="70">
        <v>2023</v>
      </c>
      <c r="F553" s="70" t="s">
        <v>1539</v>
      </c>
      <c r="G553" s="70" t="s">
        <v>2393</v>
      </c>
      <c r="H553" s="70" t="s">
        <v>2394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v>
      </c>
      <c r="AS553" s="71">
        <v>1</v>
      </c>
      <c r="AT553" s="71">
        <v>0</v>
      </c>
      <c r="AU553" s="71">
        <v>0</v>
      </c>
      <c r="AV553" s="71">
        <v>0</v>
      </c>
      <c r="AW553" s="71">
        <v>0</v>
      </c>
      <c r="AX553" s="71"/>
      <c r="AY553" s="72"/>
      <c r="AZ553" s="71">
        <v>25.9</v>
      </c>
      <c r="BA553" s="71">
        <v>41.3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2414</v>
      </c>
      <c r="B554" s="70">
        <v>51</v>
      </c>
      <c r="C554" s="70">
        <v>21</v>
      </c>
      <c r="D554" s="70">
        <v>3</v>
      </c>
      <c r="E554" s="70">
        <v>2024</v>
      </c>
      <c r="F554" s="70" t="s">
        <v>1554</v>
      </c>
      <c r="G554" s="70" t="s">
        <v>2393</v>
      </c>
      <c r="H554" s="70" t="s">
        <v>2394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2415</v>
      </c>
      <c r="B555" s="70">
        <v>375</v>
      </c>
      <c r="C555" s="70">
        <v>1</v>
      </c>
      <c r="D555" s="70">
        <v>23</v>
      </c>
      <c r="E555" s="70">
        <v>1990</v>
      </c>
      <c r="F555" s="70" t="s">
        <v>787</v>
      </c>
      <c r="G555" s="70" t="s">
        <v>2416</v>
      </c>
      <c r="H555" s="70" t="s">
        <v>2417</v>
      </c>
      <c r="I555" s="148"/>
      <c r="J555" s="71">
        <v>0.86334268043969109</v>
      </c>
      <c r="K555" s="71">
        <v>0.43818173215759149</v>
      </c>
      <c r="L555" s="71">
        <v>0.1731407267536462</v>
      </c>
      <c r="M555" s="71">
        <v>1.2200029105006369</v>
      </c>
      <c r="N555" s="71">
        <v>2.4770193466142558</v>
      </c>
      <c r="O555" s="71">
        <v>2.5892772226121621</v>
      </c>
      <c r="P555" s="71">
        <v>4.8803371515223066</v>
      </c>
      <c r="Q555" s="71">
        <v>0.18692327833382599</v>
      </c>
      <c r="R555" s="71">
        <v>0</v>
      </c>
      <c r="S555" s="71">
        <v>0.23436011217166941</v>
      </c>
      <c r="T555" s="72"/>
      <c r="U555" s="71">
        <v>242474</v>
      </c>
      <c r="V555" s="71">
        <v>185</v>
      </c>
      <c r="W555" s="71">
        <v>2</v>
      </c>
      <c r="X555" s="71">
        <v>466</v>
      </c>
      <c r="Y555" s="71">
        <v>905</v>
      </c>
      <c r="Z555" s="71">
        <v>1065</v>
      </c>
      <c r="AA555" s="71">
        <v>1185</v>
      </c>
      <c r="AB555" s="71">
        <v>3035</v>
      </c>
      <c r="AC555" s="71">
        <v>0</v>
      </c>
      <c r="AD555" s="71">
        <v>0.23436011217166941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2418</v>
      </c>
      <c r="B556" s="70">
        <v>376</v>
      </c>
      <c r="C556" s="70">
        <v>2</v>
      </c>
      <c r="D556" s="70">
        <v>23</v>
      </c>
      <c r="E556" s="70">
        <v>2005</v>
      </c>
      <c r="F556" s="70" t="s">
        <v>789</v>
      </c>
      <c r="G556" s="70" t="s">
        <v>2416</v>
      </c>
      <c r="H556" s="70" t="s">
        <v>2417</v>
      </c>
      <c r="I556" s="148"/>
      <c r="J556" s="71">
        <v>0.36037434106218208</v>
      </c>
      <c r="K556" s="71">
        <v>0.29594406947870561</v>
      </c>
      <c r="L556" s="71">
        <v>2.9467979978124772</v>
      </c>
      <c r="M556" s="71">
        <v>1.4504966826975161</v>
      </c>
      <c r="N556" s="71">
        <v>2.7372385481860988</v>
      </c>
      <c r="O556" s="71">
        <v>2.7102773142882879</v>
      </c>
      <c r="P556" s="71">
        <v>5.3404406455323423</v>
      </c>
      <c r="Q556" s="71">
        <v>0.14027498863527499</v>
      </c>
      <c r="R556" s="71">
        <v>0</v>
      </c>
      <c r="S556" s="71">
        <v>0.2059586725</v>
      </c>
      <c r="T556" s="72"/>
      <c r="U556" s="71">
        <v>65116</v>
      </c>
      <c r="V556" s="71">
        <v>147</v>
      </c>
      <c r="W556" s="71">
        <v>38</v>
      </c>
      <c r="X556" s="71">
        <v>301</v>
      </c>
      <c r="Y556" s="71">
        <v>919</v>
      </c>
      <c r="Z556" s="71">
        <v>1290</v>
      </c>
      <c r="AA556" s="71">
        <v>1062</v>
      </c>
      <c r="AB556" s="71">
        <v>2381</v>
      </c>
      <c r="AC556" s="71">
        <v>0</v>
      </c>
      <c r="AD556" s="71">
        <v>0.2059586725</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2419</v>
      </c>
      <c r="B557" s="70">
        <v>377</v>
      </c>
      <c r="C557" s="70">
        <v>3</v>
      </c>
      <c r="D557" s="70">
        <v>23</v>
      </c>
      <c r="E557" s="70">
        <v>2006</v>
      </c>
      <c r="F557" s="70" t="s">
        <v>790</v>
      </c>
      <c r="G557" s="70" t="s">
        <v>2416</v>
      </c>
      <c r="H557" s="70" t="s">
        <v>2417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2420</v>
      </c>
      <c r="B558" s="70">
        <v>378</v>
      </c>
      <c r="C558" s="70">
        <v>4</v>
      </c>
      <c r="D558" s="70">
        <v>23</v>
      </c>
      <c r="E558" s="70">
        <v>2007</v>
      </c>
      <c r="F558" s="70" t="s">
        <v>791</v>
      </c>
      <c r="G558" s="1064" t="s">
        <v>2416</v>
      </c>
      <c r="H558" s="70" t="s">
        <v>2417</v>
      </c>
      <c r="I558" s="148"/>
      <c r="J558" s="71">
        <v>0.1342043717323767</v>
      </c>
      <c r="K558" s="71">
        <v>0.30796763803518762</v>
      </c>
      <c r="L558" s="71">
        <v>3.3145055636195342</v>
      </c>
      <c r="M558" s="71">
        <v>1.8628522052948759</v>
      </c>
      <c r="N558" s="71">
        <v>2.6434234510436818</v>
      </c>
      <c r="O558" s="71">
        <v>2.4919598425195719</v>
      </c>
      <c r="P558" s="71">
        <v>5.1371404188501106</v>
      </c>
      <c r="Q558" s="71">
        <v>0.14219748820519401</v>
      </c>
      <c r="R558" s="71">
        <v>0</v>
      </c>
      <c r="S558" s="71">
        <v>0.17509256286042629</v>
      </c>
      <c r="T558" s="72"/>
      <c r="U558" s="71">
        <v>34858</v>
      </c>
      <c r="V558" s="71">
        <v>156</v>
      </c>
      <c r="W558" s="71">
        <v>42</v>
      </c>
      <c r="X558" s="71">
        <v>463</v>
      </c>
      <c r="Y558" s="71">
        <v>921</v>
      </c>
      <c r="Z558" s="71">
        <v>1233</v>
      </c>
      <c r="AA558" s="71">
        <v>1006</v>
      </c>
      <c r="AB558" s="71">
        <v>2286</v>
      </c>
      <c r="AC558" s="71">
        <v>0</v>
      </c>
      <c r="AD558" s="71">
        <v>0.17509256286042629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2421</v>
      </c>
      <c r="B559" s="70">
        <v>379</v>
      </c>
      <c r="C559" s="70">
        <v>5</v>
      </c>
      <c r="D559" s="70">
        <v>23</v>
      </c>
      <c r="E559" s="70">
        <v>2008</v>
      </c>
      <c r="F559" s="70" t="s">
        <v>792</v>
      </c>
      <c r="G559" s="1064" t="s">
        <v>2416</v>
      </c>
      <c r="H559" s="70" t="s">
        <v>2417</v>
      </c>
      <c r="I559" s="148"/>
      <c r="J559" s="71">
        <v>0.1169310740654971</v>
      </c>
      <c r="K559" s="71">
        <v>0.22733957386363801</v>
      </c>
      <c r="L559" s="71">
        <v>2.9340364011009532</v>
      </c>
      <c r="M559" s="71">
        <v>2.0383084693485141</v>
      </c>
      <c r="N559" s="71">
        <v>2.693147017997338</v>
      </c>
      <c r="O559" s="71">
        <v>2.3840318519546111</v>
      </c>
      <c r="P559" s="71">
        <v>4.5090027078068502</v>
      </c>
      <c r="Q559" s="71">
        <v>0.13689783313522899</v>
      </c>
      <c r="R559" s="71">
        <v>0</v>
      </c>
      <c r="S559" s="71">
        <v>0.14790741390000001</v>
      </c>
      <c r="T559" s="72"/>
      <c r="U559" s="71">
        <v>32699</v>
      </c>
      <c r="V559" s="71">
        <v>156</v>
      </c>
      <c r="W559" s="71">
        <v>42</v>
      </c>
      <c r="X559" s="71">
        <v>463</v>
      </c>
      <c r="Y559" s="71">
        <v>899</v>
      </c>
      <c r="Z559" s="71">
        <v>1221</v>
      </c>
      <c r="AA559" s="71">
        <v>884</v>
      </c>
      <c r="AB559" s="71">
        <v>2237</v>
      </c>
      <c r="AC559" s="71">
        <v>0</v>
      </c>
      <c r="AD559" s="71">
        <v>0.14790741390000001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2422</v>
      </c>
      <c r="B560" s="70">
        <v>380</v>
      </c>
      <c r="C560" s="70">
        <v>6</v>
      </c>
      <c r="D560" s="70">
        <v>23</v>
      </c>
      <c r="E560" s="70">
        <v>2009</v>
      </c>
      <c r="F560" s="70" t="s">
        <v>176</v>
      </c>
      <c r="G560" s="70" t="s">
        <v>2416</v>
      </c>
      <c r="H560" s="70" t="s">
        <v>2417</v>
      </c>
      <c r="I560" s="148"/>
      <c r="J560" s="71">
        <v>8.8140283293912228E-2</v>
      </c>
      <c r="K560" s="71">
        <v>0.14950524339905649</v>
      </c>
      <c r="L560" s="71">
        <v>1.8239282165558921</v>
      </c>
      <c r="M560" s="71">
        <v>1.467792359752697</v>
      </c>
      <c r="N560" s="71">
        <v>2.43884859336013</v>
      </c>
      <c r="O560" s="71">
        <v>2.407400991941679</v>
      </c>
      <c r="P560" s="71">
        <v>4.213251432865369</v>
      </c>
      <c r="Q560" s="71">
        <v>0.12603888876695701</v>
      </c>
      <c r="R560" s="71">
        <v>0</v>
      </c>
      <c r="S560" s="71">
        <v>0.1527904444663</v>
      </c>
      <c r="T560" s="72"/>
      <c r="U560" s="71">
        <v>24234</v>
      </c>
      <c r="V560" s="71">
        <v>107</v>
      </c>
      <c r="W560" s="71">
        <v>42</v>
      </c>
      <c r="X560" s="71">
        <v>402</v>
      </c>
      <c r="Y560" s="71">
        <v>894</v>
      </c>
      <c r="Z560" s="71">
        <v>1217</v>
      </c>
      <c r="AA560" s="71">
        <v>848</v>
      </c>
      <c r="AB560" s="71">
        <v>2162</v>
      </c>
      <c r="AC560" s="71">
        <v>0</v>
      </c>
      <c r="AD560" s="71">
        <v>0.1527904444663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2423</v>
      </c>
      <c r="B561" s="70">
        <v>381</v>
      </c>
      <c r="C561" s="70">
        <v>7</v>
      </c>
      <c r="D561" s="70">
        <v>23</v>
      </c>
      <c r="E561" s="70">
        <v>2010</v>
      </c>
      <c r="F561" s="70" t="s">
        <v>177</v>
      </c>
      <c r="G561" s="70" t="s">
        <v>2416</v>
      </c>
      <c r="H561" s="70" t="s">
        <v>2417</v>
      </c>
      <c r="I561" s="148"/>
      <c r="J561" s="71">
        <v>9.3670765130063574E-2</v>
      </c>
      <c r="K561" s="71">
        <v>0.16691616891625641</v>
      </c>
      <c r="L561" s="71">
        <v>1.7612375409899379</v>
      </c>
      <c r="M561" s="71">
        <v>1.5912234437024679</v>
      </c>
      <c r="N561" s="71">
        <v>2.3799595504996902</v>
      </c>
      <c r="O561" s="71">
        <v>2.3273512247216659</v>
      </c>
      <c r="P561" s="71">
        <v>4.2294440310686081</v>
      </c>
      <c r="Q561" s="71">
        <v>0.12739679522497499</v>
      </c>
      <c r="R561" s="71">
        <v>0</v>
      </c>
      <c r="S561" s="71">
        <v>0.22714090798032441</v>
      </c>
      <c r="T561" s="72"/>
      <c r="U561" s="71">
        <v>24193</v>
      </c>
      <c r="V561" s="71">
        <v>107</v>
      </c>
      <c r="W561" s="71">
        <v>42</v>
      </c>
      <c r="X561" s="71">
        <v>402</v>
      </c>
      <c r="Y561" s="71">
        <v>887</v>
      </c>
      <c r="Z561" s="71">
        <v>1182</v>
      </c>
      <c r="AA561" s="71">
        <v>830</v>
      </c>
      <c r="AB561" s="71">
        <v>2094</v>
      </c>
      <c r="AC561" s="71">
        <v>0</v>
      </c>
      <c r="AD561" s="71">
        <v>0.22714090798032441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2424</v>
      </c>
      <c r="B562" s="70">
        <v>382</v>
      </c>
      <c r="C562" s="70">
        <v>8</v>
      </c>
      <c r="D562" s="70">
        <v>23</v>
      </c>
      <c r="E562" s="70">
        <v>2011</v>
      </c>
      <c r="F562" s="70" t="s">
        <v>178</v>
      </c>
      <c r="G562" s="70" t="s">
        <v>2416</v>
      </c>
      <c r="H562" s="70" t="s">
        <v>2417</v>
      </c>
      <c r="I562" s="148"/>
      <c r="J562" s="71">
        <v>0.1103950576475289</v>
      </c>
      <c r="K562" s="71">
        <v>0.23857311184986221</v>
      </c>
      <c r="L562" s="71">
        <v>1.4168240842267319</v>
      </c>
      <c r="M562" s="71">
        <v>1.9471581419328361</v>
      </c>
      <c r="N562" s="71">
        <v>2.9744232382050888</v>
      </c>
      <c r="O562" s="71">
        <v>2.2720832370851065</v>
      </c>
      <c r="P562" s="71">
        <v>3.9785600215073234</v>
      </c>
      <c r="Q562" s="71">
        <v>0.14189797852697</v>
      </c>
      <c r="R562" s="71">
        <v>0</v>
      </c>
      <c r="S562" s="71">
        <v>0.2208215481036207</v>
      </c>
      <c r="T562" s="72"/>
      <c r="U562" s="71">
        <v>23028</v>
      </c>
      <c r="V562" s="71">
        <v>107</v>
      </c>
      <c r="W562" s="71">
        <v>42</v>
      </c>
      <c r="X562" s="71">
        <v>402</v>
      </c>
      <c r="Y562" s="71">
        <v>876</v>
      </c>
      <c r="Z562" s="71">
        <v>1179</v>
      </c>
      <c r="AA562" s="71">
        <v>804</v>
      </c>
      <c r="AB562" s="71">
        <v>2022</v>
      </c>
      <c r="AC562" s="71">
        <v>0</v>
      </c>
      <c r="AD562" s="71">
        <v>0.2208215481036207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2425</v>
      </c>
      <c r="B563" s="70">
        <v>383</v>
      </c>
      <c r="C563" s="70">
        <v>9</v>
      </c>
      <c r="D563" s="70">
        <v>23</v>
      </c>
      <c r="E563" s="70">
        <v>2012</v>
      </c>
      <c r="F563" s="70" t="s">
        <v>179</v>
      </c>
      <c r="G563" s="70" t="s">
        <v>2416</v>
      </c>
      <c r="H563" s="70" t="s">
        <v>2417</v>
      </c>
      <c r="I563" s="148"/>
      <c r="J563" s="71">
        <v>9.0857583114176771E-2</v>
      </c>
      <c r="K563" s="71">
        <v>0.23209525341255341</v>
      </c>
      <c r="L563" s="71">
        <v>1.398054838677395</v>
      </c>
      <c r="M563" s="71">
        <v>1.9973570427897009</v>
      </c>
      <c r="N563" s="71">
        <v>3.3568999556056678</v>
      </c>
      <c r="O563" s="71">
        <v>2.2159646146915621</v>
      </c>
      <c r="P563" s="71">
        <v>3.9116170396590006</v>
      </c>
      <c r="Q563" s="71">
        <v>0.15035699733413399</v>
      </c>
      <c r="R563" s="71">
        <v>0</v>
      </c>
      <c r="S563" s="71">
        <v>0.25573456454733873</v>
      </c>
      <c r="T563" s="72"/>
      <c r="U563" s="71">
        <v>18981</v>
      </c>
      <c r="V563" s="71">
        <v>107</v>
      </c>
      <c r="W563" s="71">
        <v>42</v>
      </c>
      <c r="X563" s="71">
        <v>402</v>
      </c>
      <c r="Y563" s="71">
        <v>872</v>
      </c>
      <c r="Z563" s="71">
        <v>1159</v>
      </c>
      <c r="AA563" s="71">
        <v>786</v>
      </c>
      <c r="AB563" s="71">
        <v>1972</v>
      </c>
      <c r="AC563" s="71">
        <v>0</v>
      </c>
      <c r="AD563" s="71">
        <v>0.25573456454733873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2426</v>
      </c>
      <c r="B564" s="70">
        <v>384</v>
      </c>
      <c r="C564" s="70">
        <v>10</v>
      </c>
      <c r="D564" s="70">
        <v>23</v>
      </c>
      <c r="E564" s="70">
        <v>2013</v>
      </c>
      <c r="F564" s="70" t="s">
        <v>180</v>
      </c>
      <c r="G564" s="70" t="s">
        <v>2416</v>
      </c>
      <c r="H564" s="70" t="s">
        <v>2417</v>
      </c>
      <c r="I564" s="148"/>
      <c r="J564" s="71">
        <v>7.9074220826044178E-2</v>
      </c>
      <c r="K564" s="71">
        <v>0.1914957758443469</v>
      </c>
      <c r="L564" s="71">
        <v>1.287176859173544</v>
      </c>
      <c r="M564" s="71">
        <v>2.0472667091104939</v>
      </c>
      <c r="N564" s="71">
        <v>3.4306190472795541</v>
      </c>
      <c r="O564" s="71">
        <v>2.0938008281473564</v>
      </c>
      <c r="P564" s="71">
        <v>3.8364394904734707</v>
      </c>
      <c r="Q564" s="71">
        <v>0.14906288034874801</v>
      </c>
      <c r="R564" s="71">
        <v>0</v>
      </c>
      <c r="S564" s="71">
        <v>0.26438997299673911</v>
      </c>
      <c r="T564" s="72"/>
      <c r="U564" s="71">
        <v>16436</v>
      </c>
      <c r="V564" s="71">
        <v>107</v>
      </c>
      <c r="W564" s="71">
        <v>42</v>
      </c>
      <c r="X564" s="71">
        <v>402</v>
      </c>
      <c r="Y564" s="71">
        <v>866</v>
      </c>
      <c r="Z564" s="71">
        <v>1144</v>
      </c>
      <c r="AA564" s="71">
        <v>768</v>
      </c>
      <c r="AB564" s="71">
        <v>1927</v>
      </c>
      <c r="AC564" s="71">
        <v>0</v>
      </c>
      <c r="AD564" s="71">
        <v>0.26438997299673911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2427</v>
      </c>
      <c r="B565" s="70">
        <v>385</v>
      </c>
      <c r="C565" s="70">
        <v>11</v>
      </c>
      <c r="D565" s="70">
        <v>23</v>
      </c>
      <c r="E565" s="70">
        <v>2014</v>
      </c>
      <c r="F565" s="70" t="s">
        <v>181</v>
      </c>
      <c r="G565" s="70" t="s">
        <v>2416</v>
      </c>
      <c r="H565" s="70" t="s">
        <v>2417</v>
      </c>
      <c r="I565" s="148"/>
      <c r="J565" s="71">
        <v>8.6846013270188344E-2</v>
      </c>
      <c r="K565" s="71">
        <v>0.1509836809366471</v>
      </c>
      <c r="L565" s="71">
        <v>0.64802045034628875</v>
      </c>
      <c r="M565" s="71">
        <v>2.1301056161420071</v>
      </c>
      <c r="N565" s="71">
        <v>3.3117211840818559</v>
      </c>
      <c r="O565" s="71">
        <v>1.928910928182596</v>
      </c>
      <c r="P565" s="71">
        <v>3.6304209093719289</v>
      </c>
      <c r="Q565" s="71">
        <v>0.138192823166296</v>
      </c>
      <c r="R565" s="71">
        <v>0</v>
      </c>
      <c r="S565" s="71">
        <v>0.20657613835021149</v>
      </c>
      <c r="T565" s="72"/>
      <c r="U565" s="71">
        <v>20092</v>
      </c>
      <c r="V565" s="71">
        <v>71</v>
      </c>
      <c r="W565" s="71">
        <v>17</v>
      </c>
      <c r="X565" s="71">
        <v>418</v>
      </c>
      <c r="Y565" s="71">
        <v>853</v>
      </c>
      <c r="Z565" s="71">
        <v>1110</v>
      </c>
      <c r="AA565" s="71">
        <v>723</v>
      </c>
      <c r="AB565" s="71">
        <v>1862</v>
      </c>
      <c r="AC565" s="71">
        <v>0</v>
      </c>
      <c r="AD565" s="71">
        <v>0.20657613835021149</v>
      </c>
      <c r="AE565" s="72"/>
      <c r="AF565" s="71"/>
      <c r="AG565" s="71"/>
      <c r="AH565" s="71"/>
      <c r="AI565" s="71"/>
      <c r="AJ565" s="71"/>
      <c r="AK565" s="71"/>
      <c r="AL565" s="71"/>
      <c r="AM565" s="71"/>
      <c r="AN565" s="71"/>
      <c r="AO565" s="71"/>
      <c r="AP565" s="71"/>
      <c r="AQ565" s="72"/>
      <c r="AR565" s="71">
        <v>15</v>
      </c>
      <c r="AS565" s="71">
        <v>4</v>
      </c>
      <c r="AT565" s="71">
        <v>0</v>
      </c>
      <c r="AU565" s="71">
        <v>0</v>
      </c>
      <c r="AV565" s="71">
        <v>0</v>
      </c>
      <c r="AW565" s="71">
        <v>0</v>
      </c>
      <c r="AX565" s="71"/>
      <c r="AY565" s="72"/>
      <c r="AZ565" s="71">
        <v>60.900000000000013</v>
      </c>
      <c r="BA565" s="71">
        <v>139.4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2428</v>
      </c>
      <c r="B566" s="70">
        <v>386</v>
      </c>
      <c r="C566" s="70">
        <v>12</v>
      </c>
      <c r="D566" s="70">
        <v>23</v>
      </c>
      <c r="E566" s="70">
        <v>2015</v>
      </c>
      <c r="F566" s="70" t="s">
        <v>182</v>
      </c>
      <c r="G566" s="70" t="s">
        <v>2416</v>
      </c>
      <c r="H566" s="70" t="s">
        <v>2417</v>
      </c>
      <c r="I566" s="148"/>
      <c r="J566" s="71">
        <v>0</v>
      </c>
      <c r="K566" s="71">
        <v>0.15765072607295119</v>
      </c>
      <c r="L566" s="71">
        <v>0.78286911316131758</v>
      </c>
      <c r="M566" s="71">
        <v>2.2057778735029849</v>
      </c>
      <c r="N566" s="71">
        <v>3.0172730207686902</v>
      </c>
      <c r="O566" s="71">
        <v>1.9191301677543959</v>
      </c>
      <c r="P566" s="71">
        <v>3.5729855996143876</v>
      </c>
      <c r="Q566" s="71">
        <v>0.131140585856065</v>
      </c>
      <c r="R566" s="71">
        <v>0</v>
      </c>
      <c r="S566" s="71">
        <v>0.20516205289066189</v>
      </c>
      <c r="T566" s="72"/>
      <c r="U566" s="71">
        <v>0</v>
      </c>
      <c r="V566" s="71">
        <v>71</v>
      </c>
      <c r="W566" s="71">
        <v>17</v>
      </c>
      <c r="X566" s="71">
        <v>418</v>
      </c>
      <c r="Y566" s="71">
        <v>846</v>
      </c>
      <c r="Z566" s="71">
        <v>1115</v>
      </c>
      <c r="AA566" s="71">
        <v>711</v>
      </c>
      <c r="AB566" s="71">
        <v>1805</v>
      </c>
      <c r="AC566" s="71">
        <v>0</v>
      </c>
      <c r="AD566" s="71">
        <v>0.20516205289066189</v>
      </c>
      <c r="AE566" s="72"/>
      <c r="AF566" s="71">
        <v>0</v>
      </c>
      <c r="AG566" s="71">
        <v>116613.2047360999</v>
      </c>
      <c r="AH566" s="71">
        <v>166333.22285319769</v>
      </c>
      <c r="AI566" s="71">
        <v>2698820.8977643391</v>
      </c>
      <c r="AJ566" s="71">
        <v>4719351.5409004875</v>
      </c>
      <c r="AK566" s="71">
        <v>0</v>
      </c>
      <c r="AL566" s="71">
        <v>0</v>
      </c>
      <c r="AM566" s="71">
        <v>247367.6783097767</v>
      </c>
      <c r="AN566" s="71">
        <v>0</v>
      </c>
      <c r="AO566" s="71">
        <v>0</v>
      </c>
      <c r="AP566" s="71">
        <v>7948486.5445639016</v>
      </c>
      <c r="AQ566" s="72"/>
      <c r="AR566" s="71">
        <v>15</v>
      </c>
      <c r="AS566" s="71">
        <v>9</v>
      </c>
      <c r="AT566" s="71">
        <v>0</v>
      </c>
      <c r="AU566" s="71">
        <v>0</v>
      </c>
      <c r="AV566" s="71">
        <v>0</v>
      </c>
      <c r="AW566" s="71">
        <v>0</v>
      </c>
      <c r="AX566" s="71"/>
      <c r="AY566" s="72"/>
      <c r="AZ566" s="71">
        <v>60.900000000000013</v>
      </c>
      <c r="BA566" s="71">
        <v>234.2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2429</v>
      </c>
      <c r="B567" s="70">
        <v>387</v>
      </c>
      <c r="C567" s="70">
        <v>13</v>
      </c>
      <c r="D567" s="70">
        <v>23</v>
      </c>
      <c r="E567" s="70">
        <v>2016</v>
      </c>
      <c r="F567" s="70" t="s">
        <v>155</v>
      </c>
      <c r="G567" s="70" t="s">
        <v>2416</v>
      </c>
      <c r="H567" s="70" t="s">
        <v>2417</v>
      </c>
      <c r="I567" s="148"/>
      <c r="J567" s="71">
        <v>4.4547640050533924E-2</v>
      </c>
      <c r="K567" s="71">
        <v>0.15618998896096786</v>
      </c>
      <c r="L567" s="71">
        <v>0.83355367971595362</v>
      </c>
      <c r="M567" s="71">
        <v>1.9359776832151971</v>
      </c>
      <c r="N567" s="71">
        <v>3.096645810156101</v>
      </c>
      <c r="O567" s="71">
        <v>1.8380153289086523</v>
      </c>
      <c r="P567" s="71">
        <v>3.4642687389852926</v>
      </c>
      <c r="Q567" s="71">
        <v>0.12417110496259608</v>
      </c>
      <c r="R567" s="71">
        <v>0</v>
      </c>
      <c r="S567" s="71">
        <v>0.23872674594945109</v>
      </c>
      <c r="T567" s="72"/>
      <c r="U567" s="71">
        <v>10084</v>
      </c>
      <c r="V567" s="71">
        <v>71</v>
      </c>
      <c r="W567" s="71">
        <v>17</v>
      </c>
      <c r="X567" s="71">
        <v>418</v>
      </c>
      <c r="Y567" s="71">
        <v>843</v>
      </c>
      <c r="Z567" s="71">
        <v>1081</v>
      </c>
      <c r="AA567" s="71">
        <v>713</v>
      </c>
      <c r="AB567" s="71">
        <v>1758</v>
      </c>
      <c r="AC567" s="71">
        <v>0</v>
      </c>
      <c r="AD567" s="71">
        <v>0.23872674594945109</v>
      </c>
      <c r="AE567" s="72"/>
      <c r="AF567" s="71">
        <v>61992.858741961318</v>
      </c>
      <c r="AG567" s="71">
        <v>111086.85087748901</v>
      </c>
      <c r="AH567" s="71">
        <v>138823.60907873121</v>
      </c>
      <c r="AI567" s="71">
        <v>2864691.4412712469</v>
      </c>
      <c r="AJ567" s="71">
        <v>4548908.9133783896</v>
      </c>
      <c r="AK567" s="71">
        <v>0</v>
      </c>
      <c r="AL567" s="71">
        <v>0</v>
      </c>
      <c r="AM567" s="71">
        <v>241113.70173815079</v>
      </c>
      <c r="AN567" s="71">
        <v>0</v>
      </c>
      <c r="AO567" s="71">
        <v>0</v>
      </c>
      <c r="AP567" s="71">
        <v>7966617.3750859685</v>
      </c>
      <c r="AQ567" s="72"/>
      <c r="AR567" s="71">
        <v>15</v>
      </c>
      <c r="AS567" s="71">
        <v>12</v>
      </c>
      <c r="AT567" s="71">
        <v>0</v>
      </c>
      <c r="AU567" s="71">
        <v>0</v>
      </c>
      <c r="AV567" s="71">
        <v>0</v>
      </c>
      <c r="AW567" s="71">
        <v>0</v>
      </c>
      <c r="AX567" s="71"/>
      <c r="AY567" s="72"/>
      <c r="AZ567" s="71">
        <v>60.900000000000013</v>
      </c>
      <c r="BA567" s="71">
        <v>382.7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2430</v>
      </c>
      <c r="B568" s="70">
        <v>388</v>
      </c>
      <c r="C568" s="70">
        <v>14</v>
      </c>
      <c r="D568" s="70">
        <v>23</v>
      </c>
      <c r="E568" s="70">
        <v>2017</v>
      </c>
      <c r="F568" s="70" t="s">
        <v>156</v>
      </c>
      <c r="G568" s="70" t="s">
        <v>2416</v>
      </c>
      <c r="H568" s="70" t="s">
        <v>2417</v>
      </c>
      <c r="I568" s="148"/>
      <c r="J568" s="71">
        <v>1.8645300802239334E-2</v>
      </c>
      <c r="K568" s="71">
        <v>0.15396132628892034</v>
      </c>
      <c r="L568" s="71">
        <v>0.7138325020086993</v>
      </c>
      <c r="M568" s="71">
        <v>1.7423436284018206</v>
      </c>
      <c r="N568" s="71">
        <v>2.6657615398469039</v>
      </c>
      <c r="O568" s="71">
        <v>1.7829350933818031</v>
      </c>
      <c r="P568" s="71">
        <v>3.3216252419295986</v>
      </c>
      <c r="Q568" s="71">
        <v>0.115431635890078</v>
      </c>
      <c r="R568" s="71">
        <v>0</v>
      </c>
      <c r="S568" s="71">
        <v>0.24955152436755165</v>
      </c>
      <c r="T568" s="72"/>
      <c r="U568" s="71">
        <v>5384</v>
      </c>
      <c r="V568" s="71">
        <v>71</v>
      </c>
      <c r="W568" s="71">
        <v>17</v>
      </c>
      <c r="X568" s="71">
        <v>418</v>
      </c>
      <c r="Y568" s="71">
        <v>832</v>
      </c>
      <c r="Z568" s="71">
        <v>1066</v>
      </c>
      <c r="AA568" s="71">
        <v>688</v>
      </c>
      <c r="AB568" s="71">
        <v>1690</v>
      </c>
      <c r="AC568" s="71">
        <v>0</v>
      </c>
      <c r="AD568" s="71">
        <v>0.24955152436755171</v>
      </c>
      <c r="AE568" s="72"/>
      <c r="AF568" s="71">
        <v>28951.10544447603</v>
      </c>
      <c r="AG568" s="71">
        <v>114283.8900649373</v>
      </c>
      <c r="AH568" s="71">
        <v>159905.42591111129</v>
      </c>
      <c r="AI568" s="71">
        <v>3006961.2572156242</v>
      </c>
      <c r="AJ568" s="71">
        <v>4501716.9812323162</v>
      </c>
      <c r="AK568" s="71">
        <v>0</v>
      </c>
      <c r="AL568" s="71">
        <v>0</v>
      </c>
      <c r="AM568" s="71">
        <v>232150.03087647521</v>
      </c>
      <c r="AN568" s="71">
        <v>0</v>
      </c>
      <c r="AO568" s="71">
        <v>0</v>
      </c>
      <c r="AP568" s="71">
        <v>8043968.6907449402</v>
      </c>
      <c r="AQ568" s="72"/>
      <c r="AR568" s="71">
        <v>16</v>
      </c>
      <c r="AS568" s="71">
        <v>20</v>
      </c>
      <c r="AT568" s="71">
        <v>0</v>
      </c>
      <c r="AU568" s="71">
        <v>0</v>
      </c>
      <c r="AV568" s="71">
        <v>0</v>
      </c>
      <c r="AW568" s="71">
        <v>0</v>
      </c>
      <c r="AX568" s="71"/>
      <c r="AY568" s="72"/>
      <c r="AZ568" s="71">
        <v>67.900000000000006</v>
      </c>
      <c r="BA568" s="71">
        <v>767.69999999999993</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2431</v>
      </c>
      <c r="B569" s="70">
        <v>389</v>
      </c>
      <c r="C569" s="70">
        <v>15</v>
      </c>
      <c r="D569" s="70">
        <v>23</v>
      </c>
      <c r="E569" s="70">
        <v>2018</v>
      </c>
      <c r="F569" s="70" t="s">
        <v>183</v>
      </c>
      <c r="G569" s="70" t="s">
        <v>2416</v>
      </c>
      <c r="H569" s="70" t="s">
        <v>2417</v>
      </c>
      <c r="I569" s="148"/>
      <c r="J569" s="71">
        <v>0</v>
      </c>
      <c r="K569" s="71">
        <v>0.13737693057633954</v>
      </c>
      <c r="L569" s="71">
        <v>0.63217975761362022</v>
      </c>
      <c r="M569" s="71">
        <v>1.5429951892154208</v>
      </c>
      <c r="N569" s="71">
        <v>2.0423624807911889</v>
      </c>
      <c r="O569" s="71">
        <v>1.7330263992904369</v>
      </c>
      <c r="P569" s="71">
        <v>3.3124604217027809</v>
      </c>
      <c r="Q569" s="71">
        <v>0.10362766257662499</v>
      </c>
      <c r="R569" s="71">
        <v>0</v>
      </c>
      <c r="S569" s="71">
        <v>0.18836064413107215</v>
      </c>
      <c r="T569" s="72"/>
      <c r="U569" s="71">
        <v>0</v>
      </c>
      <c r="V569" s="71">
        <v>71</v>
      </c>
      <c r="W569" s="71">
        <v>17</v>
      </c>
      <c r="X569" s="71">
        <v>418</v>
      </c>
      <c r="Y569" s="71">
        <v>826</v>
      </c>
      <c r="Z569" s="71">
        <v>1056</v>
      </c>
      <c r="AA569" s="71">
        <v>693</v>
      </c>
      <c r="AB569" s="71">
        <v>1635</v>
      </c>
      <c r="AC569" s="71">
        <v>0</v>
      </c>
      <c r="AD569" s="71">
        <v>0.18836064413107209</v>
      </c>
      <c r="AE569" s="72"/>
      <c r="AF569" s="71">
        <v>0</v>
      </c>
      <c r="AG569" s="71">
        <v>100356.3843976878</v>
      </c>
      <c r="AH569" s="71">
        <v>149462.20939061529</v>
      </c>
      <c r="AI569" s="71">
        <v>2955392.3490287708</v>
      </c>
      <c r="AJ569" s="71">
        <v>3857838.9904675139</v>
      </c>
      <c r="AK569" s="71">
        <v>0</v>
      </c>
      <c r="AL569" s="71">
        <v>0</v>
      </c>
      <c r="AM569" s="71">
        <v>225059.5660135459</v>
      </c>
      <c r="AN569" s="71">
        <v>0</v>
      </c>
      <c r="AO569" s="71">
        <v>0</v>
      </c>
      <c r="AP569" s="71">
        <v>7288109.4992981339</v>
      </c>
      <c r="AQ569" s="72"/>
      <c r="AR569" s="71">
        <v>17</v>
      </c>
      <c r="AS569" s="71">
        <v>25</v>
      </c>
      <c r="AT569" s="71">
        <v>0</v>
      </c>
      <c r="AU569" s="71">
        <v>0</v>
      </c>
      <c r="AV569" s="71">
        <v>0</v>
      </c>
      <c r="AW569" s="71">
        <v>0</v>
      </c>
      <c r="AX569" s="71"/>
      <c r="AY569" s="72"/>
      <c r="AZ569" s="71">
        <v>71.7</v>
      </c>
      <c r="BA569" s="71">
        <v>1512</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2432</v>
      </c>
      <c r="B570" s="70">
        <v>390</v>
      </c>
      <c r="C570" s="70">
        <v>16</v>
      </c>
      <c r="D570" s="70">
        <v>23</v>
      </c>
      <c r="E570" s="70">
        <v>2019</v>
      </c>
      <c r="F570" s="70" t="s">
        <v>158</v>
      </c>
      <c r="G570" s="70" t="s">
        <v>2416</v>
      </c>
      <c r="H570" s="70" t="s">
        <v>2417</v>
      </c>
      <c r="I570" s="148"/>
      <c r="J570" s="71">
        <v>0</v>
      </c>
      <c r="K570" s="71">
        <v>0.1274852997188626</v>
      </c>
      <c r="L570" s="71">
        <v>0.63743814918922048</v>
      </c>
      <c r="M570" s="71">
        <v>1.3751071138109252</v>
      </c>
      <c r="N570" s="71">
        <v>2.1316713242700209</v>
      </c>
      <c r="O570" s="71">
        <v>1.616440375688633</v>
      </c>
      <c r="P570" s="71">
        <v>3.1736996905849177</v>
      </c>
      <c r="Q570" s="71">
        <v>9.7934118416287394E-2</v>
      </c>
      <c r="R570" s="71">
        <v>0</v>
      </c>
      <c r="S570" s="71">
        <v>0.24917475254482321</v>
      </c>
      <c r="T570" s="72"/>
      <c r="U570" s="71">
        <v>0</v>
      </c>
      <c r="V570" s="71">
        <v>71</v>
      </c>
      <c r="W570" s="71">
        <v>17</v>
      </c>
      <c r="X570" s="71">
        <v>418</v>
      </c>
      <c r="Y570" s="71">
        <v>818</v>
      </c>
      <c r="Z570" s="71">
        <v>1012</v>
      </c>
      <c r="AA570" s="71">
        <v>659</v>
      </c>
      <c r="AB570" s="71">
        <v>1587</v>
      </c>
      <c r="AC570" s="71">
        <v>0</v>
      </c>
      <c r="AD570" s="71">
        <v>0.24917475254482321</v>
      </c>
      <c r="AE570" s="72"/>
      <c r="AF570" s="71">
        <v>0</v>
      </c>
      <c r="AG570" s="71">
        <v>97914.877198890303</v>
      </c>
      <c r="AH570" s="71">
        <v>160416.58100653061</v>
      </c>
      <c r="AI570" s="71">
        <v>2749242.3456689441</v>
      </c>
      <c r="AJ570" s="71">
        <v>4211370.1262836028</v>
      </c>
      <c r="AK570" s="71">
        <v>0</v>
      </c>
      <c r="AL570" s="71">
        <v>0</v>
      </c>
      <c r="AM570" s="71">
        <v>216137.45307039632</v>
      </c>
      <c r="AN570" s="71">
        <v>0</v>
      </c>
      <c r="AO570" s="71">
        <v>0</v>
      </c>
      <c r="AP570" s="71">
        <v>7435081.3832283644</v>
      </c>
      <c r="AQ570" s="72"/>
      <c r="AR570" s="71">
        <v>18</v>
      </c>
      <c r="AS570" s="71">
        <v>33</v>
      </c>
      <c r="AT570" s="71">
        <v>0</v>
      </c>
      <c r="AU570" s="71">
        <v>0</v>
      </c>
      <c r="AV570" s="71">
        <v>0</v>
      </c>
      <c r="AW570" s="71">
        <v>0</v>
      </c>
      <c r="AX570" s="71"/>
      <c r="AY570" s="72"/>
      <c r="AZ570" s="71">
        <v>77.2</v>
      </c>
      <c r="BA570" s="71">
        <v>2308.6999999999998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2433</v>
      </c>
      <c r="B571" s="70">
        <v>391</v>
      </c>
      <c r="C571" s="70">
        <v>17</v>
      </c>
      <c r="D571" s="70">
        <v>23</v>
      </c>
      <c r="E571" s="70">
        <v>2020</v>
      </c>
      <c r="F571" s="70" t="s">
        <v>159</v>
      </c>
      <c r="G571" s="70" t="s">
        <v>2416</v>
      </c>
      <c r="H571" s="70" t="s">
        <v>2417</v>
      </c>
      <c r="I571" s="148"/>
      <c r="J571" s="71">
        <v>0</v>
      </c>
      <c r="K571" s="71">
        <v>9.1885395694759703E-2</v>
      </c>
      <c r="L571" s="71">
        <v>1.4449971475960222</v>
      </c>
      <c r="M571" s="71">
        <v>1.2680510565576573</v>
      </c>
      <c r="N571" s="71">
        <v>1.9061098743153009</v>
      </c>
      <c r="O571" s="71">
        <v>1.4078336839014582</v>
      </c>
      <c r="P571" s="71">
        <v>3.0040261885670994</v>
      </c>
      <c r="Q571" s="71">
        <v>9.15660034385226E-2</v>
      </c>
      <c r="R571" s="71">
        <v>0</v>
      </c>
      <c r="S571" s="71">
        <v>0.26231255744790999</v>
      </c>
      <c r="T571" s="72"/>
      <c r="U571" s="71">
        <v>0</v>
      </c>
      <c r="V571" s="71">
        <v>44</v>
      </c>
      <c r="W571" s="71">
        <v>56</v>
      </c>
      <c r="X571" s="71">
        <v>434</v>
      </c>
      <c r="Y571" s="71">
        <v>805</v>
      </c>
      <c r="Z571" s="71">
        <v>1006</v>
      </c>
      <c r="AA571" s="71">
        <v>663</v>
      </c>
      <c r="AB571" s="71">
        <v>1553</v>
      </c>
      <c r="AC571" s="71">
        <v>0</v>
      </c>
      <c r="AD571" s="71">
        <v>0.26231255744790999</v>
      </c>
      <c r="AE571" s="72"/>
      <c r="AF571" s="71">
        <v>0</v>
      </c>
      <c r="AG571" s="71">
        <v>64872.387003721262</v>
      </c>
      <c r="AH571" s="71">
        <v>401498.60919658997</v>
      </c>
      <c r="AI571" s="71">
        <v>2444544.2221936169</v>
      </c>
      <c r="AJ571" s="71">
        <v>3643877.7628252339</v>
      </c>
      <c r="AK571" s="71"/>
      <c r="AL571" s="71"/>
      <c r="AM571" s="71">
        <v>202683.75418987146</v>
      </c>
      <c r="AN571" s="71"/>
      <c r="AO571" s="71"/>
      <c r="AP571" s="71">
        <v>6757476.7354090335</v>
      </c>
      <c r="AQ571" s="72"/>
      <c r="AR571" s="71">
        <v>18</v>
      </c>
      <c r="AS571" s="71">
        <v>45</v>
      </c>
      <c r="AT571" s="71">
        <v>0</v>
      </c>
      <c r="AU571" s="71">
        <v>0</v>
      </c>
      <c r="AV571" s="71">
        <v>0</v>
      </c>
      <c r="AW571" s="71">
        <v>0</v>
      </c>
      <c r="AX571" s="71"/>
      <c r="AY571" s="72"/>
      <c r="AZ571" s="71">
        <v>77.2</v>
      </c>
      <c r="BA571" s="71">
        <v>2823.5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2434</v>
      </c>
      <c r="B572" s="70">
        <v>391</v>
      </c>
      <c r="C572" s="70">
        <v>18</v>
      </c>
      <c r="D572" s="70">
        <v>23</v>
      </c>
      <c r="E572" s="70">
        <v>2021</v>
      </c>
      <c r="F572" s="70" t="s">
        <v>160</v>
      </c>
      <c r="G572" s="70" t="s">
        <v>2416</v>
      </c>
      <c r="H572" s="70" t="s">
        <v>2417</v>
      </c>
      <c r="I572" s="148"/>
      <c r="J572" s="71">
        <v>0</v>
      </c>
      <c r="K572" s="71">
        <v>9.6399422700066406E-2</v>
      </c>
      <c r="L572" s="71">
        <v>1.6138084665625274</v>
      </c>
      <c r="M572" s="71">
        <v>1.278346762679808</v>
      </c>
      <c r="N572" s="71">
        <v>1.9021613542800859</v>
      </c>
      <c r="O572" s="71">
        <v>1.3577765315804002</v>
      </c>
      <c r="P572" s="71">
        <v>2.9831235568451415</v>
      </c>
      <c r="Q572" s="71">
        <v>8.7930983740538704E-2</v>
      </c>
      <c r="R572" s="71">
        <v>0</v>
      </c>
      <c r="S572" s="71">
        <v>0.24156368050415991</v>
      </c>
      <c r="T572" s="72"/>
      <c r="U572" s="71">
        <v>0</v>
      </c>
      <c r="V572" s="71">
        <v>44</v>
      </c>
      <c r="W572" s="71">
        <v>56</v>
      </c>
      <c r="X572" s="71">
        <v>434</v>
      </c>
      <c r="Y572" s="71">
        <v>804</v>
      </c>
      <c r="Z572" s="71">
        <v>999</v>
      </c>
      <c r="AA572" s="71">
        <v>642</v>
      </c>
      <c r="AB572" s="71">
        <v>1506</v>
      </c>
      <c r="AC572" s="71">
        <v>0</v>
      </c>
      <c r="AD572" s="71">
        <v>0.24156368050415991</v>
      </c>
      <c r="AE572" s="72"/>
      <c r="AF572" s="71">
        <v>0</v>
      </c>
      <c r="AG572" s="71">
        <v>70583.374675838932</v>
      </c>
      <c r="AH572" s="71">
        <v>433032.96773795102</v>
      </c>
      <c r="AI572" s="71">
        <v>2833144.8852817039</v>
      </c>
      <c r="AJ572" s="71">
        <v>3870224.937194549</v>
      </c>
      <c r="AK572" s="71">
        <v>0</v>
      </c>
      <c r="AL572" s="71">
        <v>0</v>
      </c>
      <c r="AM572" s="71">
        <v>197683.4150385512</v>
      </c>
      <c r="AN572" s="71">
        <v>0</v>
      </c>
      <c r="AO572" s="71">
        <v>0</v>
      </c>
      <c r="AP572" s="71">
        <v>7404669.5799285946</v>
      </c>
      <c r="AQ572" s="72"/>
      <c r="AR572" s="71">
        <v>21</v>
      </c>
      <c r="AS572" s="71">
        <v>48</v>
      </c>
      <c r="AT572" s="71">
        <v>0</v>
      </c>
      <c r="AU572" s="71">
        <v>0</v>
      </c>
      <c r="AV572" s="71">
        <v>0</v>
      </c>
      <c r="AW572" s="71">
        <v>0</v>
      </c>
      <c r="AX572" s="71"/>
      <c r="AY572" s="72"/>
      <c r="AZ572" s="71">
        <v>104.2</v>
      </c>
      <c r="BA572" s="71">
        <v>2961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2435</v>
      </c>
      <c r="B573" s="70">
        <v>391</v>
      </c>
      <c r="C573" s="70">
        <v>19</v>
      </c>
      <c r="D573" s="70">
        <v>23</v>
      </c>
      <c r="E573" s="70">
        <v>2022</v>
      </c>
      <c r="F573" s="70" t="s">
        <v>161</v>
      </c>
      <c r="G573" s="70" t="s">
        <v>2416</v>
      </c>
      <c r="H573" s="70" t="s">
        <v>2417</v>
      </c>
      <c r="I573" s="148"/>
      <c r="J573" s="71">
        <v>0</v>
      </c>
      <c r="K573" s="71">
        <v>8.676538634769132E-2</v>
      </c>
      <c r="L573" s="71">
        <v>1.3739019393363352</v>
      </c>
      <c r="M573" s="71">
        <v>1.4674105894131455</v>
      </c>
      <c r="N573" s="71">
        <v>2.0276775611398272</v>
      </c>
      <c r="O573" s="71">
        <v>1.4147711319708374</v>
      </c>
      <c r="P573" s="71">
        <v>2.9429072489838162</v>
      </c>
      <c r="Q573" s="71">
        <v>8.5832230375328861E-2</v>
      </c>
      <c r="R573" s="71">
        <v>0</v>
      </c>
      <c r="S573" s="71">
        <v>0.33806731936425571</v>
      </c>
      <c r="T573" s="72"/>
      <c r="U573" s="71">
        <v>0</v>
      </c>
      <c r="V573" s="71">
        <v>44</v>
      </c>
      <c r="W573" s="71">
        <v>56</v>
      </c>
      <c r="X573" s="71">
        <v>434</v>
      </c>
      <c r="Y573" s="71">
        <v>797</v>
      </c>
      <c r="Z573" s="71">
        <v>989</v>
      </c>
      <c r="AA573" s="71">
        <v>643</v>
      </c>
      <c r="AB573" s="71">
        <v>1458</v>
      </c>
      <c r="AC573" s="71">
        <v>0</v>
      </c>
      <c r="AD573" s="71">
        <v>0.33806731936425571</v>
      </c>
      <c r="AE573" s="72"/>
      <c r="AF573" s="71">
        <v>0</v>
      </c>
      <c r="AG573" s="71">
        <v>68130.333725654069</v>
      </c>
      <c r="AH573" s="71">
        <v>424577.37597057456</v>
      </c>
      <c r="AI573" s="71">
        <v>2814818.1635784572</v>
      </c>
      <c r="AJ573" s="71">
        <v>3928939.7758030826</v>
      </c>
      <c r="AK573" s="71">
        <v>0</v>
      </c>
      <c r="AL573" s="71">
        <v>0</v>
      </c>
      <c r="AM573" s="71">
        <v>188267.59524557448</v>
      </c>
      <c r="AN573" s="71">
        <v>0</v>
      </c>
      <c r="AO573" s="71">
        <v>0</v>
      </c>
      <c r="AP573" s="71">
        <v>7424733.244323343</v>
      </c>
      <c r="AQ573" s="72"/>
      <c r="AR573" s="71">
        <v>21</v>
      </c>
      <c r="AS573" s="71">
        <v>49</v>
      </c>
      <c r="AT573" s="71">
        <v>0</v>
      </c>
      <c r="AU573" s="71">
        <v>0</v>
      </c>
      <c r="AV573" s="71">
        <v>0</v>
      </c>
      <c r="AW573" s="71">
        <v>0</v>
      </c>
      <c r="AX573" s="71"/>
      <c r="AY573" s="72"/>
      <c r="AZ573" s="71">
        <v>104.2</v>
      </c>
      <c r="BA573" s="71">
        <v>3010.5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2436</v>
      </c>
      <c r="B574" s="70">
        <v>391</v>
      </c>
      <c r="C574" s="70">
        <v>20</v>
      </c>
      <c r="D574" s="70">
        <v>23</v>
      </c>
      <c r="E574" s="70">
        <v>2023</v>
      </c>
      <c r="F574" s="70" t="s">
        <v>1539</v>
      </c>
      <c r="G574" s="70" t="s">
        <v>2416</v>
      </c>
      <c r="H574" s="70" t="s">
        <v>2417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29</v>
      </c>
      <c r="AS574" s="71">
        <v>49</v>
      </c>
      <c r="AT574" s="71">
        <v>0</v>
      </c>
      <c r="AU574" s="71">
        <v>0</v>
      </c>
      <c r="AV574" s="71">
        <v>0</v>
      </c>
      <c r="AW574" s="71">
        <v>0</v>
      </c>
      <c r="AX574" s="71"/>
      <c r="AY574" s="72"/>
      <c r="AZ574" s="71">
        <v>121.99999999999999</v>
      </c>
      <c r="BA574" s="71">
        <v>3010.5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2437</v>
      </c>
      <c r="B575" s="70">
        <v>391</v>
      </c>
      <c r="C575" s="70">
        <v>21</v>
      </c>
      <c r="D575" s="70">
        <v>23</v>
      </c>
      <c r="E575" s="70">
        <v>2024</v>
      </c>
      <c r="F575" s="70" t="s">
        <v>1554</v>
      </c>
      <c r="G575" s="70" t="s">
        <v>2416</v>
      </c>
      <c r="H575" s="70" t="s">
        <v>2417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2438</v>
      </c>
      <c r="B576" s="70">
        <v>426</v>
      </c>
      <c r="C576" s="70">
        <v>1</v>
      </c>
      <c r="D576" s="70">
        <v>26</v>
      </c>
      <c r="E576" s="70">
        <v>1990</v>
      </c>
      <c r="F576" s="70" t="s">
        <v>787</v>
      </c>
      <c r="G576" s="70" t="s">
        <v>2439</v>
      </c>
      <c r="H576" s="70" t="s">
        <v>2440</v>
      </c>
      <c r="I576" s="148"/>
      <c r="J576" s="71">
        <v>1.890870055982204</v>
      </c>
      <c r="K576" s="71">
        <v>0.63195967960601318</v>
      </c>
      <c r="L576" s="71">
        <v>1.2420368525880401</v>
      </c>
      <c r="M576" s="71">
        <v>0.80422817947665404</v>
      </c>
      <c r="N576" s="71">
        <v>2.2069457062939879</v>
      </c>
      <c r="O576" s="71">
        <v>1.458747731049105</v>
      </c>
      <c r="P576" s="71">
        <v>4.740310600339388</v>
      </c>
      <c r="Q576" s="71">
        <v>0.15089358547541101</v>
      </c>
      <c r="R576" s="71">
        <v>0</v>
      </c>
      <c r="S576" s="71">
        <v>0.1211087466540323</v>
      </c>
      <c r="T576" s="72"/>
      <c r="U576" s="71">
        <v>87183</v>
      </c>
      <c r="V576" s="71">
        <v>217</v>
      </c>
      <c r="W576" s="71">
        <v>13</v>
      </c>
      <c r="X576" s="71">
        <v>342</v>
      </c>
      <c r="Y576" s="71">
        <v>837</v>
      </c>
      <c r="Z576" s="71">
        <v>600</v>
      </c>
      <c r="AA576" s="71">
        <v>1151</v>
      </c>
      <c r="AB576" s="71">
        <v>2450</v>
      </c>
      <c r="AC576" s="71">
        <v>0</v>
      </c>
      <c r="AD576" s="71">
        <v>0.1211087466540323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2441</v>
      </c>
      <c r="B577" s="70">
        <v>427</v>
      </c>
      <c r="C577" s="70">
        <v>2</v>
      </c>
      <c r="D577" s="70">
        <v>26</v>
      </c>
      <c r="E577" s="70">
        <v>2005</v>
      </c>
      <c r="F577" s="70" t="s">
        <v>789</v>
      </c>
      <c r="G577" s="1064" t="s">
        <v>2439</v>
      </c>
      <c r="H577" s="70" t="s">
        <v>2440</v>
      </c>
      <c r="I577" s="148"/>
      <c r="J577" s="71">
        <v>1.222841462994636</v>
      </c>
      <c r="K577" s="71">
        <v>0.50995416475010213</v>
      </c>
      <c r="L577" s="71">
        <v>7.4614859482153664</v>
      </c>
      <c r="M577" s="71">
        <v>1.212747230465401</v>
      </c>
      <c r="N577" s="71">
        <v>3.1640861175538162</v>
      </c>
      <c r="O577" s="71">
        <v>1.8152555035233191</v>
      </c>
      <c r="P577" s="71">
        <v>5.1795234132752466</v>
      </c>
      <c r="Q577" s="71">
        <v>0.12342549399029901</v>
      </c>
      <c r="R577" s="71">
        <v>0</v>
      </c>
      <c r="S577" s="71">
        <v>0</v>
      </c>
      <c r="T577" s="72"/>
      <c r="U577" s="71">
        <v>81040</v>
      </c>
      <c r="V577" s="71">
        <v>221</v>
      </c>
      <c r="W577" s="71">
        <v>89</v>
      </c>
      <c r="X577" s="71">
        <v>258</v>
      </c>
      <c r="Y577" s="71">
        <v>860</v>
      </c>
      <c r="Z577" s="71">
        <v>864</v>
      </c>
      <c r="AA577" s="71">
        <v>1030</v>
      </c>
      <c r="AB577" s="71">
        <v>2095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2442</v>
      </c>
      <c r="B578" s="70">
        <v>428</v>
      </c>
      <c r="C578" s="70">
        <v>3</v>
      </c>
      <c r="D578" s="70">
        <v>26</v>
      </c>
      <c r="E578" s="70">
        <v>2006</v>
      </c>
      <c r="F578" s="70" t="s">
        <v>790</v>
      </c>
      <c r="G578" s="1064" t="s">
        <v>2439</v>
      </c>
      <c r="H578" s="70" t="s">
        <v>2440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2443</v>
      </c>
      <c r="B579" s="70">
        <v>429</v>
      </c>
      <c r="C579" s="70">
        <v>4</v>
      </c>
      <c r="D579" s="70">
        <v>26</v>
      </c>
      <c r="E579" s="70">
        <v>2007</v>
      </c>
      <c r="F579" s="70" t="s">
        <v>791</v>
      </c>
      <c r="G579" s="70" t="s">
        <v>2439</v>
      </c>
      <c r="H579" s="70" t="s">
        <v>2440</v>
      </c>
      <c r="I579" s="148"/>
      <c r="J579" s="71">
        <v>1.2376612509937139</v>
      </c>
      <c r="K579" s="71">
        <v>0.3530243574638694</v>
      </c>
      <c r="L579" s="71">
        <v>6.0112509140203976</v>
      </c>
      <c r="M579" s="71">
        <v>1.609819752707973</v>
      </c>
      <c r="N579" s="71">
        <v>2.9027149427303418</v>
      </c>
      <c r="O579" s="71">
        <v>1.715875025384523</v>
      </c>
      <c r="P579" s="71">
        <v>4.9788388751280896</v>
      </c>
      <c r="Q579" s="71">
        <v>0.12527810203204701</v>
      </c>
      <c r="R579" s="71">
        <v>0</v>
      </c>
      <c r="S579" s="71">
        <v>0</v>
      </c>
      <c r="T579" s="72"/>
      <c r="U579" s="71">
        <v>88791</v>
      </c>
      <c r="V579" s="71">
        <v>155</v>
      </c>
      <c r="W579" s="71">
        <v>78</v>
      </c>
      <c r="X579" s="71">
        <v>412</v>
      </c>
      <c r="Y579" s="71">
        <v>838</v>
      </c>
      <c r="Z579" s="71">
        <v>849</v>
      </c>
      <c r="AA579" s="71">
        <v>975</v>
      </c>
      <c r="AB579" s="71">
        <v>2014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2444</v>
      </c>
      <c r="B580" s="70">
        <v>430</v>
      </c>
      <c r="C580" s="70">
        <v>5</v>
      </c>
      <c r="D580" s="70">
        <v>26</v>
      </c>
      <c r="E580" s="70">
        <v>2008</v>
      </c>
      <c r="F580" s="70" t="s">
        <v>792</v>
      </c>
      <c r="G580" s="70" t="s">
        <v>2439</v>
      </c>
      <c r="H580" s="70" t="s">
        <v>2440</v>
      </c>
      <c r="I580" s="148"/>
      <c r="J580" s="71">
        <v>0.94155985747943272</v>
      </c>
      <c r="K580" s="71">
        <v>0.26132010321318438</v>
      </c>
      <c r="L580" s="71">
        <v>5.1560161334016774</v>
      </c>
      <c r="M580" s="71">
        <v>1.7585830945380729</v>
      </c>
      <c r="N580" s="71">
        <v>2.937769914511267</v>
      </c>
      <c r="O580" s="71">
        <v>1.66940805358001</v>
      </c>
      <c r="P580" s="71">
        <v>4.7946408883918998</v>
      </c>
      <c r="Q580" s="71">
        <v>0.12276131125134999</v>
      </c>
      <c r="R580" s="71">
        <v>0</v>
      </c>
      <c r="S580" s="71">
        <v>0</v>
      </c>
      <c r="T580" s="72"/>
      <c r="U580" s="71">
        <v>76593</v>
      </c>
      <c r="V580" s="71">
        <v>155</v>
      </c>
      <c r="W580" s="71">
        <v>78</v>
      </c>
      <c r="X580" s="71">
        <v>412</v>
      </c>
      <c r="Y580" s="71">
        <v>852</v>
      </c>
      <c r="Z580" s="71">
        <v>855</v>
      </c>
      <c r="AA580" s="71">
        <v>940</v>
      </c>
      <c r="AB580" s="71">
        <v>2006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2445</v>
      </c>
      <c r="B581" s="70">
        <v>431</v>
      </c>
      <c r="C581" s="70">
        <v>6</v>
      </c>
      <c r="D581" s="70">
        <v>26</v>
      </c>
      <c r="E581" s="70">
        <v>2009</v>
      </c>
      <c r="F581" s="70" t="s">
        <v>176</v>
      </c>
      <c r="G581" s="70" t="s">
        <v>2439</v>
      </c>
      <c r="H581" s="70" t="s">
        <v>2440</v>
      </c>
      <c r="I581" s="148"/>
      <c r="J581" s="71">
        <v>0.88670719972154866</v>
      </c>
      <c r="K581" s="71">
        <v>0.25145250729109908</v>
      </c>
      <c r="L581" s="71">
        <v>3.927257000376255</v>
      </c>
      <c r="M581" s="71">
        <v>1.6255153997708791</v>
      </c>
      <c r="N581" s="71">
        <v>2.924684819299773</v>
      </c>
      <c r="O581" s="71">
        <v>1.7328539596885051</v>
      </c>
      <c r="P581" s="71">
        <v>4.625633353770823</v>
      </c>
      <c r="Q581" s="71">
        <v>0.114962390679204</v>
      </c>
      <c r="R581" s="71">
        <v>0</v>
      </c>
      <c r="S581" s="71">
        <v>0</v>
      </c>
      <c r="T581" s="72"/>
      <c r="U581" s="71">
        <v>75637</v>
      </c>
      <c r="V581" s="71">
        <v>127</v>
      </c>
      <c r="W581" s="71">
        <v>104</v>
      </c>
      <c r="X581" s="71">
        <v>388</v>
      </c>
      <c r="Y581" s="71">
        <v>852</v>
      </c>
      <c r="Z581" s="71">
        <v>876</v>
      </c>
      <c r="AA581" s="71">
        <v>931</v>
      </c>
      <c r="AB581" s="71">
        <v>1972</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2446</v>
      </c>
      <c r="B582" s="70">
        <v>432</v>
      </c>
      <c r="C582" s="70">
        <v>7</v>
      </c>
      <c r="D582" s="70">
        <v>26</v>
      </c>
      <c r="E582" s="70">
        <v>2010</v>
      </c>
      <c r="F582" s="70" t="s">
        <v>177</v>
      </c>
      <c r="G582" s="70" t="s">
        <v>2439</v>
      </c>
      <c r="H582" s="70" t="s">
        <v>2440</v>
      </c>
      <c r="I582" s="148"/>
      <c r="J582" s="71">
        <v>0.96782872752814486</v>
      </c>
      <c r="K582" s="71">
        <v>0.24594828280386269</v>
      </c>
      <c r="L582" s="71">
        <v>3.3600525398006309</v>
      </c>
      <c r="M582" s="71">
        <v>1.5185896437130311</v>
      </c>
      <c r="N582" s="71">
        <v>2.4669429766409809</v>
      </c>
      <c r="O582" s="71">
        <v>1.677583116296836</v>
      </c>
      <c r="P582" s="71">
        <v>4.6472927184753869</v>
      </c>
      <c r="Q582" s="71">
        <v>0.116263264410185</v>
      </c>
      <c r="R582" s="71">
        <v>0</v>
      </c>
      <c r="S582" s="71">
        <v>0</v>
      </c>
      <c r="T582" s="72"/>
      <c r="U582" s="71">
        <v>96169</v>
      </c>
      <c r="V582" s="71">
        <v>127</v>
      </c>
      <c r="W582" s="71">
        <v>104</v>
      </c>
      <c r="X582" s="71">
        <v>388</v>
      </c>
      <c r="Y582" s="71">
        <v>864</v>
      </c>
      <c r="Z582" s="71">
        <v>852</v>
      </c>
      <c r="AA582" s="71">
        <v>912</v>
      </c>
      <c r="AB582" s="71">
        <v>1911</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2447</v>
      </c>
      <c r="B583" s="70">
        <v>433</v>
      </c>
      <c r="C583" s="70">
        <v>8</v>
      </c>
      <c r="D583" s="70">
        <v>26</v>
      </c>
      <c r="E583" s="70">
        <v>2011</v>
      </c>
      <c r="F583" s="70" t="s">
        <v>178</v>
      </c>
      <c r="G583" s="70" t="s">
        <v>2439</v>
      </c>
      <c r="H583" s="70" t="s">
        <v>2440</v>
      </c>
      <c r="I583" s="148"/>
      <c r="J583" s="71">
        <v>0</v>
      </c>
      <c r="K583" s="71">
        <v>0.35036259272490411</v>
      </c>
      <c r="L583" s="71">
        <v>4.6591828075521029</v>
      </c>
      <c r="M583" s="71">
        <v>2.0759178477566231</v>
      </c>
      <c r="N583" s="71">
        <v>3.7379034497355952</v>
      </c>
      <c r="O583" s="71">
        <v>1.6592567151232205</v>
      </c>
      <c r="P583" s="71">
        <v>4.4288696756829031</v>
      </c>
      <c r="Q583" s="71">
        <v>0.13305567125971099</v>
      </c>
      <c r="R583" s="71">
        <v>0</v>
      </c>
      <c r="S583" s="71">
        <v>0</v>
      </c>
      <c r="T583" s="72"/>
      <c r="U583" s="71">
        <v>0</v>
      </c>
      <c r="V583" s="71">
        <v>127</v>
      </c>
      <c r="W583" s="71">
        <v>104</v>
      </c>
      <c r="X583" s="71">
        <v>388</v>
      </c>
      <c r="Y583" s="71">
        <v>868</v>
      </c>
      <c r="Z583" s="71">
        <v>861</v>
      </c>
      <c r="AA583" s="71">
        <v>895</v>
      </c>
      <c r="AB583" s="71">
        <v>1896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2448</v>
      </c>
      <c r="B584" s="70">
        <v>434</v>
      </c>
      <c r="C584" s="70">
        <v>9</v>
      </c>
      <c r="D584" s="70">
        <v>26</v>
      </c>
      <c r="E584" s="70">
        <v>2012</v>
      </c>
      <c r="F584" s="70" t="s">
        <v>179</v>
      </c>
      <c r="G584" s="70" t="s">
        <v>2439</v>
      </c>
      <c r="H584" s="70" t="s">
        <v>2440</v>
      </c>
      <c r="I584" s="148"/>
      <c r="J584" s="71">
        <v>1.213127395050313</v>
      </c>
      <c r="K584" s="71">
        <v>0.35892336184336782</v>
      </c>
      <c r="L584" s="71">
        <v>4.6566689387800126</v>
      </c>
      <c r="M584" s="71">
        <v>2.4138399627576939</v>
      </c>
      <c r="N584" s="71">
        <v>4.3979958655907616</v>
      </c>
      <c r="O584" s="71">
        <v>1.6691433206434287</v>
      </c>
      <c r="P584" s="71">
        <v>4.3445822845067514</v>
      </c>
      <c r="Q584" s="71">
        <v>0.142274927497715</v>
      </c>
      <c r="R584" s="71">
        <v>0</v>
      </c>
      <c r="S584" s="71">
        <v>0</v>
      </c>
      <c r="T584" s="72"/>
      <c r="U584" s="71">
        <v>86947</v>
      </c>
      <c r="V584" s="71">
        <v>127</v>
      </c>
      <c r="W584" s="71">
        <v>104</v>
      </c>
      <c r="X584" s="71">
        <v>388</v>
      </c>
      <c r="Y584" s="71">
        <v>853</v>
      </c>
      <c r="Z584" s="71">
        <v>873</v>
      </c>
      <c r="AA584" s="71">
        <v>873</v>
      </c>
      <c r="AB584" s="71">
        <v>1866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2449</v>
      </c>
      <c r="B585" s="70">
        <v>435</v>
      </c>
      <c r="C585" s="70">
        <v>10</v>
      </c>
      <c r="D585" s="70">
        <v>26</v>
      </c>
      <c r="E585" s="70">
        <v>2013</v>
      </c>
      <c r="F585" s="70" t="s">
        <v>180</v>
      </c>
      <c r="G585" s="70" t="s">
        <v>2439</v>
      </c>
      <c r="H585" s="70" t="s">
        <v>2440</v>
      </c>
      <c r="I585" s="148"/>
      <c r="J585" s="71">
        <v>0.99307087552809126</v>
      </c>
      <c r="K585" s="71">
        <v>0.30426852035583218</v>
      </c>
      <c r="L585" s="71">
        <v>4.1792794343489632</v>
      </c>
      <c r="M585" s="71">
        <v>2.2602122126712958</v>
      </c>
      <c r="N585" s="71">
        <v>4.4325663550375358</v>
      </c>
      <c r="O585" s="71">
        <v>1.6087857761726625</v>
      </c>
      <c r="P585" s="71">
        <v>4.301008335022992</v>
      </c>
      <c r="Q585" s="71">
        <v>0.14101797139375599</v>
      </c>
      <c r="R585" s="71">
        <v>0</v>
      </c>
      <c r="S585" s="71">
        <v>0</v>
      </c>
      <c r="T585" s="72"/>
      <c r="U585" s="71">
        <v>70921</v>
      </c>
      <c r="V585" s="71">
        <v>127</v>
      </c>
      <c r="W585" s="71">
        <v>104</v>
      </c>
      <c r="X585" s="71">
        <v>388</v>
      </c>
      <c r="Y585" s="71">
        <v>854</v>
      </c>
      <c r="Z585" s="71">
        <v>879</v>
      </c>
      <c r="AA585" s="71">
        <v>861</v>
      </c>
      <c r="AB585" s="71">
        <v>1823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2450</v>
      </c>
      <c r="B586" s="70">
        <v>436</v>
      </c>
      <c r="C586" s="70">
        <v>11</v>
      </c>
      <c r="D586" s="70">
        <v>26</v>
      </c>
      <c r="E586" s="70">
        <v>2014</v>
      </c>
      <c r="F586" s="70" t="s">
        <v>181</v>
      </c>
      <c r="G586" s="70" t="s">
        <v>2439</v>
      </c>
      <c r="H586" s="70" t="s">
        <v>2440</v>
      </c>
      <c r="I586" s="148"/>
      <c r="J586" s="71">
        <v>0.86503347568551991</v>
      </c>
      <c r="K586" s="71">
        <v>0.318060654148969</v>
      </c>
      <c r="L586" s="71">
        <v>1.108376295291877</v>
      </c>
      <c r="M586" s="71">
        <v>2.7980188525782661</v>
      </c>
      <c r="N586" s="71">
        <v>3.8862248535631738</v>
      </c>
      <c r="O586" s="71">
        <v>1.5205378938376322</v>
      </c>
      <c r="P586" s="71">
        <v>4.227959067346009</v>
      </c>
      <c r="Q586" s="71">
        <v>0.12936095100905201</v>
      </c>
      <c r="R586" s="71">
        <v>0</v>
      </c>
      <c r="S586" s="71">
        <v>0</v>
      </c>
      <c r="T586" s="72"/>
      <c r="U586" s="71">
        <v>64010</v>
      </c>
      <c r="V586" s="71">
        <v>112</v>
      </c>
      <c r="W586" s="71">
        <v>25</v>
      </c>
      <c r="X586" s="71">
        <v>448</v>
      </c>
      <c r="Y586" s="71">
        <v>840</v>
      </c>
      <c r="Z586" s="71">
        <v>875</v>
      </c>
      <c r="AA586" s="71">
        <v>842</v>
      </c>
      <c r="AB586" s="71">
        <v>1743</v>
      </c>
      <c r="AC586" s="71">
        <v>0</v>
      </c>
      <c r="AD586" s="71">
        <v>0</v>
      </c>
      <c r="AE586" s="72"/>
      <c r="AF586" s="71"/>
      <c r="AG586" s="71"/>
      <c r="AH586" s="71"/>
      <c r="AI586" s="71"/>
      <c r="AJ586" s="71"/>
      <c r="AK586" s="71"/>
      <c r="AL586" s="71"/>
      <c r="AM586" s="71"/>
      <c r="AN586" s="71"/>
      <c r="AO586" s="71"/>
      <c r="AP586" s="71"/>
      <c r="AQ586" s="72"/>
      <c r="AR586" s="71">
        <v>37</v>
      </c>
      <c r="AS586" s="71">
        <v>6</v>
      </c>
      <c r="AT586" s="71">
        <v>0</v>
      </c>
      <c r="AU586" s="71">
        <v>1</v>
      </c>
      <c r="AV586" s="71">
        <v>0</v>
      </c>
      <c r="AW586" s="71">
        <v>0</v>
      </c>
      <c r="AX586" s="71"/>
      <c r="AY586" s="72"/>
      <c r="AZ586" s="71">
        <v>160.07499999999999</v>
      </c>
      <c r="BA586" s="71">
        <v>125.6</v>
      </c>
      <c r="BB586" s="71">
        <v>0</v>
      </c>
      <c r="BC586" s="71">
        <v>75</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2451</v>
      </c>
      <c r="B587" s="70">
        <v>437</v>
      </c>
      <c r="C587" s="70">
        <v>12</v>
      </c>
      <c r="D587" s="70">
        <v>26</v>
      </c>
      <c r="E587" s="70">
        <v>2015</v>
      </c>
      <c r="F587" s="70" t="s">
        <v>182</v>
      </c>
      <c r="G587" s="70" t="s">
        <v>2439</v>
      </c>
      <c r="H587" s="70" t="s">
        <v>2440</v>
      </c>
      <c r="I587" s="148"/>
      <c r="J587" s="71">
        <v>0</v>
      </c>
      <c r="K587" s="71">
        <v>0.28389401365738948</v>
      </c>
      <c r="L587" s="71">
        <v>1.0703945728098609</v>
      </c>
      <c r="M587" s="71">
        <v>2.5475560826322572</v>
      </c>
      <c r="N587" s="71">
        <v>3.4273850669086721</v>
      </c>
      <c r="O587" s="71">
        <v>1.5301405552768232</v>
      </c>
      <c r="P587" s="71">
        <v>4.2262741058729958</v>
      </c>
      <c r="Q587" s="71">
        <v>0.12343925505233</v>
      </c>
      <c r="R587" s="71">
        <v>0</v>
      </c>
      <c r="S587" s="71">
        <v>0</v>
      </c>
      <c r="T587" s="72"/>
      <c r="U587" s="71">
        <v>0</v>
      </c>
      <c r="V587" s="71">
        <v>112</v>
      </c>
      <c r="W587" s="71">
        <v>25</v>
      </c>
      <c r="X587" s="71">
        <v>448</v>
      </c>
      <c r="Y587" s="71">
        <v>834</v>
      </c>
      <c r="Z587" s="71">
        <v>889</v>
      </c>
      <c r="AA587" s="71">
        <v>841</v>
      </c>
      <c r="AB587" s="71">
        <v>1699</v>
      </c>
      <c r="AC587" s="71">
        <v>0</v>
      </c>
      <c r="AD587" s="71">
        <v>0</v>
      </c>
      <c r="AE587" s="72"/>
      <c r="AF587" s="71">
        <v>0</v>
      </c>
      <c r="AG587" s="71">
        <v>192154.89532773709</v>
      </c>
      <c r="AH587" s="71">
        <v>195977.82848827459</v>
      </c>
      <c r="AI587" s="71">
        <v>2738344.2646001298</v>
      </c>
      <c r="AJ587" s="71">
        <v>4610759.7793734912</v>
      </c>
      <c r="AK587" s="71">
        <v>0</v>
      </c>
      <c r="AL587" s="71">
        <v>0</v>
      </c>
      <c r="AM587" s="71">
        <v>232840.82296305301</v>
      </c>
      <c r="AN587" s="71">
        <v>0</v>
      </c>
      <c r="AO587" s="71">
        <v>0</v>
      </c>
      <c r="AP587" s="71">
        <v>7970077.5907526854</v>
      </c>
      <c r="AQ587" s="72"/>
      <c r="AR587" s="71">
        <v>37</v>
      </c>
      <c r="AS587" s="71">
        <v>6</v>
      </c>
      <c r="AT587" s="71">
        <v>0</v>
      </c>
      <c r="AU587" s="71">
        <v>1</v>
      </c>
      <c r="AV587" s="71">
        <v>0</v>
      </c>
      <c r="AW587" s="71">
        <v>0</v>
      </c>
      <c r="AX587" s="71"/>
      <c r="AY587" s="72"/>
      <c r="AZ587" s="71">
        <v>160.07499999999999</v>
      </c>
      <c r="BA587" s="71">
        <v>125.6</v>
      </c>
      <c r="BB587" s="71">
        <v>0</v>
      </c>
      <c r="BC587" s="71">
        <v>75</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2452</v>
      </c>
      <c r="B588" s="70">
        <v>438</v>
      </c>
      <c r="C588" s="70">
        <v>13</v>
      </c>
      <c r="D588" s="70">
        <v>26</v>
      </c>
      <c r="E588" s="70">
        <v>2016</v>
      </c>
      <c r="F588" s="70" t="s">
        <v>155</v>
      </c>
      <c r="G588" s="70" t="s">
        <v>2439</v>
      </c>
      <c r="H588" s="70" t="s">
        <v>2440</v>
      </c>
      <c r="I588" s="148"/>
      <c r="J588" s="71">
        <v>0</v>
      </c>
      <c r="K588" s="71">
        <v>0.26930592193616321</v>
      </c>
      <c r="L588" s="71">
        <v>1.1548288035183809</v>
      </c>
      <c r="M588" s="71">
        <v>1.8136684274779789</v>
      </c>
      <c r="N588" s="71">
        <v>2.7637833899501918</v>
      </c>
      <c r="O588" s="71">
        <v>1.4894555301794443</v>
      </c>
      <c r="P588" s="71">
        <v>4.018163039468214</v>
      </c>
      <c r="Q588" s="71">
        <v>0.11414135700771062</v>
      </c>
      <c r="R588" s="71">
        <v>0</v>
      </c>
      <c r="S588" s="71">
        <v>0</v>
      </c>
      <c r="T588" s="72"/>
      <c r="U588" s="71">
        <v>0</v>
      </c>
      <c r="V588" s="71">
        <v>112</v>
      </c>
      <c r="W588" s="71">
        <v>25</v>
      </c>
      <c r="X588" s="71">
        <v>448</v>
      </c>
      <c r="Y588" s="71">
        <v>805</v>
      </c>
      <c r="Z588" s="71">
        <v>876</v>
      </c>
      <c r="AA588" s="71">
        <v>827</v>
      </c>
      <c r="AB588" s="71">
        <v>1616</v>
      </c>
      <c r="AC588" s="71">
        <v>0</v>
      </c>
      <c r="AD588" s="71">
        <v>0</v>
      </c>
      <c r="AE588" s="72"/>
      <c r="AF588" s="71">
        <v>0</v>
      </c>
      <c r="AG588" s="71">
        <v>191557.03321211701</v>
      </c>
      <c r="AH588" s="71">
        <v>182334.00407077331</v>
      </c>
      <c r="AI588" s="71">
        <v>2638141.2481976501</v>
      </c>
      <c r="AJ588" s="71">
        <v>4749636.1026457837</v>
      </c>
      <c r="AK588" s="71">
        <v>0</v>
      </c>
      <c r="AL588" s="71">
        <v>0</v>
      </c>
      <c r="AM588" s="71">
        <v>221638.0785033287</v>
      </c>
      <c r="AN588" s="71">
        <v>0</v>
      </c>
      <c r="AO588" s="71">
        <v>0</v>
      </c>
      <c r="AP588" s="71">
        <v>7983306.4666296523</v>
      </c>
      <c r="AQ588" s="72"/>
      <c r="AR588" s="71">
        <v>37</v>
      </c>
      <c r="AS588" s="71">
        <v>7</v>
      </c>
      <c r="AT588" s="71">
        <v>0</v>
      </c>
      <c r="AU588" s="71">
        <v>1</v>
      </c>
      <c r="AV588" s="71">
        <v>0</v>
      </c>
      <c r="AW588" s="71">
        <v>0</v>
      </c>
      <c r="AX588" s="71"/>
      <c r="AY588" s="72"/>
      <c r="AZ588" s="71">
        <v>160.07499999999999</v>
      </c>
      <c r="BA588" s="71">
        <v>142.1</v>
      </c>
      <c r="BB588" s="71">
        <v>0</v>
      </c>
      <c r="BC588" s="71">
        <v>75</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2453</v>
      </c>
      <c r="B589" s="70">
        <v>439</v>
      </c>
      <c r="C589" s="70">
        <v>14</v>
      </c>
      <c r="D589" s="70">
        <v>26</v>
      </c>
      <c r="E589" s="70">
        <v>2017</v>
      </c>
      <c r="F589" s="70" t="s">
        <v>156</v>
      </c>
      <c r="G589" s="70" t="s">
        <v>2439</v>
      </c>
      <c r="H589" s="70" t="s">
        <v>2440</v>
      </c>
      <c r="I589" s="148"/>
      <c r="J589" s="71">
        <v>0</v>
      </c>
      <c r="K589" s="71">
        <v>0.27290908653947493</v>
      </c>
      <c r="L589" s="71">
        <v>1.0916607340780371</v>
      </c>
      <c r="M589" s="71">
        <v>1.8346797276656559</v>
      </c>
      <c r="N589" s="71">
        <v>2.7242581976691964</v>
      </c>
      <c r="O589" s="71">
        <v>1.4149747551604179</v>
      </c>
      <c r="P589" s="71">
        <v>3.8430431578138955</v>
      </c>
      <c r="Q589" s="71">
        <v>0.108054939632014</v>
      </c>
      <c r="R589" s="71">
        <v>0</v>
      </c>
      <c r="S589" s="71">
        <v>0</v>
      </c>
      <c r="T589" s="72"/>
      <c r="U589" s="71">
        <v>0</v>
      </c>
      <c r="V589" s="71">
        <v>112</v>
      </c>
      <c r="W589" s="71">
        <v>25</v>
      </c>
      <c r="X589" s="71">
        <v>448</v>
      </c>
      <c r="Y589" s="71">
        <v>796</v>
      </c>
      <c r="Z589" s="71">
        <v>846</v>
      </c>
      <c r="AA589" s="71">
        <v>796</v>
      </c>
      <c r="AB589" s="71">
        <v>1582</v>
      </c>
      <c r="AC589" s="71">
        <v>0</v>
      </c>
      <c r="AD589" s="71">
        <v>0</v>
      </c>
      <c r="AE589" s="72"/>
      <c r="AF589" s="71">
        <v>0</v>
      </c>
      <c r="AG589" s="71">
        <v>195191.73620122421</v>
      </c>
      <c r="AH589" s="71">
        <v>227822.48303335279</v>
      </c>
      <c r="AI589" s="71">
        <v>2742054.5342522189</v>
      </c>
      <c r="AJ589" s="71">
        <v>4432338.9822605401</v>
      </c>
      <c r="AK589" s="71">
        <v>0</v>
      </c>
      <c r="AL589" s="71">
        <v>0</v>
      </c>
      <c r="AM589" s="71">
        <v>217314.4076015288</v>
      </c>
      <c r="AN589" s="71">
        <v>0</v>
      </c>
      <c r="AO589" s="71">
        <v>0</v>
      </c>
      <c r="AP589" s="71">
        <v>7814722.1433488643</v>
      </c>
      <c r="AQ589" s="72"/>
      <c r="AR589" s="71">
        <v>38</v>
      </c>
      <c r="AS589" s="71">
        <v>7</v>
      </c>
      <c r="AT589" s="71">
        <v>0</v>
      </c>
      <c r="AU589" s="71">
        <v>1</v>
      </c>
      <c r="AV589" s="71">
        <v>0</v>
      </c>
      <c r="AW589" s="71">
        <v>0</v>
      </c>
      <c r="AX589" s="71"/>
      <c r="AY589" s="72"/>
      <c r="AZ589" s="71">
        <v>163.97499999999999</v>
      </c>
      <c r="BA589" s="71">
        <v>142.1</v>
      </c>
      <c r="BB589" s="71">
        <v>0</v>
      </c>
      <c r="BC589" s="71">
        <v>75</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2454</v>
      </c>
      <c r="B590" s="70">
        <v>440</v>
      </c>
      <c r="C590" s="70">
        <v>15</v>
      </c>
      <c r="D590" s="70">
        <v>26</v>
      </c>
      <c r="E590" s="70">
        <v>2018</v>
      </c>
      <c r="F590" s="70" t="s">
        <v>183</v>
      </c>
      <c r="G590" s="70" t="s">
        <v>2439</v>
      </c>
      <c r="H590" s="70" t="s">
        <v>2440</v>
      </c>
      <c r="I590" s="148"/>
      <c r="J590" s="71">
        <v>0</v>
      </c>
      <c r="K590" s="71">
        <v>0.258548311233674</v>
      </c>
      <c r="L590" s="71">
        <v>0.99722037175645073</v>
      </c>
      <c r="M590" s="71">
        <v>1.8149615420965108</v>
      </c>
      <c r="N590" s="71">
        <v>2.580888859132092</v>
      </c>
      <c r="O590" s="71">
        <v>1.3736203562557725</v>
      </c>
      <c r="P590" s="71">
        <v>3.733090316522182</v>
      </c>
      <c r="Q590" s="71">
        <v>9.8050149239168202E-2</v>
      </c>
      <c r="R590" s="71">
        <v>0</v>
      </c>
      <c r="S590" s="71">
        <v>0</v>
      </c>
      <c r="T590" s="72"/>
      <c r="U590" s="71">
        <v>0</v>
      </c>
      <c r="V590" s="71">
        <v>112</v>
      </c>
      <c r="W590" s="71">
        <v>25</v>
      </c>
      <c r="X590" s="71">
        <v>448</v>
      </c>
      <c r="Y590" s="71">
        <v>785</v>
      </c>
      <c r="Z590" s="71">
        <v>837</v>
      </c>
      <c r="AA590" s="71">
        <v>781</v>
      </c>
      <c r="AB590" s="71">
        <v>1547</v>
      </c>
      <c r="AC590" s="71">
        <v>0</v>
      </c>
      <c r="AD590" s="71">
        <v>0</v>
      </c>
      <c r="AE590" s="72"/>
      <c r="AF590" s="71">
        <v>0</v>
      </c>
      <c r="AG590" s="71">
        <v>174041.27598805839</v>
      </c>
      <c r="AH590" s="71">
        <v>209884.4462536356</v>
      </c>
      <c r="AI590" s="71">
        <v>2604290.4958886858</v>
      </c>
      <c r="AJ590" s="71">
        <v>4198873.1815552264</v>
      </c>
      <c r="AK590" s="71">
        <v>0</v>
      </c>
      <c r="AL590" s="71">
        <v>0</v>
      </c>
      <c r="AM590" s="71">
        <v>212946.26827092079</v>
      </c>
      <c r="AN590" s="71">
        <v>0</v>
      </c>
      <c r="AO590" s="71">
        <v>0</v>
      </c>
      <c r="AP590" s="71">
        <v>7400035.6679565273</v>
      </c>
      <c r="AQ590" s="72"/>
      <c r="AR590" s="71">
        <v>38</v>
      </c>
      <c r="AS590" s="71">
        <v>7</v>
      </c>
      <c r="AT590" s="71">
        <v>0</v>
      </c>
      <c r="AU590" s="71">
        <v>1</v>
      </c>
      <c r="AV590" s="71">
        <v>0</v>
      </c>
      <c r="AW590" s="71">
        <v>0</v>
      </c>
      <c r="AX590" s="71"/>
      <c r="AY590" s="72"/>
      <c r="AZ590" s="71">
        <v>164.17499999999998</v>
      </c>
      <c r="BA590" s="71">
        <v>142.4</v>
      </c>
      <c r="BB590" s="71">
        <v>0</v>
      </c>
      <c r="BC590" s="71">
        <v>75</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2455</v>
      </c>
      <c r="B591" s="70">
        <v>441</v>
      </c>
      <c r="C591" s="70">
        <v>16</v>
      </c>
      <c r="D591" s="70">
        <v>26</v>
      </c>
      <c r="E591" s="70">
        <v>2019</v>
      </c>
      <c r="F591" s="70" t="s">
        <v>158</v>
      </c>
      <c r="G591" s="70" t="s">
        <v>2439</v>
      </c>
      <c r="H591" s="70" t="s">
        <v>2440</v>
      </c>
      <c r="I591" s="148"/>
      <c r="J591" s="71">
        <v>0</v>
      </c>
      <c r="K591" s="71">
        <v>0.22102822910690048</v>
      </c>
      <c r="L591" s="71">
        <v>0.98171434668981583</v>
      </c>
      <c r="M591" s="71">
        <v>1.5327544271017419</v>
      </c>
      <c r="N591" s="71">
        <v>1.9780023052478495</v>
      </c>
      <c r="O591" s="71">
        <v>1.3209448524649203</v>
      </c>
      <c r="P591" s="71">
        <v>3.6986363617135316</v>
      </c>
      <c r="Q591" s="71">
        <v>9.3182431511401403E-2</v>
      </c>
      <c r="R591" s="71">
        <v>0</v>
      </c>
      <c r="S591" s="71">
        <v>0</v>
      </c>
      <c r="T591" s="72"/>
      <c r="U591" s="71">
        <v>0</v>
      </c>
      <c r="V591" s="71">
        <v>112</v>
      </c>
      <c r="W591" s="71">
        <v>25</v>
      </c>
      <c r="X591" s="71">
        <v>448</v>
      </c>
      <c r="Y591" s="71">
        <v>765</v>
      </c>
      <c r="Z591" s="71">
        <v>827</v>
      </c>
      <c r="AA591" s="71">
        <v>768</v>
      </c>
      <c r="AB591" s="71">
        <v>1510</v>
      </c>
      <c r="AC591" s="71">
        <v>0</v>
      </c>
      <c r="AD591" s="71">
        <v>0</v>
      </c>
      <c r="AE591" s="72"/>
      <c r="AF591" s="71">
        <v>0</v>
      </c>
      <c r="AG591" s="71">
        <v>169124.08426112769</v>
      </c>
      <c r="AH591" s="71">
        <v>230730.36903480071</v>
      </c>
      <c r="AI591" s="71">
        <v>2749395.625010611</v>
      </c>
      <c r="AJ591" s="71">
        <v>3791365.3261074452</v>
      </c>
      <c r="AK591" s="71">
        <v>0</v>
      </c>
      <c r="AL591" s="71">
        <v>0</v>
      </c>
      <c r="AM591" s="71">
        <v>205650.63272608598</v>
      </c>
      <c r="AN591" s="71">
        <v>0</v>
      </c>
      <c r="AO591" s="71">
        <v>0</v>
      </c>
      <c r="AP591" s="71">
        <v>7146266.0371400714</v>
      </c>
      <c r="AQ591" s="72"/>
      <c r="AR591" s="71">
        <v>39</v>
      </c>
      <c r="AS591" s="71">
        <v>7</v>
      </c>
      <c r="AT591" s="71">
        <v>0</v>
      </c>
      <c r="AU591" s="71">
        <v>1</v>
      </c>
      <c r="AV591" s="71">
        <v>0</v>
      </c>
      <c r="AW591" s="71">
        <v>0</v>
      </c>
      <c r="AX591" s="71"/>
      <c r="AY591" s="72"/>
      <c r="AZ591" s="71">
        <v>166.875</v>
      </c>
      <c r="BA591" s="71">
        <v>142.1</v>
      </c>
      <c r="BB591" s="71">
        <v>0</v>
      </c>
      <c r="BC591" s="71">
        <v>75</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2456</v>
      </c>
      <c r="B592" s="70">
        <v>442</v>
      </c>
      <c r="C592" s="70">
        <v>17</v>
      </c>
      <c r="D592" s="70">
        <v>26</v>
      </c>
      <c r="E592" s="70">
        <v>2020</v>
      </c>
      <c r="F592" s="70" t="s">
        <v>159</v>
      </c>
      <c r="G592" s="70" t="s">
        <v>2439</v>
      </c>
      <c r="H592" s="70" t="s">
        <v>2440</v>
      </c>
      <c r="I592" s="148"/>
      <c r="J592" s="71">
        <v>0</v>
      </c>
      <c r="K592" s="71">
        <v>0.17687646563752529</v>
      </c>
      <c r="L592" s="71">
        <v>1.3007624735163081</v>
      </c>
      <c r="M592" s="71">
        <v>1.4706506968546393</v>
      </c>
      <c r="N592" s="71">
        <v>2.9261488945164782</v>
      </c>
      <c r="O592" s="71">
        <v>1.1503372645795216</v>
      </c>
      <c r="P592" s="71">
        <v>3.4299363872478046</v>
      </c>
      <c r="Q592" s="71">
        <v>8.9089653055768006E-2</v>
      </c>
      <c r="R592" s="71">
        <v>0</v>
      </c>
      <c r="S592" s="71">
        <v>0</v>
      </c>
      <c r="T592" s="72"/>
      <c r="U592" s="71">
        <v>0</v>
      </c>
      <c r="V592" s="71">
        <v>71</v>
      </c>
      <c r="W592" s="71">
        <v>32</v>
      </c>
      <c r="X592" s="71">
        <v>370</v>
      </c>
      <c r="Y592" s="71">
        <v>774</v>
      </c>
      <c r="Z592" s="71">
        <v>822</v>
      </c>
      <c r="AA592" s="71">
        <v>757</v>
      </c>
      <c r="AB592" s="71">
        <v>1511</v>
      </c>
      <c r="AC592" s="71">
        <v>0</v>
      </c>
      <c r="AD592" s="71">
        <v>0</v>
      </c>
      <c r="AE592" s="72"/>
      <c r="AF592" s="71"/>
      <c r="AG592" s="71">
        <v>113791.89481611643</v>
      </c>
      <c r="AH592" s="71">
        <v>325541.8416769277</v>
      </c>
      <c r="AI592" s="71">
        <v>2028755.2143474743</v>
      </c>
      <c r="AJ592" s="71">
        <v>4845743.6861490114</v>
      </c>
      <c r="AK592" s="71"/>
      <c r="AL592" s="71"/>
      <c r="AM592" s="71">
        <v>197202.28756013891</v>
      </c>
      <c r="AN592" s="71"/>
      <c r="AO592" s="71"/>
      <c r="AP592" s="71">
        <v>7511034.924549669</v>
      </c>
      <c r="AQ592" s="72"/>
      <c r="AR592" s="71">
        <v>40</v>
      </c>
      <c r="AS592" s="71">
        <v>7</v>
      </c>
      <c r="AT592" s="71">
        <v>0</v>
      </c>
      <c r="AU592" s="71">
        <v>1</v>
      </c>
      <c r="AV592" s="71">
        <v>0</v>
      </c>
      <c r="AW592" s="71">
        <v>0</v>
      </c>
      <c r="AX592" s="71"/>
      <c r="AY592" s="72"/>
      <c r="AZ592" s="71">
        <v>172.375</v>
      </c>
      <c r="BA592" s="71">
        <v>142.1</v>
      </c>
      <c r="BB592" s="71">
        <v>0</v>
      </c>
      <c r="BC592" s="71">
        <v>75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2457</v>
      </c>
      <c r="B593" s="70">
        <v>442</v>
      </c>
      <c r="C593" s="70">
        <v>18</v>
      </c>
      <c r="D593" s="70">
        <v>26</v>
      </c>
      <c r="E593" s="70">
        <v>2021</v>
      </c>
      <c r="F593" s="70" t="s">
        <v>160</v>
      </c>
      <c r="G593" s="70" t="s">
        <v>2439</v>
      </c>
      <c r="H593" s="70" t="s">
        <v>2440</v>
      </c>
      <c r="I593" s="148"/>
      <c r="J593" s="71">
        <v>0.12928295445734292</v>
      </c>
      <c r="K593" s="71">
        <v>0.17528925545823723</v>
      </c>
      <c r="L593" s="71">
        <v>1.338264507716036</v>
      </c>
      <c r="M593" s="71">
        <v>1.569332225011469</v>
      </c>
      <c r="N593" s="71">
        <v>2.5685035135881078</v>
      </c>
      <c r="O593" s="71">
        <v>1.1022590261378424</v>
      </c>
      <c r="P593" s="71">
        <v>3.3873786182867729</v>
      </c>
      <c r="Q593" s="71">
        <v>8.5070015478064406E-2</v>
      </c>
      <c r="R593" s="71">
        <v>0</v>
      </c>
      <c r="S593" s="71">
        <v>0</v>
      </c>
      <c r="T593" s="72"/>
      <c r="U593" s="71">
        <v>14341</v>
      </c>
      <c r="V593" s="71">
        <v>71</v>
      </c>
      <c r="W593" s="71">
        <v>32</v>
      </c>
      <c r="X593" s="71">
        <v>370</v>
      </c>
      <c r="Y593" s="71">
        <v>757</v>
      </c>
      <c r="Z593" s="71">
        <v>811</v>
      </c>
      <c r="AA593" s="71">
        <v>729</v>
      </c>
      <c r="AB593" s="71">
        <v>1457</v>
      </c>
      <c r="AC593" s="71">
        <v>0</v>
      </c>
      <c r="AD593" s="71">
        <v>0</v>
      </c>
      <c r="AE593" s="72"/>
      <c r="AF593" s="71">
        <v>138346.56394133874</v>
      </c>
      <c r="AG593" s="71">
        <v>116111.73339688529</v>
      </c>
      <c r="AH593" s="71">
        <v>345469.75494770403</v>
      </c>
      <c r="AI593" s="71">
        <v>2383327.2026605615</v>
      </c>
      <c r="AJ593" s="71">
        <v>4407290.3436118755</v>
      </c>
      <c r="AK593" s="71">
        <v>0</v>
      </c>
      <c r="AL593" s="71">
        <v>0</v>
      </c>
      <c r="AM593" s="71">
        <v>191251.48453596886</v>
      </c>
      <c r="AN593" s="71">
        <v>0</v>
      </c>
      <c r="AO593" s="71">
        <v>0</v>
      </c>
      <c r="AP593" s="71">
        <v>7581797.0830943342</v>
      </c>
      <c r="AQ593" s="72"/>
      <c r="AR593" s="71">
        <v>40</v>
      </c>
      <c r="AS593" s="71">
        <v>7</v>
      </c>
      <c r="AT593" s="71">
        <v>0</v>
      </c>
      <c r="AU593" s="71">
        <v>1</v>
      </c>
      <c r="AV593" s="71">
        <v>0</v>
      </c>
      <c r="AW593" s="71">
        <v>0</v>
      </c>
      <c r="AX593" s="71"/>
      <c r="AY593" s="72"/>
      <c r="AZ593" s="71">
        <v>172.375</v>
      </c>
      <c r="BA593" s="71">
        <v>142.1</v>
      </c>
      <c r="BB593" s="71">
        <v>0</v>
      </c>
      <c r="BC593" s="71">
        <v>75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2458</v>
      </c>
      <c r="B594" s="70">
        <v>442</v>
      </c>
      <c r="C594" s="70">
        <v>19</v>
      </c>
      <c r="D594" s="70">
        <v>26</v>
      </c>
      <c r="E594" s="70">
        <v>2022</v>
      </c>
      <c r="F594" s="70" t="s">
        <v>161</v>
      </c>
      <c r="G594" s="70" t="s">
        <v>2439</v>
      </c>
      <c r="H594" s="70" t="s">
        <v>2440</v>
      </c>
      <c r="I594" s="148"/>
      <c r="J594" s="71">
        <v>0.10516080526461911</v>
      </c>
      <c r="K594" s="71">
        <v>0.14689829218428627</v>
      </c>
      <c r="L594" s="71">
        <v>1.0119947166260745</v>
      </c>
      <c r="M594" s="71">
        <v>1.3181473299043756</v>
      </c>
      <c r="N594" s="71">
        <v>2.0889509231283472</v>
      </c>
      <c r="O594" s="71">
        <v>1.1429748578813945</v>
      </c>
      <c r="P594" s="71">
        <v>3.4143216294586733</v>
      </c>
      <c r="Q594" s="71">
        <v>8.4007265257609237E-2</v>
      </c>
      <c r="R594" s="71">
        <v>0</v>
      </c>
      <c r="S594" s="71">
        <v>0</v>
      </c>
      <c r="T594" s="72"/>
      <c r="U594" s="71">
        <v>14746</v>
      </c>
      <c r="V594" s="71">
        <v>71</v>
      </c>
      <c r="W594" s="71">
        <v>32</v>
      </c>
      <c r="X594" s="71">
        <v>370</v>
      </c>
      <c r="Y594" s="71">
        <v>744</v>
      </c>
      <c r="Z594" s="71">
        <v>799</v>
      </c>
      <c r="AA594" s="71">
        <v>746</v>
      </c>
      <c r="AB594" s="71">
        <v>1427</v>
      </c>
      <c r="AC594" s="71">
        <v>0</v>
      </c>
      <c r="AD594" s="71">
        <v>0</v>
      </c>
      <c r="AE594" s="72"/>
      <c r="AF594" s="71">
        <v>128618.16795700221</v>
      </c>
      <c r="AG594" s="71">
        <v>114443.41473466012</v>
      </c>
      <c r="AH594" s="71">
        <v>318197.29734680243</v>
      </c>
      <c r="AI594" s="71">
        <v>2316759.3884049859</v>
      </c>
      <c r="AJ594" s="71">
        <v>4461842.0767489495</v>
      </c>
      <c r="AK594" s="71">
        <v>0</v>
      </c>
      <c r="AL594" s="71">
        <v>0</v>
      </c>
      <c r="AM594" s="71">
        <v>184264.64911895391</v>
      </c>
      <c r="AN594" s="71">
        <v>0</v>
      </c>
      <c r="AO594" s="71">
        <v>0</v>
      </c>
      <c r="AP594" s="71">
        <v>7524124.9943113551</v>
      </c>
      <c r="AQ594" s="72"/>
      <c r="AR594" s="71">
        <v>40</v>
      </c>
      <c r="AS594" s="71">
        <v>7</v>
      </c>
      <c r="AT594" s="71">
        <v>1</v>
      </c>
      <c r="AU594" s="71">
        <v>1</v>
      </c>
      <c r="AV594" s="71">
        <v>0</v>
      </c>
      <c r="AW594" s="71">
        <v>0</v>
      </c>
      <c r="AX594" s="71"/>
      <c r="AY594" s="72"/>
      <c r="AZ594" s="71">
        <v>172.375</v>
      </c>
      <c r="BA594" s="71">
        <v>142.10000000000002</v>
      </c>
      <c r="BB594" s="71">
        <v>34500</v>
      </c>
      <c r="BC594" s="71">
        <v>75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2459</v>
      </c>
      <c r="B595" s="70">
        <v>442</v>
      </c>
      <c r="C595" s="70">
        <v>20</v>
      </c>
      <c r="D595" s="70">
        <v>26</v>
      </c>
      <c r="E595" s="70">
        <v>2023</v>
      </c>
      <c r="F595" s="70" t="s">
        <v>1539</v>
      </c>
      <c r="G595" s="70" t="s">
        <v>2439</v>
      </c>
      <c r="H595" s="70" t="s">
        <v>2440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43</v>
      </c>
      <c r="AS595" s="71">
        <v>7</v>
      </c>
      <c r="AT595" s="71">
        <v>1</v>
      </c>
      <c r="AU595" s="71">
        <v>1</v>
      </c>
      <c r="AV595" s="71">
        <v>0</v>
      </c>
      <c r="AW595" s="71">
        <v>0</v>
      </c>
      <c r="AX595" s="71"/>
      <c r="AY595" s="72"/>
      <c r="AZ595" s="71">
        <v>186.57499999999999</v>
      </c>
      <c r="BA595" s="71">
        <v>142.10000000000002</v>
      </c>
      <c r="BB595" s="71">
        <v>34500</v>
      </c>
      <c r="BC595" s="71">
        <v>75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2460</v>
      </c>
      <c r="B596" s="70">
        <v>442</v>
      </c>
      <c r="C596" s="70">
        <v>21</v>
      </c>
      <c r="D596" s="70">
        <v>26</v>
      </c>
      <c r="E596" s="70">
        <v>2024</v>
      </c>
      <c r="F596" s="70" t="s">
        <v>1554</v>
      </c>
      <c r="G596" s="1064" t="s">
        <v>2439</v>
      </c>
      <c r="H596" s="70" t="s">
        <v>2440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2461</v>
      </c>
      <c r="B597" s="70">
        <v>477</v>
      </c>
      <c r="C597" s="70">
        <v>1</v>
      </c>
      <c r="D597" s="70">
        <v>29</v>
      </c>
      <c r="E597" s="70">
        <v>1990</v>
      </c>
      <c r="F597" s="70" t="s">
        <v>787</v>
      </c>
      <c r="G597" s="1064" t="s">
        <v>2462</v>
      </c>
      <c r="H597" s="70" t="s">
        <v>2463</v>
      </c>
      <c r="I597" s="148"/>
      <c r="J597" s="71">
        <v>0</v>
      </c>
      <c r="K597" s="71">
        <v>0.3808758896951856</v>
      </c>
      <c r="L597" s="71">
        <v>0.46009799502434973</v>
      </c>
      <c r="M597" s="71">
        <v>1.083375432179609</v>
      </c>
      <c r="N597" s="71">
        <v>1.3755827836988559</v>
      </c>
      <c r="O597" s="71">
        <v>1.4660414697043509</v>
      </c>
      <c r="P597" s="71">
        <v>3.1423605456637298</v>
      </c>
      <c r="Q597" s="71">
        <v>0.114309589649944</v>
      </c>
      <c r="R597" s="71">
        <v>0</v>
      </c>
      <c r="S597" s="71">
        <v>0.1057301153817313</v>
      </c>
      <c r="T597" s="72"/>
      <c r="U597" s="71">
        <v>0</v>
      </c>
      <c r="V597" s="71">
        <v>112</v>
      </c>
      <c r="W597" s="71">
        <v>6</v>
      </c>
      <c r="X597" s="71">
        <v>425</v>
      </c>
      <c r="Y597" s="71">
        <v>497</v>
      </c>
      <c r="Z597" s="71">
        <v>603</v>
      </c>
      <c r="AA597" s="71">
        <v>763</v>
      </c>
      <c r="AB597" s="71">
        <v>1856</v>
      </c>
      <c r="AC597" s="71">
        <v>0</v>
      </c>
      <c r="AD597" s="71">
        <v>0.1057301153817313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2464</v>
      </c>
      <c r="B598" s="70">
        <v>478</v>
      </c>
      <c r="C598" s="70">
        <v>2</v>
      </c>
      <c r="D598" s="70">
        <v>29</v>
      </c>
      <c r="E598" s="70">
        <v>2005</v>
      </c>
      <c r="F598" s="70" t="s">
        <v>789</v>
      </c>
      <c r="G598" s="70" t="s">
        <v>2462</v>
      </c>
      <c r="H598" s="70" t="s">
        <v>2463</v>
      </c>
      <c r="I598" s="148"/>
      <c r="J598" s="71">
        <v>0</v>
      </c>
      <c r="K598" s="71">
        <v>0.18392679766560749</v>
      </c>
      <c r="L598" s="71">
        <v>1.1374604302218241</v>
      </c>
      <c r="M598" s="71">
        <v>1.0019466559453101</v>
      </c>
      <c r="N598" s="71">
        <v>1.661979421233502</v>
      </c>
      <c r="O598" s="71">
        <v>1.939213923324101</v>
      </c>
      <c r="P598" s="71">
        <v>3.4999498015918178</v>
      </c>
      <c r="Q598" s="71">
        <v>0.102510911476429</v>
      </c>
      <c r="R598" s="71">
        <v>0</v>
      </c>
      <c r="S598" s="71">
        <v>3.355644841034431E-2</v>
      </c>
      <c r="T598" s="72"/>
      <c r="U598" s="71">
        <v>0</v>
      </c>
      <c r="V598" s="71">
        <v>74</v>
      </c>
      <c r="W598" s="71">
        <v>15</v>
      </c>
      <c r="X598" s="71">
        <v>222</v>
      </c>
      <c r="Y598" s="71">
        <v>548</v>
      </c>
      <c r="Z598" s="71">
        <v>923</v>
      </c>
      <c r="AA598" s="71">
        <v>696</v>
      </c>
      <c r="AB598" s="71">
        <v>1740</v>
      </c>
      <c r="AC598" s="71">
        <v>0</v>
      </c>
      <c r="AD598" s="71">
        <v>3.355644841034431E-2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2465</v>
      </c>
      <c r="B599" s="70">
        <v>479</v>
      </c>
      <c r="C599" s="70">
        <v>3</v>
      </c>
      <c r="D599" s="70">
        <v>29</v>
      </c>
      <c r="E599" s="70">
        <v>2006</v>
      </c>
      <c r="F599" s="70" t="s">
        <v>790</v>
      </c>
      <c r="G599" s="70" t="s">
        <v>2462</v>
      </c>
      <c r="H599" s="70" t="s">
        <v>2463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2466</v>
      </c>
      <c r="B600" s="70">
        <v>480</v>
      </c>
      <c r="C600" s="70">
        <v>4</v>
      </c>
      <c r="D600" s="70">
        <v>29</v>
      </c>
      <c r="E600" s="70">
        <v>2007</v>
      </c>
      <c r="F600" s="70" t="s">
        <v>791</v>
      </c>
      <c r="G600" s="70" t="s">
        <v>2462</v>
      </c>
      <c r="H600" s="70" t="s">
        <v>2463</v>
      </c>
      <c r="I600" s="148"/>
      <c r="J600" s="71">
        <v>0</v>
      </c>
      <c r="K600" s="71">
        <v>0.15358147557783311</v>
      </c>
      <c r="L600" s="71">
        <v>0.85380346794664708</v>
      </c>
      <c r="M600" s="71">
        <v>1.3828111089276569</v>
      </c>
      <c r="N600" s="71">
        <v>1.7024753039839891</v>
      </c>
      <c r="O600" s="71">
        <v>1.932127825992467</v>
      </c>
      <c r="P600" s="71">
        <v>3.508166468936408</v>
      </c>
      <c r="Q600" s="71">
        <v>0.105870570833438</v>
      </c>
      <c r="R600" s="71">
        <v>0</v>
      </c>
      <c r="S600" s="71">
        <v>2.7957610311576338E-2</v>
      </c>
      <c r="T600" s="72"/>
      <c r="U600" s="71">
        <v>0</v>
      </c>
      <c r="V600" s="71">
        <v>63</v>
      </c>
      <c r="W600" s="71">
        <v>11</v>
      </c>
      <c r="X600" s="71">
        <v>353</v>
      </c>
      <c r="Y600" s="71">
        <v>559</v>
      </c>
      <c r="Z600" s="71">
        <v>956</v>
      </c>
      <c r="AA600" s="71">
        <v>687</v>
      </c>
      <c r="AB600" s="71">
        <v>1702</v>
      </c>
      <c r="AC600" s="71">
        <v>0</v>
      </c>
      <c r="AD600" s="71">
        <v>2.7957610311576338E-2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2467</v>
      </c>
      <c r="B601" s="70">
        <v>481</v>
      </c>
      <c r="C601" s="70">
        <v>5</v>
      </c>
      <c r="D601" s="70">
        <v>29</v>
      </c>
      <c r="E601" s="70">
        <v>2008</v>
      </c>
      <c r="F601" s="70" t="s">
        <v>792</v>
      </c>
      <c r="G601" s="70" t="s">
        <v>2462</v>
      </c>
      <c r="H601" s="70" t="s">
        <v>2463</v>
      </c>
      <c r="I601" s="148"/>
      <c r="J601" s="71">
        <v>3.6364129912546193E-2</v>
      </c>
      <c r="K601" s="71">
        <v>0.1137483021194252</v>
      </c>
      <c r="L601" s="71">
        <v>0.76510886457899019</v>
      </c>
      <c r="M601" s="71">
        <v>1.440330587186833</v>
      </c>
      <c r="N601" s="71">
        <v>1.57203627693841</v>
      </c>
      <c r="O601" s="71">
        <v>1.845135217114747</v>
      </c>
      <c r="P601" s="71">
        <v>3.55007453012847</v>
      </c>
      <c r="Q601" s="71">
        <v>0.104402191921636</v>
      </c>
      <c r="R601" s="71">
        <v>0</v>
      </c>
      <c r="S601" s="71">
        <v>2.7453401475563979E-2</v>
      </c>
      <c r="T601" s="72"/>
      <c r="U601" s="71">
        <v>3932</v>
      </c>
      <c r="V601" s="71">
        <v>63</v>
      </c>
      <c r="W601" s="71">
        <v>11</v>
      </c>
      <c r="X601" s="71">
        <v>353</v>
      </c>
      <c r="Y601" s="71">
        <v>579</v>
      </c>
      <c r="Z601" s="71">
        <v>945</v>
      </c>
      <c r="AA601" s="71">
        <v>696</v>
      </c>
      <c r="AB601" s="71">
        <v>1706</v>
      </c>
      <c r="AC601" s="71">
        <v>0</v>
      </c>
      <c r="AD601" s="71">
        <v>2.7453401475563979E-2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2468</v>
      </c>
      <c r="B602" s="70">
        <v>482</v>
      </c>
      <c r="C602" s="70">
        <v>6</v>
      </c>
      <c r="D602" s="70">
        <v>29</v>
      </c>
      <c r="E602" s="70">
        <v>2009</v>
      </c>
      <c r="F602" s="70" t="s">
        <v>176</v>
      </c>
      <c r="G602" s="70" t="s">
        <v>2462</v>
      </c>
      <c r="H602" s="70" t="s">
        <v>2463</v>
      </c>
      <c r="I602" s="148"/>
      <c r="J602" s="71">
        <v>0</v>
      </c>
      <c r="K602" s="71">
        <v>0.1041881582365501</v>
      </c>
      <c r="L602" s="71">
        <v>1.838119555873112</v>
      </c>
      <c r="M602" s="71">
        <v>1.6291920111140179</v>
      </c>
      <c r="N602" s="71">
        <v>1.5474352137660681</v>
      </c>
      <c r="O602" s="71">
        <v>1.879236600118813</v>
      </c>
      <c r="P602" s="71">
        <v>3.458045987351765</v>
      </c>
      <c r="Q602" s="71">
        <v>9.7939562039078706E-2</v>
      </c>
      <c r="R602" s="71">
        <v>0</v>
      </c>
      <c r="S602" s="71">
        <v>0</v>
      </c>
      <c r="T602" s="72"/>
      <c r="U602" s="71">
        <v>0</v>
      </c>
      <c r="V602" s="71">
        <v>55</v>
      </c>
      <c r="W602" s="71">
        <v>38</v>
      </c>
      <c r="X602" s="71">
        <v>426</v>
      </c>
      <c r="Y602" s="71">
        <v>592</v>
      </c>
      <c r="Z602" s="71">
        <v>950</v>
      </c>
      <c r="AA602" s="71">
        <v>696</v>
      </c>
      <c r="AB602" s="71">
        <v>1680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2469</v>
      </c>
      <c r="B603" s="70">
        <v>483</v>
      </c>
      <c r="C603" s="70">
        <v>7</v>
      </c>
      <c r="D603" s="70">
        <v>29</v>
      </c>
      <c r="E603" s="70">
        <v>2010</v>
      </c>
      <c r="F603" s="70" t="s">
        <v>177</v>
      </c>
      <c r="G603" s="70" t="s">
        <v>2462</v>
      </c>
      <c r="H603" s="70" t="s">
        <v>2463</v>
      </c>
      <c r="I603" s="148"/>
      <c r="J603" s="71">
        <v>0</v>
      </c>
      <c r="K603" s="71">
        <v>0.11225271123074861</v>
      </c>
      <c r="L603" s="71">
        <v>1.770047279389364</v>
      </c>
      <c r="M603" s="71">
        <v>1.720968110392342</v>
      </c>
      <c r="N603" s="71">
        <v>1.857661061858455</v>
      </c>
      <c r="O603" s="71">
        <v>1.9040174571115489</v>
      </c>
      <c r="P603" s="71">
        <v>3.5007566859567878</v>
      </c>
      <c r="Q603" s="71">
        <v>0.10074932802892</v>
      </c>
      <c r="R603" s="71">
        <v>0</v>
      </c>
      <c r="S603" s="71">
        <v>0</v>
      </c>
      <c r="T603" s="72"/>
      <c r="U603" s="71">
        <v>0</v>
      </c>
      <c r="V603" s="71">
        <v>55</v>
      </c>
      <c r="W603" s="71">
        <v>38</v>
      </c>
      <c r="X603" s="71">
        <v>426</v>
      </c>
      <c r="Y603" s="71">
        <v>587</v>
      </c>
      <c r="Z603" s="71">
        <v>967</v>
      </c>
      <c r="AA603" s="71">
        <v>687</v>
      </c>
      <c r="AB603" s="71">
        <v>1656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2470</v>
      </c>
      <c r="B604" s="70">
        <v>484</v>
      </c>
      <c r="C604" s="70">
        <v>8</v>
      </c>
      <c r="D604" s="70">
        <v>29</v>
      </c>
      <c r="E604" s="70">
        <v>2011</v>
      </c>
      <c r="F604" s="70" t="s">
        <v>178</v>
      </c>
      <c r="G604" s="70" t="s">
        <v>2462</v>
      </c>
      <c r="H604" s="70" t="s">
        <v>2463</v>
      </c>
      <c r="I604" s="148"/>
      <c r="J604" s="71">
        <v>0</v>
      </c>
      <c r="K604" s="71">
        <v>0.14830826730034999</v>
      </c>
      <c r="L604" s="71">
        <v>1.567631708547889</v>
      </c>
      <c r="M604" s="71">
        <v>1.976355519412913</v>
      </c>
      <c r="N604" s="71">
        <v>2.3337401418076129</v>
      </c>
      <c r="O604" s="71">
        <v>1.8712407321540616</v>
      </c>
      <c r="P604" s="71">
        <v>3.2560851917311182</v>
      </c>
      <c r="Q604" s="71">
        <v>0.117195659812087</v>
      </c>
      <c r="R604" s="71">
        <v>0</v>
      </c>
      <c r="S604" s="71">
        <v>0</v>
      </c>
      <c r="T604" s="72"/>
      <c r="U604" s="71">
        <v>0</v>
      </c>
      <c r="V604" s="71">
        <v>55</v>
      </c>
      <c r="W604" s="71">
        <v>38</v>
      </c>
      <c r="X604" s="71">
        <v>426</v>
      </c>
      <c r="Y604" s="71">
        <v>600</v>
      </c>
      <c r="Z604" s="71">
        <v>971</v>
      </c>
      <c r="AA604" s="71">
        <v>658</v>
      </c>
      <c r="AB604" s="71">
        <v>1670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2471</v>
      </c>
      <c r="B605" s="70">
        <v>485</v>
      </c>
      <c r="C605" s="70">
        <v>9</v>
      </c>
      <c r="D605" s="70">
        <v>29</v>
      </c>
      <c r="E605" s="70">
        <v>2012</v>
      </c>
      <c r="F605" s="70" t="s">
        <v>179</v>
      </c>
      <c r="G605" s="70" t="s">
        <v>2462</v>
      </c>
      <c r="H605" s="70" t="s">
        <v>2463</v>
      </c>
      <c r="I605" s="148"/>
      <c r="J605" s="71">
        <v>0</v>
      </c>
      <c r="K605" s="71">
        <v>0.1433853480430447</v>
      </c>
      <c r="L605" s="71">
        <v>1.5523155892368681</v>
      </c>
      <c r="M605" s="71">
        <v>2.2280879710641912</v>
      </c>
      <c r="N605" s="71">
        <v>2.5313514935388999</v>
      </c>
      <c r="O605" s="71">
        <v>1.8240122885381795</v>
      </c>
      <c r="P605" s="71">
        <v>3.2845639264312214</v>
      </c>
      <c r="Q605" s="71">
        <v>0.12717823101081899</v>
      </c>
      <c r="R605" s="71">
        <v>0</v>
      </c>
      <c r="S605" s="71">
        <v>0</v>
      </c>
      <c r="T605" s="72"/>
      <c r="U605" s="71">
        <v>0</v>
      </c>
      <c r="V605" s="71">
        <v>55</v>
      </c>
      <c r="W605" s="71">
        <v>38</v>
      </c>
      <c r="X605" s="71">
        <v>426</v>
      </c>
      <c r="Y605" s="71">
        <v>608</v>
      </c>
      <c r="Z605" s="71">
        <v>954</v>
      </c>
      <c r="AA605" s="71">
        <v>660</v>
      </c>
      <c r="AB605" s="71">
        <v>1668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2472</v>
      </c>
      <c r="B606" s="70">
        <v>486</v>
      </c>
      <c r="C606" s="70">
        <v>10</v>
      </c>
      <c r="D606" s="70">
        <v>29</v>
      </c>
      <c r="E606" s="70">
        <v>2013</v>
      </c>
      <c r="F606" s="70" t="s">
        <v>180</v>
      </c>
      <c r="G606" s="70" t="s">
        <v>2462</v>
      </c>
      <c r="H606" s="70" t="s">
        <v>2463</v>
      </c>
      <c r="I606" s="148"/>
      <c r="J606" s="71">
        <v>0</v>
      </c>
      <c r="K606" s="71">
        <v>0.1236593691685232</v>
      </c>
      <c r="L606" s="71">
        <v>1.4615578238779969</v>
      </c>
      <c r="M606" s="71">
        <v>2.185494689026664</v>
      </c>
      <c r="N606" s="71">
        <v>2.7914965313842961</v>
      </c>
      <c r="O606" s="71">
        <v>1.7460541871088964</v>
      </c>
      <c r="P606" s="71">
        <v>3.2919448232057511</v>
      </c>
      <c r="Q606" s="71">
        <v>0.12670731604112601</v>
      </c>
      <c r="R606" s="71">
        <v>0</v>
      </c>
      <c r="S606" s="71">
        <v>0</v>
      </c>
      <c r="T606" s="72"/>
      <c r="U606" s="71">
        <v>0</v>
      </c>
      <c r="V606" s="71">
        <v>55</v>
      </c>
      <c r="W606" s="71">
        <v>38</v>
      </c>
      <c r="X606" s="71">
        <v>426</v>
      </c>
      <c r="Y606" s="71">
        <v>612</v>
      </c>
      <c r="Z606" s="71">
        <v>954</v>
      </c>
      <c r="AA606" s="71">
        <v>659</v>
      </c>
      <c r="AB606" s="71">
        <v>1638</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2473</v>
      </c>
      <c r="B607" s="70">
        <v>487</v>
      </c>
      <c r="C607" s="70">
        <v>11</v>
      </c>
      <c r="D607" s="70">
        <v>29</v>
      </c>
      <c r="E607" s="70">
        <v>2014</v>
      </c>
      <c r="F607" s="70" t="s">
        <v>181</v>
      </c>
      <c r="G607" s="70" t="s">
        <v>2462</v>
      </c>
      <c r="H607" s="70" t="s">
        <v>2463</v>
      </c>
      <c r="I607" s="148"/>
      <c r="J607" s="71">
        <v>0</v>
      </c>
      <c r="K607" s="71">
        <v>0.17443656723472761</v>
      </c>
      <c r="L607" s="71">
        <v>1.315237380634509</v>
      </c>
      <c r="M607" s="71">
        <v>1.734741665266198</v>
      </c>
      <c r="N607" s="71">
        <v>2.1971203390625358</v>
      </c>
      <c r="O607" s="71">
        <v>1.6404431677516853</v>
      </c>
      <c r="P607" s="71">
        <v>3.3542478111486154</v>
      </c>
      <c r="Q607" s="71">
        <v>0.11986112213403199</v>
      </c>
      <c r="R607" s="71">
        <v>0</v>
      </c>
      <c r="S607" s="71">
        <v>0</v>
      </c>
      <c r="T607" s="72"/>
      <c r="U607" s="71">
        <v>0</v>
      </c>
      <c r="V607" s="71">
        <v>70</v>
      </c>
      <c r="W607" s="71">
        <v>30</v>
      </c>
      <c r="X607" s="71">
        <v>336</v>
      </c>
      <c r="Y607" s="71">
        <v>612</v>
      </c>
      <c r="Z607" s="71">
        <v>944</v>
      </c>
      <c r="AA607" s="71">
        <v>668</v>
      </c>
      <c r="AB607" s="71">
        <v>1615</v>
      </c>
      <c r="AC607" s="71">
        <v>0</v>
      </c>
      <c r="AD607" s="71">
        <v>0</v>
      </c>
      <c r="AE607" s="72"/>
      <c r="AF607" s="71"/>
      <c r="AG607" s="71"/>
      <c r="AH607" s="71"/>
      <c r="AI607" s="71"/>
      <c r="AJ607" s="71"/>
      <c r="AK607" s="71"/>
      <c r="AL607" s="71"/>
      <c r="AM607" s="71"/>
      <c r="AN607" s="71"/>
      <c r="AO607" s="71"/>
      <c r="AP607" s="71"/>
      <c r="AQ607" s="72"/>
      <c r="AR607" s="71">
        <v>30</v>
      </c>
      <c r="AS607" s="71">
        <v>11</v>
      </c>
      <c r="AT607" s="71">
        <v>1</v>
      </c>
      <c r="AU607" s="71">
        <v>0</v>
      </c>
      <c r="AV607" s="71">
        <v>0</v>
      </c>
      <c r="AW607" s="71">
        <v>0</v>
      </c>
      <c r="AX607" s="71"/>
      <c r="AY607" s="72"/>
      <c r="AZ607" s="71">
        <v>136.66</v>
      </c>
      <c r="BA607" s="71">
        <v>1461.3</v>
      </c>
      <c r="BB607" s="71">
        <v>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2474</v>
      </c>
      <c r="B608" s="70">
        <v>488</v>
      </c>
      <c r="C608" s="70">
        <v>12</v>
      </c>
      <c r="D608" s="70">
        <v>29</v>
      </c>
      <c r="E608" s="70">
        <v>2015</v>
      </c>
      <c r="F608" s="70" t="s">
        <v>182</v>
      </c>
      <c r="G608" s="70" t="s">
        <v>2462</v>
      </c>
      <c r="H608" s="70" t="s">
        <v>2463</v>
      </c>
      <c r="I608" s="148"/>
      <c r="J608" s="71">
        <v>0</v>
      </c>
      <c r="K608" s="71">
        <v>0.16441791252878779</v>
      </c>
      <c r="L608" s="71">
        <v>1.2979873869437391</v>
      </c>
      <c r="M608" s="71">
        <v>1.550392635868046</v>
      </c>
      <c r="N608" s="71">
        <v>2.0199177284534771</v>
      </c>
      <c r="O608" s="71">
        <v>1.667835993321982</v>
      </c>
      <c r="P608" s="71">
        <v>3.3418219743228796</v>
      </c>
      <c r="Q608" s="71">
        <v>0.116101194569525</v>
      </c>
      <c r="R608" s="71">
        <v>0</v>
      </c>
      <c r="S608" s="71">
        <v>0</v>
      </c>
      <c r="T608" s="72"/>
      <c r="U608" s="71">
        <v>0</v>
      </c>
      <c r="V608" s="71">
        <v>70</v>
      </c>
      <c r="W608" s="71">
        <v>30</v>
      </c>
      <c r="X608" s="71">
        <v>336</v>
      </c>
      <c r="Y608" s="71">
        <v>625</v>
      </c>
      <c r="Z608" s="71">
        <v>969</v>
      </c>
      <c r="AA608" s="71">
        <v>665</v>
      </c>
      <c r="AB608" s="71">
        <v>1598</v>
      </c>
      <c r="AC608" s="71">
        <v>0</v>
      </c>
      <c r="AD608" s="71">
        <v>0</v>
      </c>
      <c r="AE608" s="72"/>
      <c r="AF608" s="71">
        <v>0</v>
      </c>
      <c r="AG608" s="71">
        <v>124273.7537478748</v>
      </c>
      <c r="AH608" s="71">
        <v>270321.86312334961</v>
      </c>
      <c r="AI608" s="71">
        <v>2058626.5008513371</v>
      </c>
      <c r="AJ608" s="71">
        <v>3359484.2205855469</v>
      </c>
      <c r="AK608" s="71">
        <v>0</v>
      </c>
      <c r="AL608" s="71">
        <v>0</v>
      </c>
      <c r="AM608" s="71">
        <v>218999.1966421181</v>
      </c>
      <c r="AN608" s="71">
        <v>0</v>
      </c>
      <c r="AO608" s="71">
        <v>0</v>
      </c>
      <c r="AP608" s="71">
        <v>6031705.5349502275</v>
      </c>
      <c r="AQ608" s="72"/>
      <c r="AR608" s="71">
        <v>32</v>
      </c>
      <c r="AS608" s="71">
        <v>13</v>
      </c>
      <c r="AT608" s="71">
        <v>1</v>
      </c>
      <c r="AU608" s="71">
        <v>0</v>
      </c>
      <c r="AV608" s="71">
        <v>0</v>
      </c>
      <c r="AW608" s="71">
        <v>0</v>
      </c>
      <c r="AX608" s="71"/>
      <c r="AY608" s="72"/>
      <c r="AZ608" s="71">
        <v>144.06</v>
      </c>
      <c r="BA608" s="71">
        <v>3000.8</v>
      </c>
      <c r="BB608" s="71">
        <v>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2475</v>
      </c>
      <c r="B609" s="70">
        <v>489</v>
      </c>
      <c r="C609" s="70">
        <v>13</v>
      </c>
      <c r="D609" s="70">
        <v>29</v>
      </c>
      <c r="E609" s="70">
        <v>2016</v>
      </c>
      <c r="F609" s="70" t="s">
        <v>155</v>
      </c>
      <c r="G609" s="70" t="s">
        <v>2462</v>
      </c>
      <c r="H609" s="70" t="s">
        <v>2463</v>
      </c>
      <c r="I609" s="148"/>
      <c r="J609" s="71">
        <v>0</v>
      </c>
      <c r="K609" s="71">
        <v>0.1579828721196064</v>
      </c>
      <c r="L609" s="71">
        <v>1.2680953635786349</v>
      </c>
      <c r="M609" s="71">
        <v>1.2432687219569238</v>
      </c>
      <c r="N609" s="71">
        <v>1.9674147946340879</v>
      </c>
      <c r="O609" s="71">
        <v>1.6186776994644188</v>
      </c>
      <c r="P609" s="71">
        <v>3.2504849738866208</v>
      </c>
      <c r="Q609" s="71">
        <v>0.1094090111416731</v>
      </c>
      <c r="R609" s="71">
        <v>0</v>
      </c>
      <c r="S609" s="71">
        <v>0</v>
      </c>
      <c r="T609" s="72"/>
      <c r="U609" s="71">
        <v>0</v>
      </c>
      <c r="V609" s="71">
        <v>70</v>
      </c>
      <c r="W609" s="71">
        <v>30</v>
      </c>
      <c r="X609" s="71">
        <v>336</v>
      </c>
      <c r="Y609" s="71">
        <v>617</v>
      </c>
      <c r="Z609" s="71">
        <v>952</v>
      </c>
      <c r="AA609" s="71">
        <v>669</v>
      </c>
      <c r="AB609" s="71">
        <v>1549</v>
      </c>
      <c r="AC609" s="71">
        <v>0</v>
      </c>
      <c r="AD609" s="71">
        <v>0</v>
      </c>
      <c r="AE609" s="72"/>
      <c r="AF609" s="71">
        <v>0</v>
      </c>
      <c r="AG609" s="71">
        <v>118054.9821686301</v>
      </c>
      <c r="AH609" s="71">
        <v>225715.72821952961</v>
      </c>
      <c r="AI609" s="71">
        <v>1960166.682213139</v>
      </c>
      <c r="AJ609" s="71">
        <v>3343207.1582148932</v>
      </c>
      <c r="AK609" s="71">
        <v>0</v>
      </c>
      <c r="AL609" s="71">
        <v>0</v>
      </c>
      <c r="AM609" s="71">
        <v>212448.87599112379</v>
      </c>
      <c r="AN609" s="71">
        <v>0</v>
      </c>
      <c r="AO609" s="71">
        <v>0</v>
      </c>
      <c r="AP609" s="71">
        <v>5859593.4268073151</v>
      </c>
      <c r="AQ609" s="72"/>
      <c r="AR609" s="71">
        <v>33</v>
      </c>
      <c r="AS609" s="71">
        <v>14</v>
      </c>
      <c r="AT609" s="71">
        <v>1</v>
      </c>
      <c r="AU609" s="71">
        <v>0</v>
      </c>
      <c r="AV609" s="71">
        <v>0</v>
      </c>
      <c r="AW609" s="71">
        <v>0</v>
      </c>
      <c r="AX609" s="71"/>
      <c r="AY609" s="72"/>
      <c r="AZ609" s="71">
        <v>148.96</v>
      </c>
      <c r="BA609" s="71">
        <v>3050.3</v>
      </c>
      <c r="BB609" s="71">
        <v>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2476</v>
      </c>
      <c r="B610" s="70">
        <v>490</v>
      </c>
      <c r="C610" s="70">
        <v>14</v>
      </c>
      <c r="D610" s="70">
        <v>29</v>
      </c>
      <c r="E610" s="70">
        <v>2017</v>
      </c>
      <c r="F610" s="70" t="s">
        <v>156</v>
      </c>
      <c r="G610" s="70" t="s">
        <v>2462</v>
      </c>
      <c r="H610" s="70" t="s">
        <v>2463</v>
      </c>
      <c r="I610" s="148"/>
      <c r="J610" s="71">
        <v>0</v>
      </c>
      <c r="K610" s="71">
        <v>0.15206873391503725</v>
      </c>
      <c r="L610" s="71">
        <v>1.1708757851432838</v>
      </c>
      <c r="M610" s="71">
        <v>1.1314718005706814</v>
      </c>
      <c r="N610" s="71">
        <v>1.8711493423732011</v>
      </c>
      <c r="O610" s="71">
        <v>1.592264736303449</v>
      </c>
      <c r="P610" s="71">
        <v>3.2105825376209056</v>
      </c>
      <c r="Q610" s="71">
        <v>0.10402507778733</v>
      </c>
      <c r="R610" s="71">
        <v>0</v>
      </c>
      <c r="S610" s="71">
        <v>0</v>
      </c>
      <c r="T610" s="72"/>
      <c r="U610" s="71">
        <v>0</v>
      </c>
      <c r="V610" s="71">
        <v>70</v>
      </c>
      <c r="W610" s="71">
        <v>30</v>
      </c>
      <c r="X610" s="71">
        <v>336</v>
      </c>
      <c r="Y610" s="71">
        <v>623</v>
      </c>
      <c r="Z610" s="71">
        <v>952</v>
      </c>
      <c r="AA610" s="71">
        <v>665</v>
      </c>
      <c r="AB610" s="71">
        <v>1523</v>
      </c>
      <c r="AC610" s="71">
        <v>0</v>
      </c>
      <c r="AD610" s="71">
        <v>0</v>
      </c>
      <c r="AE610" s="72"/>
      <c r="AF610" s="71">
        <v>0</v>
      </c>
      <c r="AG610" s="71">
        <v>115943.0119379557</v>
      </c>
      <c r="AH610" s="71">
        <v>272581.05178956973</v>
      </c>
      <c r="AI610" s="71">
        <v>1888364.9008122529</v>
      </c>
      <c r="AJ610" s="71">
        <v>3496375.304796916</v>
      </c>
      <c r="AK610" s="71">
        <v>0</v>
      </c>
      <c r="AL610" s="71">
        <v>0</v>
      </c>
      <c r="AM610" s="71">
        <v>209209.76155317851</v>
      </c>
      <c r="AN610" s="71">
        <v>0</v>
      </c>
      <c r="AO610" s="71">
        <v>0</v>
      </c>
      <c r="AP610" s="71">
        <v>5982474.0308898734</v>
      </c>
      <c r="AQ610" s="72"/>
      <c r="AR610" s="71">
        <v>36</v>
      </c>
      <c r="AS610" s="71">
        <v>16</v>
      </c>
      <c r="AT610" s="71">
        <v>1</v>
      </c>
      <c r="AU610" s="71">
        <v>0</v>
      </c>
      <c r="AV610" s="71">
        <v>0</v>
      </c>
      <c r="AW610" s="71">
        <v>0</v>
      </c>
      <c r="AX610" s="71"/>
      <c r="AY610" s="72"/>
      <c r="AZ610" s="71">
        <v>162.96</v>
      </c>
      <c r="BA610" s="71">
        <v>3149.3</v>
      </c>
      <c r="BB610" s="71">
        <v>600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2477</v>
      </c>
      <c r="B611" s="70">
        <v>491</v>
      </c>
      <c r="C611" s="70">
        <v>15</v>
      </c>
      <c r="D611" s="70">
        <v>29</v>
      </c>
      <c r="E611" s="70">
        <v>2018</v>
      </c>
      <c r="F611" s="70" t="s">
        <v>183</v>
      </c>
      <c r="G611" s="70" t="s">
        <v>2462</v>
      </c>
      <c r="H611" s="70" t="s">
        <v>2463</v>
      </c>
      <c r="I611" s="148"/>
      <c r="J611" s="71">
        <v>0</v>
      </c>
      <c r="K611" s="71">
        <v>0.13316427768379541</v>
      </c>
      <c r="L611" s="71">
        <v>1.0264810739688743</v>
      </c>
      <c r="M611" s="71">
        <v>1.0257932910300105</v>
      </c>
      <c r="N611" s="71">
        <v>1.4153341007164695</v>
      </c>
      <c r="O611" s="71">
        <v>1.5804019152620177</v>
      </c>
      <c r="P611" s="71">
        <v>3.102145474293081</v>
      </c>
      <c r="Q611" s="71">
        <v>9.6148724237762204E-2</v>
      </c>
      <c r="R611" s="71">
        <v>0</v>
      </c>
      <c r="S611" s="71">
        <v>0</v>
      </c>
      <c r="T611" s="72"/>
      <c r="U611" s="71">
        <v>0</v>
      </c>
      <c r="V611" s="71">
        <v>70</v>
      </c>
      <c r="W611" s="71">
        <v>30</v>
      </c>
      <c r="X611" s="71">
        <v>336</v>
      </c>
      <c r="Y611" s="71">
        <v>628</v>
      </c>
      <c r="Z611" s="71">
        <v>963</v>
      </c>
      <c r="AA611" s="71">
        <v>649</v>
      </c>
      <c r="AB611" s="71">
        <v>1517</v>
      </c>
      <c r="AC611" s="71">
        <v>0</v>
      </c>
      <c r="AD611" s="71">
        <v>0</v>
      </c>
      <c r="AE611" s="72"/>
      <c r="AF611" s="71">
        <v>0</v>
      </c>
      <c r="AG611" s="71">
        <v>103247.237497646</v>
      </c>
      <c r="AH611" s="71">
        <v>248033.3540790384</v>
      </c>
      <c r="AI611" s="71">
        <v>1854134.6802248349</v>
      </c>
      <c r="AJ611" s="71">
        <v>3084638.977983329</v>
      </c>
      <c r="AK611" s="71">
        <v>0</v>
      </c>
      <c r="AL611" s="71">
        <v>0</v>
      </c>
      <c r="AM611" s="71">
        <v>208816.73494957131</v>
      </c>
      <c r="AN611" s="71">
        <v>0</v>
      </c>
      <c r="AO611" s="71">
        <v>0</v>
      </c>
      <c r="AP611" s="71">
        <v>5498870.9847344188</v>
      </c>
      <c r="AQ611" s="72"/>
      <c r="AR611" s="71">
        <v>38</v>
      </c>
      <c r="AS611" s="71">
        <v>18</v>
      </c>
      <c r="AT611" s="71">
        <v>1</v>
      </c>
      <c r="AU611" s="71">
        <v>0</v>
      </c>
      <c r="AV611" s="71">
        <v>0</v>
      </c>
      <c r="AW611" s="71">
        <v>0</v>
      </c>
      <c r="AX611" s="71"/>
      <c r="AY611" s="72"/>
      <c r="AZ611" s="71">
        <v>171.70999999999998</v>
      </c>
      <c r="BA611" s="71">
        <v>3248</v>
      </c>
      <c r="BB611" s="71">
        <v>600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2478</v>
      </c>
      <c r="B612" s="70">
        <v>492</v>
      </c>
      <c r="C612" s="70">
        <v>16</v>
      </c>
      <c r="D612" s="70">
        <v>29</v>
      </c>
      <c r="E612" s="70">
        <v>2019</v>
      </c>
      <c r="F612" s="70" t="s">
        <v>158</v>
      </c>
      <c r="G612" s="70" t="s">
        <v>2462</v>
      </c>
      <c r="H612" s="70" t="s">
        <v>2463</v>
      </c>
      <c r="I612" s="148"/>
      <c r="J612" s="71">
        <v>0</v>
      </c>
      <c r="K612" s="71">
        <v>0.12524655251322372</v>
      </c>
      <c r="L612" s="71">
        <v>1.0462052880309356</v>
      </c>
      <c r="M612" s="71">
        <v>1.1462221416571221</v>
      </c>
      <c r="N612" s="71">
        <v>1.3898966465582647</v>
      </c>
      <c r="O612" s="71">
        <v>1.5222012628767465</v>
      </c>
      <c r="P612" s="71">
        <v>3.1399881612463831</v>
      </c>
      <c r="Q612" s="71">
        <v>9.3305851950489294E-2</v>
      </c>
      <c r="R612" s="71">
        <v>0</v>
      </c>
      <c r="S612" s="71">
        <v>0</v>
      </c>
      <c r="T612" s="72"/>
      <c r="U612" s="71">
        <v>0</v>
      </c>
      <c r="V612" s="71">
        <v>70</v>
      </c>
      <c r="W612" s="71">
        <v>30</v>
      </c>
      <c r="X612" s="71">
        <v>336</v>
      </c>
      <c r="Y612" s="71">
        <v>650</v>
      </c>
      <c r="Z612" s="71">
        <v>953</v>
      </c>
      <c r="AA612" s="71">
        <v>652</v>
      </c>
      <c r="AB612" s="71">
        <v>1512</v>
      </c>
      <c r="AC612" s="71">
        <v>0</v>
      </c>
      <c r="AD612" s="71">
        <v>0</v>
      </c>
      <c r="AE612" s="72"/>
      <c r="AF612" s="71">
        <v>0</v>
      </c>
      <c r="AG612" s="71">
        <v>100041.4212068421</v>
      </c>
      <c r="AH612" s="71">
        <v>275779.35440982517</v>
      </c>
      <c r="AI612" s="71">
        <v>1868952.2866913939</v>
      </c>
      <c r="AJ612" s="71">
        <v>2974137.611218391</v>
      </c>
      <c r="AK612" s="71">
        <v>0</v>
      </c>
      <c r="AL612" s="71">
        <v>0</v>
      </c>
      <c r="AM612" s="71">
        <v>205923.01767009404</v>
      </c>
      <c r="AN612" s="71">
        <v>0</v>
      </c>
      <c r="AO612" s="71">
        <v>0</v>
      </c>
      <c r="AP612" s="71">
        <v>5424833.6911965469</v>
      </c>
      <c r="AQ612" s="72"/>
      <c r="AR612" s="71">
        <v>39</v>
      </c>
      <c r="AS612" s="71">
        <v>18</v>
      </c>
      <c r="AT612" s="71">
        <v>1</v>
      </c>
      <c r="AU612" s="71">
        <v>0</v>
      </c>
      <c r="AV612" s="71">
        <v>0</v>
      </c>
      <c r="AW612" s="71">
        <v>0</v>
      </c>
      <c r="AX612" s="71"/>
      <c r="AY612" s="72"/>
      <c r="AZ612" s="71">
        <v>180.65</v>
      </c>
      <c r="BA612" s="71">
        <v>3248.3</v>
      </c>
      <c r="BB612" s="71">
        <v>600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2479</v>
      </c>
      <c r="B613" s="70">
        <v>493</v>
      </c>
      <c r="C613" s="70">
        <v>17</v>
      </c>
      <c r="D613" s="70">
        <v>29</v>
      </c>
      <c r="E613" s="70">
        <v>2020</v>
      </c>
      <c r="F613" s="70" t="s">
        <v>159</v>
      </c>
      <c r="G613" s="70" t="s">
        <v>2462</v>
      </c>
      <c r="H613" s="70" t="s">
        <v>2463</v>
      </c>
      <c r="I613" s="148"/>
      <c r="J613" s="71">
        <v>0</v>
      </c>
      <c r="K613" s="71">
        <v>0.14039944208640878</v>
      </c>
      <c r="L613" s="71">
        <v>1.3345396315280966</v>
      </c>
      <c r="M613" s="71">
        <v>1.0296207589876563</v>
      </c>
      <c r="N613" s="71">
        <v>1.398991874139782</v>
      </c>
      <c r="O613" s="71">
        <v>1.3112725266557319</v>
      </c>
      <c r="P613" s="71">
        <v>2.8952831591167065</v>
      </c>
      <c r="Q613" s="71">
        <v>8.5021363141242506E-2</v>
      </c>
      <c r="R613" s="71">
        <v>0</v>
      </c>
      <c r="S613" s="71">
        <v>0</v>
      </c>
      <c r="T613" s="72"/>
      <c r="U613" s="71">
        <v>0</v>
      </c>
      <c r="V613" s="71">
        <v>72</v>
      </c>
      <c r="W613" s="71">
        <v>43</v>
      </c>
      <c r="X613" s="71">
        <v>319</v>
      </c>
      <c r="Y613" s="71">
        <v>623</v>
      </c>
      <c r="Z613" s="71">
        <v>937</v>
      </c>
      <c r="AA613" s="71">
        <v>639</v>
      </c>
      <c r="AB613" s="71">
        <v>1442</v>
      </c>
      <c r="AC613" s="71">
        <v>0</v>
      </c>
      <c r="AD613" s="71">
        <v>0</v>
      </c>
      <c r="AE613" s="72"/>
      <c r="AF613" s="71"/>
      <c r="AG613" s="71">
        <v>103246.81601548339</v>
      </c>
      <c r="AH613" s="71">
        <v>409310.69918414461</v>
      </c>
      <c r="AI613" s="71">
        <v>1636502.9490847595</v>
      </c>
      <c r="AJ613" s="71">
        <v>3097951.617751176</v>
      </c>
      <c r="AK613" s="71"/>
      <c r="AL613" s="71"/>
      <c r="AM613" s="71">
        <v>188197.02095414978</v>
      </c>
      <c r="AN613" s="71"/>
      <c r="AO613" s="71"/>
      <c r="AP613" s="71">
        <v>5435209.1029897137</v>
      </c>
      <c r="AQ613" s="72"/>
      <c r="AR613" s="71">
        <v>40</v>
      </c>
      <c r="AS613" s="71">
        <v>19</v>
      </c>
      <c r="AT613" s="71">
        <v>1</v>
      </c>
      <c r="AU613" s="71">
        <v>0</v>
      </c>
      <c r="AV613" s="71">
        <v>0</v>
      </c>
      <c r="AW613" s="71">
        <v>0</v>
      </c>
      <c r="AX613" s="71"/>
      <c r="AY613" s="72"/>
      <c r="AZ613" s="71">
        <v>186.55</v>
      </c>
      <c r="BA613" s="71">
        <v>5030.2999999999993</v>
      </c>
      <c r="BB613" s="71">
        <v>600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2480</v>
      </c>
      <c r="B614" s="70">
        <v>493</v>
      </c>
      <c r="C614" s="70">
        <v>18</v>
      </c>
      <c r="D614" s="70">
        <v>29</v>
      </c>
      <c r="E614" s="70">
        <v>2021</v>
      </c>
      <c r="F614" s="70" t="s">
        <v>160</v>
      </c>
      <c r="G614" s="70" t="s">
        <v>2462</v>
      </c>
      <c r="H614" s="70" t="s">
        <v>2463</v>
      </c>
      <c r="I614" s="148"/>
      <c r="J614" s="71">
        <v>0</v>
      </c>
      <c r="K614" s="71">
        <v>0.14372971631138282</v>
      </c>
      <c r="L614" s="71">
        <v>1.1923047968295646</v>
      </c>
      <c r="M614" s="71">
        <v>0.9516528957367979</v>
      </c>
      <c r="N614" s="71">
        <v>1.1343488082855797</v>
      </c>
      <c r="O614" s="71">
        <v>1.2572004922040745</v>
      </c>
      <c r="P614" s="71">
        <v>2.9970633865500251</v>
      </c>
      <c r="Q614" s="71">
        <v>8.2676144074769503E-2</v>
      </c>
      <c r="R614" s="71">
        <v>0</v>
      </c>
      <c r="S614" s="71">
        <v>0</v>
      </c>
      <c r="T614" s="72"/>
      <c r="U614" s="71"/>
      <c r="V614" s="71">
        <v>72</v>
      </c>
      <c r="W614" s="71">
        <v>43</v>
      </c>
      <c r="X614" s="71">
        <v>319</v>
      </c>
      <c r="Y614" s="71">
        <v>620</v>
      </c>
      <c r="Z614" s="71">
        <v>925</v>
      </c>
      <c r="AA614" s="71">
        <v>645</v>
      </c>
      <c r="AB614" s="71">
        <v>1416</v>
      </c>
      <c r="AC614" s="71">
        <v>0</v>
      </c>
      <c r="AD614" s="71">
        <v>0</v>
      </c>
      <c r="AE614" s="72"/>
      <c r="AF614" s="71">
        <v>0</v>
      </c>
      <c r="AG614" s="71">
        <v>110518.12421029144</v>
      </c>
      <c r="AH614" s="71">
        <v>378678.10005502333</v>
      </c>
      <c r="AI614" s="71">
        <v>1814264.0326947926</v>
      </c>
      <c r="AJ614" s="71">
        <v>2872527.8172395672</v>
      </c>
      <c r="AK614" s="71">
        <v>0</v>
      </c>
      <c r="AL614" s="71">
        <v>0</v>
      </c>
      <c r="AM614" s="71">
        <v>185869.66513584895</v>
      </c>
      <c r="AN614" s="71">
        <v>0</v>
      </c>
      <c r="AO614" s="71">
        <v>0</v>
      </c>
      <c r="AP614" s="71">
        <v>5361857.7393355239</v>
      </c>
      <c r="AQ614" s="72"/>
      <c r="AR614" s="71">
        <v>42</v>
      </c>
      <c r="AS614" s="71">
        <v>20</v>
      </c>
      <c r="AT614" s="71">
        <v>1</v>
      </c>
      <c r="AU614" s="71">
        <v>0</v>
      </c>
      <c r="AV614" s="71">
        <v>0</v>
      </c>
      <c r="AW614" s="71">
        <v>0</v>
      </c>
      <c r="AX614" s="71"/>
      <c r="AY614" s="72"/>
      <c r="AZ614" s="71">
        <v>199.05</v>
      </c>
      <c r="BA614" s="71">
        <v>5041.2999999999993</v>
      </c>
      <c r="BB614" s="71">
        <v>600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2481</v>
      </c>
      <c r="B615" s="70">
        <v>493</v>
      </c>
      <c r="C615" s="70">
        <v>19</v>
      </c>
      <c r="D615" s="70">
        <v>29</v>
      </c>
      <c r="E615" s="70">
        <v>2022</v>
      </c>
      <c r="F615" s="70" t="s">
        <v>161</v>
      </c>
      <c r="G615" s="1064" t="s">
        <v>2462</v>
      </c>
      <c r="H615" s="70" t="s">
        <v>2463</v>
      </c>
      <c r="I615" s="148"/>
      <c r="J615" s="71">
        <v>0</v>
      </c>
      <c r="K615" s="71">
        <v>0.14701704904365676</v>
      </c>
      <c r="L615" s="71">
        <v>1.065926292904231</v>
      </c>
      <c r="M615" s="71">
        <v>1.0313283440617329</v>
      </c>
      <c r="N615" s="71">
        <v>1.5729589848532457</v>
      </c>
      <c r="O615" s="71">
        <v>1.2960390753949229</v>
      </c>
      <c r="P615" s="71">
        <v>2.9749451195015251</v>
      </c>
      <c r="Q615" s="71">
        <v>8.3065347777495899E-2</v>
      </c>
      <c r="R615" s="71">
        <v>0</v>
      </c>
      <c r="S615" s="71">
        <v>0</v>
      </c>
      <c r="T615" s="72"/>
      <c r="U615" s="71"/>
      <c r="V615" s="71">
        <v>72</v>
      </c>
      <c r="W615" s="71">
        <v>43</v>
      </c>
      <c r="X615" s="71">
        <v>319</v>
      </c>
      <c r="Y615" s="71">
        <v>631</v>
      </c>
      <c r="Z615" s="71">
        <v>906</v>
      </c>
      <c r="AA615" s="71">
        <v>650</v>
      </c>
      <c r="AB615" s="71">
        <v>1411</v>
      </c>
      <c r="AC615" s="71">
        <v>0</v>
      </c>
      <c r="AD615" s="71">
        <v>0</v>
      </c>
      <c r="AE615" s="72"/>
      <c r="AF615" s="71">
        <v>0</v>
      </c>
      <c r="AG615" s="71">
        <v>112659.01773480322</v>
      </c>
      <c r="AH615" s="71">
        <v>379434.71687018708</v>
      </c>
      <c r="AI615" s="71">
        <v>1702342.5711886738</v>
      </c>
      <c r="AJ615" s="71">
        <v>3088045.6007639454</v>
      </c>
      <c r="AK615" s="71">
        <v>0</v>
      </c>
      <c r="AL615" s="71">
        <v>0</v>
      </c>
      <c r="AM615" s="71">
        <v>182198.61240844007</v>
      </c>
      <c r="AN615" s="71">
        <v>0</v>
      </c>
      <c r="AO615" s="71">
        <v>0</v>
      </c>
      <c r="AP615" s="71">
        <v>5464680.518966049</v>
      </c>
      <c r="AQ615" s="72"/>
      <c r="AR615" s="71">
        <v>45</v>
      </c>
      <c r="AS615" s="71">
        <v>24</v>
      </c>
      <c r="AT615" s="71">
        <v>1</v>
      </c>
      <c r="AU615" s="71">
        <v>0</v>
      </c>
      <c r="AV615" s="71">
        <v>0</v>
      </c>
      <c r="AW615" s="71">
        <v>0</v>
      </c>
      <c r="AX615" s="71"/>
      <c r="AY615" s="72"/>
      <c r="AZ615" s="71">
        <v>224.35000000000002</v>
      </c>
      <c r="BA615" s="71">
        <v>5239.2999999999993</v>
      </c>
      <c r="BB615" s="71">
        <v>600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2482</v>
      </c>
      <c r="B616" s="70">
        <v>493</v>
      </c>
      <c r="C616" s="70">
        <v>20</v>
      </c>
      <c r="D616" s="70">
        <v>29</v>
      </c>
      <c r="E616" s="70">
        <v>2023</v>
      </c>
      <c r="F616" s="70" t="s">
        <v>1539</v>
      </c>
      <c r="G616" s="1064" t="s">
        <v>2462</v>
      </c>
      <c r="H616" s="70" t="s">
        <v>2463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45</v>
      </c>
      <c r="AS616" s="71">
        <v>24</v>
      </c>
      <c r="AT616" s="71">
        <v>1</v>
      </c>
      <c r="AU616" s="71">
        <v>0</v>
      </c>
      <c r="AV616" s="71">
        <v>0</v>
      </c>
      <c r="AW616" s="71">
        <v>0</v>
      </c>
      <c r="AX616" s="71"/>
      <c r="AY616" s="72"/>
      <c r="AZ616" s="71">
        <v>224.35000000000002</v>
      </c>
      <c r="BA616" s="71">
        <v>5239.2999999999993</v>
      </c>
      <c r="BB616" s="71">
        <v>600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2483</v>
      </c>
      <c r="B617" s="70">
        <v>493</v>
      </c>
      <c r="C617" s="70">
        <v>21</v>
      </c>
      <c r="D617" s="70">
        <v>29</v>
      </c>
      <c r="E617" s="70">
        <v>2024</v>
      </c>
      <c r="F617" s="70" t="s">
        <v>1554</v>
      </c>
      <c r="G617" s="70" t="s">
        <v>2462</v>
      </c>
      <c r="H617" s="70" t="s">
        <v>2463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2590</v>
      </c>
      <c r="B618" s="70">
        <v>511</v>
      </c>
      <c r="C618" s="70">
        <v>1</v>
      </c>
      <c r="D618" s="70">
        <v>31</v>
      </c>
      <c r="E618" s="70">
        <v>1990</v>
      </c>
      <c r="F618" s="70" t="s">
        <v>787</v>
      </c>
      <c r="G618" s="70" t="s">
        <v>2591</v>
      </c>
      <c r="H618" s="70" t="s">
        <v>2592</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2593</v>
      </c>
      <c r="B619" s="70">
        <v>512</v>
      </c>
      <c r="C619" s="70">
        <v>2</v>
      </c>
      <c r="D619" s="70">
        <v>31</v>
      </c>
      <c r="E619" s="70">
        <v>2005</v>
      </c>
      <c r="F619" s="70" t="s">
        <v>789</v>
      </c>
      <c r="G619" s="70" t="s">
        <v>2591</v>
      </c>
      <c r="H619" s="70" t="s">
        <v>2592</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2594</v>
      </c>
      <c r="B620" s="70">
        <v>513</v>
      </c>
      <c r="C620" s="70">
        <v>3</v>
      </c>
      <c r="D620" s="70">
        <v>31</v>
      </c>
      <c r="E620" s="70">
        <v>2006</v>
      </c>
      <c r="F620" s="70" t="s">
        <v>790</v>
      </c>
      <c r="G620" s="70" t="s">
        <v>2591</v>
      </c>
      <c r="H620" s="70" t="s">
        <v>2592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2595</v>
      </c>
      <c r="B621" s="70">
        <v>514</v>
      </c>
      <c r="C621" s="70">
        <v>4</v>
      </c>
      <c r="D621" s="70">
        <v>31</v>
      </c>
      <c r="E621" s="70">
        <v>2007</v>
      </c>
      <c r="F621" s="70" t="s">
        <v>791</v>
      </c>
      <c r="G621" s="70" t="s">
        <v>2591</v>
      </c>
      <c r="H621" s="70" t="s">
        <v>2592</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2596</v>
      </c>
      <c r="B622" s="70">
        <v>515</v>
      </c>
      <c r="C622" s="70">
        <v>5</v>
      </c>
      <c r="D622" s="70">
        <v>31</v>
      </c>
      <c r="E622" s="70">
        <v>2008</v>
      </c>
      <c r="F622" s="70" t="s">
        <v>792</v>
      </c>
      <c r="G622" s="70" t="s">
        <v>2591</v>
      </c>
      <c r="H622" s="70" t="s">
        <v>2592</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2597</v>
      </c>
      <c r="B623" s="70">
        <v>516</v>
      </c>
      <c r="C623" s="70">
        <v>6</v>
      </c>
      <c r="D623" s="70">
        <v>31</v>
      </c>
      <c r="E623" s="70">
        <v>2009</v>
      </c>
      <c r="F623" s="70" t="s">
        <v>176</v>
      </c>
      <c r="G623" s="70" t="s">
        <v>2591</v>
      </c>
      <c r="H623" s="70" t="s">
        <v>2592</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2598</v>
      </c>
      <c r="B624" s="70">
        <v>517</v>
      </c>
      <c r="C624" s="70">
        <v>7</v>
      </c>
      <c r="D624" s="70">
        <v>31</v>
      </c>
      <c r="E624" s="70">
        <v>2010</v>
      </c>
      <c r="F624" s="70" t="s">
        <v>177</v>
      </c>
      <c r="G624" s="70" t="s">
        <v>2591</v>
      </c>
      <c r="H624" s="70" t="s">
        <v>2592</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2599</v>
      </c>
      <c r="B625" s="70">
        <v>518</v>
      </c>
      <c r="C625" s="70">
        <v>8</v>
      </c>
      <c r="D625" s="70">
        <v>31</v>
      </c>
      <c r="E625" s="70">
        <v>2011</v>
      </c>
      <c r="F625" s="70" t="s">
        <v>178</v>
      </c>
      <c r="G625" s="70" t="s">
        <v>2591</v>
      </c>
      <c r="H625" s="70" t="s">
        <v>2592</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2600</v>
      </c>
      <c r="B626" s="70">
        <v>519</v>
      </c>
      <c r="C626" s="70">
        <v>9</v>
      </c>
      <c r="D626" s="70">
        <v>31</v>
      </c>
      <c r="E626" s="70">
        <v>2012</v>
      </c>
      <c r="F626" s="70" t="s">
        <v>179</v>
      </c>
      <c r="G626" s="70" t="s">
        <v>2591</v>
      </c>
      <c r="H626" s="70" t="s">
        <v>2592</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2601</v>
      </c>
      <c r="B627" s="70">
        <v>520</v>
      </c>
      <c r="C627" s="70">
        <v>10</v>
      </c>
      <c r="D627" s="70">
        <v>31</v>
      </c>
      <c r="E627" s="70">
        <v>2013</v>
      </c>
      <c r="F627" s="70" t="s">
        <v>180</v>
      </c>
      <c r="G627" s="70" t="s">
        <v>2591</v>
      </c>
      <c r="H627" s="70" t="s">
        <v>2592</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2602</v>
      </c>
      <c r="B628" s="70">
        <v>521</v>
      </c>
      <c r="C628" s="70">
        <v>11</v>
      </c>
      <c r="D628" s="70">
        <v>31</v>
      </c>
      <c r="E628" s="70">
        <v>2014</v>
      </c>
      <c r="F628" s="70" t="s">
        <v>181</v>
      </c>
      <c r="G628" s="70" t="s">
        <v>2591</v>
      </c>
      <c r="H628" s="70" t="s">
        <v>2592</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2603</v>
      </c>
      <c r="B629" s="70">
        <v>522</v>
      </c>
      <c r="C629" s="70">
        <v>12</v>
      </c>
      <c r="D629" s="70">
        <v>31</v>
      </c>
      <c r="E629" s="70">
        <v>2015</v>
      </c>
      <c r="F629" s="70" t="s">
        <v>182</v>
      </c>
      <c r="G629" s="70" t="s">
        <v>2591</v>
      </c>
      <c r="H629" s="70" t="s">
        <v>2592</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2604</v>
      </c>
      <c r="B630" s="70">
        <v>523</v>
      </c>
      <c r="C630" s="70">
        <v>13</v>
      </c>
      <c r="D630" s="70">
        <v>31</v>
      </c>
      <c r="E630" s="70">
        <v>2016</v>
      </c>
      <c r="F630" s="70" t="s">
        <v>155</v>
      </c>
      <c r="G630" s="70" t="s">
        <v>2591</v>
      </c>
      <c r="H630" s="70" t="s">
        <v>2592</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2605</v>
      </c>
      <c r="B631" s="70">
        <v>524</v>
      </c>
      <c r="C631" s="70">
        <v>14</v>
      </c>
      <c r="D631" s="70">
        <v>31</v>
      </c>
      <c r="E631" s="70">
        <v>2017</v>
      </c>
      <c r="F631" s="70" t="s">
        <v>156</v>
      </c>
      <c r="G631" s="70" t="s">
        <v>2591</v>
      </c>
      <c r="H631" s="70" t="s">
        <v>2592</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2606</v>
      </c>
      <c r="B632" s="70">
        <v>525</v>
      </c>
      <c r="C632" s="70">
        <v>15</v>
      </c>
      <c r="D632" s="70">
        <v>31</v>
      </c>
      <c r="E632" s="70">
        <v>2018</v>
      </c>
      <c r="F632" s="70" t="s">
        <v>183</v>
      </c>
      <c r="G632" s="70" t="s">
        <v>2591</v>
      </c>
      <c r="H632" s="70" t="s">
        <v>2592</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2607</v>
      </c>
      <c r="B633" s="70">
        <v>526</v>
      </c>
      <c r="C633" s="70">
        <v>16</v>
      </c>
      <c r="D633" s="70">
        <v>31</v>
      </c>
      <c r="E633" s="70">
        <v>2019</v>
      </c>
      <c r="F633" s="70" t="s">
        <v>158</v>
      </c>
      <c r="G633" s="70" t="s">
        <v>2591</v>
      </c>
      <c r="H633" s="70" t="s">
        <v>2592</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2608</v>
      </c>
      <c r="B634" s="70">
        <v>527</v>
      </c>
      <c r="C634" s="70">
        <v>17</v>
      </c>
      <c r="D634" s="70">
        <v>31</v>
      </c>
      <c r="E634" s="70">
        <v>2020</v>
      </c>
      <c r="F634" s="70" t="s">
        <v>159</v>
      </c>
      <c r="G634" s="1064" t="s">
        <v>2591</v>
      </c>
      <c r="H634" s="70" t="s">
        <v>2592</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2609</v>
      </c>
      <c r="B635" s="70">
        <v>527</v>
      </c>
      <c r="C635" s="70">
        <v>18</v>
      </c>
      <c r="D635" s="70">
        <v>31</v>
      </c>
      <c r="E635" s="70">
        <v>2021</v>
      </c>
      <c r="F635" s="70" t="s">
        <v>160</v>
      </c>
      <c r="G635" s="1064" t="s">
        <v>2591</v>
      </c>
      <c r="H635" s="70" t="s">
        <v>2592</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2610</v>
      </c>
      <c r="B636" s="70">
        <v>527</v>
      </c>
      <c r="C636" s="70">
        <v>19</v>
      </c>
      <c r="D636" s="70">
        <v>31</v>
      </c>
      <c r="E636" s="70">
        <v>2022</v>
      </c>
      <c r="F636" s="70" t="s">
        <v>161</v>
      </c>
      <c r="G636" s="70" t="s">
        <v>2591</v>
      </c>
      <c r="H636" s="70" t="s">
        <v>2592</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2611</v>
      </c>
      <c r="B637" s="70">
        <v>527</v>
      </c>
      <c r="C637" s="70">
        <v>20</v>
      </c>
      <c r="D637" s="70">
        <v>31</v>
      </c>
      <c r="E637" s="70">
        <v>2023</v>
      </c>
      <c r="F637" s="70" t="s">
        <v>1539</v>
      </c>
      <c r="G637" s="70" t="s">
        <v>2591</v>
      </c>
      <c r="H637" s="70" t="s">
        <v>2592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2612</v>
      </c>
      <c r="B638" s="70">
        <v>527</v>
      </c>
      <c r="C638" s="70">
        <v>21</v>
      </c>
      <c r="D638" s="70">
        <v>31</v>
      </c>
      <c r="E638" s="70">
        <v>2024</v>
      </c>
      <c r="F638" s="70" t="s">
        <v>1554</v>
      </c>
      <c r="G638" s="70" t="s">
        <v>2591</v>
      </c>
      <c r="H638" s="70" t="s">
        <v>2592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2148</v>
      </c>
      <c r="B9" s="70">
        <v>1</v>
      </c>
      <c r="C9" s="70">
        <v>1</v>
      </c>
      <c r="D9" s="70">
        <v>1</v>
      </c>
      <c r="E9" s="70">
        <v>1990</v>
      </c>
      <c r="F9" s="70" t="s">
        <v>787</v>
      </c>
      <c r="G9" s="1073" t="s">
        <v>2149</v>
      </c>
      <c r="H9" s="70" t="s">
        <v>2150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2151</v>
      </c>
      <c r="B10" s="70">
        <v>2</v>
      </c>
      <c r="C10" s="70">
        <v>2</v>
      </c>
      <c r="D10" s="70">
        <v>1</v>
      </c>
      <c r="E10" s="70">
        <v>2005</v>
      </c>
      <c r="F10" s="70" t="s">
        <v>789</v>
      </c>
      <c r="G10" s="1073" t="s">
        <v>2149</v>
      </c>
      <c r="H10" s="70" t="s">
        <v>2150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2152</v>
      </c>
      <c r="B11" s="70">
        <v>3</v>
      </c>
      <c r="C11" s="70">
        <v>3</v>
      </c>
      <c r="D11" s="70">
        <v>1</v>
      </c>
      <c r="E11" s="70">
        <v>2006</v>
      </c>
      <c r="F11" s="70" t="s">
        <v>790</v>
      </c>
      <c r="G11" s="1073" t="s">
        <v>2149</v>
      </c>
      <c r="H11" s="70" t="s">
        <v>2150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2153</v>
      </c>
      <c r="B12" s="70">
        <v>4</v>
      </c>
      <c r="C12" s="70">
        <v>4</v>
      </c>
      <c r="D12" s="70">
        <v>1</v>
      </c>
      <c r="E12" s="70">
        <v>2007</v>
      </c>
      <c r="F12" s="70" t="s">
        <v>791</v>
      </c>
      <c r="G12" s="1073" t="s">
        <v>2149</v>
      </c>
      <c r="H12" s="70" t="s">
        <v>2150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2154</v>
      </c>
      <c r="B13" s="70">
        <v>5</v>
      </c>
      <c r="C13" s="70">
        <v>5</v>
      </c>
      <c r="D13" s="70">
        <v>1</v>
      </c>
      <c r="E13" s="70">
        <v>2008</v>
      </c>
      <c r="F13" s="70" t="s">
        <v>792</v>
      </c>
      <c r="G13" s="1073" t="s">
        <v>2149</v>
      </c>
      <c r="H13" s="70" t="s">
        <v>2150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2155</v>
      </c>
      <c r="B14" s="70">
        <v>6</v>
      </c>
      <c r="C14" s="70">
        <v>6</v>
      </c>
      <c r="D14" s="70">
        <v>1</v>
      </c>
      <c r="E14" s="70">
        <v>2009</v>
      </c>
      <c r="F14" s="70" t="s">
        <v>176</v>
      </c>
      <c r="G14" s="1073" t="s">
        <v>2149</v>
      </c>
      <c r="H14" s="70" t="s">
        <v>2150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2156</v>
      </c>
      <c r="B15" s="70">
        <v>7</v>
      </c>
      <c r="C15" s="70">
        <v>7</v>
      </c>
      <c r="D15" s="70">
        <v>1</v>
      </c>
      <c r="E15" s="70">
        <v>2010</v>
      </c>
      <c r="F15" s="70" t="s">
        <v>177</v>
      </c>
      <c r="G15" s="1073" t="s">
        <v>2149</v>
      </c>
      <c r="H15" s="70" t="s">
        <v>2150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2157</v>
      </c>
      <c r="B16" s="70">
        <v>8</v>
      </c>
      <c r="C16" s="70">
        <v>8</v>
      </c>
      <c r="D16" s="70">
        <v>1</v>
      </c>
      <c r="E16" s="70">
        <v>2011</v>
      </c>
      <c r="F16" s="70" t="s">
        <v>178</v>
      </c>
      <c r="G16" s="1073" t="s">
        <v>2149</v>
      </c>
      <c r="H16" s="70" t="s">
        <v>2150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2158</v>
      </c>
      <c r="B17" s="70">
        <v>9</v>
      </c>
      <c r="C17" s="70">
        <v>9</v>
      </c>
      <c r="D17" s="70">
        <v>1</v>
      </c>
      <c r="E17" s="70">
        <v>2012</v>
      </c>
      <c r="F17" s="70" t="s">
        <v>179</v>
      </c>
      <c r="G17" s="1073" t="s">
        <v>2149</v>
      </c>
      <c r="H17" s="70" t="s">
        <v>2150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2159</v>
      </c>
      <c r="B18" s="70">
        <v>10</v>
      </c>
      <c r="C18" s="70">
        <v>10</v>
      </c>
      <c r="D18" s="70">
        <v>1</v>
      </c>
      <c r="E18" s="70">
        <v>2013</v>
      </c>
      <c r="F18" s="70" t="s">
        <v>180</v>
      </c>
      <c r="G18" s="1073" t="s">
        <v>2149</v>
      </c>
      <c r="H18" s="70" t="s">
        <v>2150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2160</v>
      </c>
      <c r="B19" s="70">
        <v>11</v>
      </c>
      <c r="C19" s="70">
        <v>11</v>
      </c>
      <c r="D19" s="70">
        <v>1</v>
      </c>
      <c r="E19" s="70">
        <v>2014</v>
      </c>
      <c r="F19" s="70" t="s">
        <v>181</v>
      </c>
      <c r="G19" s="1073" t="s">
        <v>2149</v>
      </c>
      <c r="H19" s="70" t="s">
        <v>2150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2161</v>
      </c>
      <c r="B20" s="70">
        <v>12</v>
      </c>
      <c r="C20" s="70">
        <v>12</v>
      </c>
      <c r="D20" s="70">
        <v>1</v>
      </c>
      <c r="E20" s="70">
        <v>2015</v>
      </c>
      <c r="F20" s="70" t="s">
        <v>182</v>
      </c>
      <c r="G20" s="1073" t="s">
        <v>2149</v>
      </c>
      <c r="H20" s="70" t="s">
        <v>2150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2162</v>
      </c>
      <c r="B21" s="70">
        <v>13</v>
      </c>
      <c r="C21" s="70">
        <v>13</v>
      </c>
      <c r="D21" s="70">
        <v>1</v>
      </c>
      <c r="E21" s="70">
        <v>2016</v>
      </c>
      <c r="F21" s="70" t="s">
        <v>155</v>
      </c>
      <c r="G21" s="1073" t="s">
        <v>2149</v>
      </c>
      <c r="H21" s="70" t="s">
        <v>2150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2163</v>
      </c>
      <c r="B22" s="70">
        <v>14</v>
      </c>
      <c r="C22" s="70">
        <v>14</v>
      </c>
      <c r="D22" s="70">
        <v>1</v>
      </c>
      <c r="E22" s="70">
        <v>2017</v>
      </c>
      <c r="F22" s="70" t="s">
        <v>156</v>
      </c>
      <c r="G22" s="1073" t="s">
        <v>2149</v>
      </c>
      <c r="H22" s="70" t="s">
        <v>2150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2164</v>
      </c>
      <c r="B23" s="70">
        <v>15</v>
      </c>
      <c r="C23" s="70">
        <v>15</v>
      </c>
      <c r="D23" s="70">
        <v>1</v>
      </c>
      <c r="E23" s="70">
        <v>2018</v>
      </c>
      <c r="F23" s="70" t="s">
        <v>183</v>
      </c>
      <c r="G23" s="1073" t="s">
        <v>2149</v>
      </c>
      <c r="H23" s="70" t="s">
        <v>2150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2165</v>
      </c>
      <c r="B24" s="70">
        <v>16</v>
      </c>
      <c r="C24" s="70">
        <v>16</v>
      </c>
      <c r="D24" s="70">
        <v>1</v>
      </c>
      <c r="E24" s="70">
        <v>2019</v>
      </c>
      <c r="F24" s="70" t="s">
        <v>158</v>
      </c>
      <c r="G24" s="1073" t="s">
        <v>2149</v>
      </c>
      <c r="H24" s="70" t="s">
        <v>2150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2166</v>
      </c>
      <c r="B25" s="70">
        <v>17</v>
      </c>
      <c r="C25" s="70">
        <v>17</v>
      </c>
      <c r="D25" s="70">
        <v>1</v>
      </c>
      <c r="E25" s="70">
        <v>2020</v>
      </c>
      <c r="F25" s="70" t="s">
        <v>159</v>
      </c>
      <c r="G25" s="1073" t="s">
        <v>2149</v>
      </c>
      <c r="H25" s="70" t="s">
        <v>2150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2167</v>
      </c>
      <c r="B26" s="70">
        <v>18</v>
      </c>
      <c r="C26" s="70">
        <v>18</v>
      </c>
      <c r="D26" s="70">
        <v>1</v>
      </c>
      <c r="E26" s="70">
        <v>2021</v>
      </c>
      <c r="F26" s="70" t="s">
        <v>160</v>
      </c>
      <c r="G26" s="1073" t="s">
        <v>2149</v>
      </c>
      <c r="H26" s="70" t="s">
        <v>2150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2168</v>
      </c>
      <c r="B27" s="70">
        <v>19</v>
      </c>
      <c r="C27" s="70">
        <v>19</v>
      </c>
      <c r="D27" s="70">
        <v>1</v>
      </c>
      <c r="E27" s="70">
        <v>2022</v>
      </c>
      <c r="F27" s="70" t="s">
        <v>161</v>
      </c>
      <c r="G27" s="1073" t="s">
        <v>2149</v>
      </c>
      <c r="H27" s="70" t="s">
        <v>2150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2169</v>
      </c>
      <c r="B28" s="70">
        <v>20</v>
      </c>
      <c r="C28" s="70">
        <v>20</v>
      </c>
      <c r="D28" s="70">
        <v>1</v>
      </c>
      <c r="E28" s="70">
        <v>2023</v>
      </c>
      <c r="F28" s="70" t="s">
        <v>1539</v>
      </c>
      <c r="G28" s="1073" t="s">
        <v>2149</v>
      </c>
      <c r="H28" s="70" t="s">
        <v>2150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2170</v>
      </c>
      <c r="B29" s="70">
        <v>21</v>
      </c>
      <c r="C29" s="70">
        <v>21</v>
      </c>
      <c r="D29" s="70">
        <v>1</v>
      </c>
      <c r="E29" s="70">
        <v>2024</v>
      </c>
      <c r="F29" s="70" t="s">
        <v>1554</v>
      </c>
      <c r="G29" s="1073" t="s">
        <v>2149</v>
      </c>
      <c r="H29" s="70" t="s">
        <v>2150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2613</v>
      </c>
      <c r="B30" s="70">
        <v>22</v>
      </c>
      <c r="C30" s="70">
        <v>22</v>
      </c>
      <c r="D30" s="70">
        <v>1</v>
      </c>
      <c r="E30" s="70">
        <v>2025</v>
      </c>
      <c r="F30" s="70" t="s">
        <v>1556</v>
      </c>
      <c r="G30" s="1073" t="s">
        <v>2149</v>
      </c>
      <c r="H30" s="70" t="s">
        <v>2150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2614</v>
      </c>
      <c r="B31" s="70">
        <v>23</v>
      </c>
      <c r="C31" s="70">
        <v>23</v>
      </c>
      <c r="D31" s="70">
        <v>1</v>
      </c>
      <c r="E31" s="70">
        <v>2026</v>
      </c>
      <c r="F31" s="70" t="s">
        <v>1557</v>
      </c>
      <c r="G31" s="1073" t="s">
        <v>2149</v>
      </c>
      <c r="H31" s="70" t="s">
        <v>2150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2615</v>
      </c>
      <c r="B32" s="70">
        <v>24</v>
      </c>
      <c r="C32" s="70">
        <v>24</v>
      </c>
      <c r="D32" s="70">
        <v>1</v>
      </c>
      <c r="E32" s="70">
        <v>2027</v>
      </c>
      <c r="F32" s="70" t="s">
        <v>1558</v>
      </c>
      <c r="G32" s="1073" t="s">
        <v>2149</v>
      </c>
      <c r="H32" s="70" t="s">
        <v>2150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2616</v>
      </c>
      <c r="B33" s="70">
        <v>25</v>
      </c>
      <c r="C33" s="70">
        <v>25</v>
      </c>
      <c r="D33" s="70">
        <v>1</v>
      </c>
      <c r="E33" s="70">
        <v>2028</v>
      </c>
      <c r="F33" s="70" t="s">
        <v>1559</v>
      </c>
      <c r="G33" s="1073" t="s">
        <v>2149</v>
      </c>
      <c r="H33" s="70" t="s">
        <v>2150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2617</v>
      </c>
      <c r="B34" s="70">
        <v>26</v>
      </c>
      <c r="C34" s="70">
        <v>26</v>
      </c>
      <c r="D34" s="70">
        <v>1</v>
      </c>
      <c r="E34" s="70">
        <v>2029</v>
      </c>
      <c r="F34" s="70" t="s">
        <v>1560</v>
      </c>
      <c r="G34" s="1073" t="s">
        <v>2149</v>
      </c>
      <c r="H34" s="70" t="s">
        <v>2150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2618</v>
      </c>
      <c r="B35" s="70">
        <v>27</v>
      </c>
      <c r="C35" s="70">
        <v>27</v>
      </c>
      <c r="D35" s="70">
        <v>1</v>
      </c>
      <c r="E35" s="70">
        <v>2030</v>
      </c>
      <c r="F35" s="70" t="s">
        <v>1561</v>
      </c>
      <c r="G35" s="1073" t="s">
        <v>2149</v>
      </c>
      <c r="H35" s="70" t="s">
        <v>2150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1792</v>
      </c>
      <c r="B10" s="70">
        <v>2</v>
      </c>
      <c r="C10" s="70">
        <v>18</v>
      </c>
      <c r="D10" s="70">
        <v>2</v>
      </c>
      <c r="E10" s="70">
        <v>2024</v>
      </c>
      <c r="F10" s="70" t="s">
        <v>1554</v>
      </c>
      <c r="G10" s="1073" t="s">
        <v>1789</v>
      </c>
      <c r="H10" s="70" t="s">
        <v>1790</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1804</v>
      </c>
      <c r="B11" s="70">
        <v>3</v>
      </c>
      <c r="C11" s="70">
        <v>18</v>
      </c>
      <c r="D11" s="70">
        <v>3</v>
      </c>
      <c r="E11" s="70">
        <v>2024</v>
      </c>
      <c r="F11" s="70" t="s">
        <v>1554</v>
      </c>
      <c r="G11" s="1073" t="s">
        <v>1801</v>
      </c>
      <c r="H11" s="70" t="s">
        <v>1802</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1784</v>
      </c>
      <c r="B12" s="70">
        <v>4</v>
      </c>
      <c r="C12" s="70">
        <v>18</v>
      </c>
      <c r="D12" s="70">
        <v>4</v>
      </c>
      <c r="E12" s="70">
        <v>2024</v>
      </c>
      <c r="F12" s="70" t="s">
        <v>1554</v>
      </c>
      <c r="G12" s="1073" t="s">
        <v>1781</v>
      </c>
      <c r="H12" s="70" t="s">
        <v>1782</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1824</v>
      </c>
      <c r="B13" s="70">
        <v>5</v>
      </c>
      <c r="C13" s="70">
        <v>18</v>
      </c>
      <c r="D13" s="70">
        <v>5</v>
      </c>
      <c r="E13" s="70">
        <v>2024</v>
      </c>
      <c r="F13" s="70" t="s">
        <v>1554</v>
      </c>
      <c r="G13" s="1073" t="s">
        <v>1821</v>
      </c>
      <c r="H13" s="70" t="s">
        <v>1822</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2561</v>
      </c>
      <c r="B14" s="70">
        <v>6</v>
      </c>
      <c r="C14" s="70">
        <v>18</v>
      </c>
      <c r="D14" s="70">
        <v>6</v>
      </c>
      <c r="E14" s="70">
        <v>2024</v>
      </c>
      <c r="F14" s="70" t="s">
        <v>1554</v>
      </c>
      <c r="G14" s="1073" t="s">
        <v>2558</v>
      </c>
      <c r="H14" s="70" t="s">
        <v>2559</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1796</v>
      </c>
      <c r="B15" s="70">
        <v>7</v>
      </c>
      <c r="C15" s="70">
        <v>18</v>
      </c>
      <c r="D15" s="70">
        <v>7</v>
      </c>
      <c r="E15" s="70">
        <v>2024</v>
      </c>
      <c r="F15" s="70" t="s">
        <v>1554</v>
      </c>
      <c r="G15" s="1073" t="s">
        <v>1793</v>
      </c>
      <c r="H15" s="70" t="s">
        <v>1794</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2534</v>
      </c>
      <c r="B16" s="70">
        <v>8</v>
      </c>
      <c r="C16" s="70">
        <v>18</v>
      </c>
      <c r="D16" s="70">
        <v>8</v>
      </c>
      <c r="E16" s="70">
        <v>2024</v>
      </c>
      <c r="F16" s="70" t="s">
        <v>1554</v>
      </c>
      <c r="G16" s="1073" t="s">
        <v>2531</v>
      </c>
      <c r="H16" s="70" t="s">
        <v>2532</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2565</v>
      </c>
      <c r="B17" s="70">
        <v>9</v>
      </c>
      <c r="C17" s="70">
        <v>18</v>
      </c>
      <c r="D17" s="70">
        <v>9</v>
      </c>
      <c r="E17" s="70">
        <v>2024</v>
      </c>
      <c r="F17" s="70" t="s">
        <v>1554</v>
      </c>
      <c r="G17" s="1073" t="s">
        <v>2562</v>
      </c>
      <c r="H17" s="70" t="s">
        <v>2563</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2519</v>
      </c>
      <c r="B18" s="70">
        <v>10</v>
      </c>
      <c r="C18" s="70">
        <v>18</v>
      </c>
      <c r="D18" s="70">
        <v>10</v>
      </c>
      <c r="E18" s="70">
        <v>2024</v>
      </c>
      <c r="F18" s="70" t="s">
        <v>1554</v>
      </c>
      <c r="G18" s="1073" t="s">
        <v>2516</v>
      </c>
      <c r="H18" s="70" t="s">
        <v>2517</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1680</v>
      </c>
      <c r="B19" s="70">
        <v>11</v>
      </c>
      <c r="C19" s="70">
        <v>18</v>
      </c>
      <c r="D19" s="70">
        <v>11</v>
      </c>
      <c r="E19" s="70">
        <v>2024</v>
      </c>
      <c r="F19" s="70" t="s">
        <v>1554</v>
      </c>
      <c r="G19" s="1073" t="s">
        <v>1677</v>
      </c>
      <c r="H19" s="70" t="s">
        <v>1678</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2044</v>
      </c>
      <c r="B20" s="70">
        <v>12</v>
      </c>
      <c r="C20" s="70">
        <v>18</v>
      </c>
      <c r="D20" s="70">
        <v>12</v>
      </c>
      <c r="E20" s="70">
        <v>2024</v>
      </c>
      <c r="F20" s="70" t="s">
        <v>1554</v>
      </c>
      <c r="G20" s="1073" t="s">
        <v>2023</v>
      </c>
      <c r="H20" s="70" t="s">
        <v>2024</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2526</v>
      </c>
      <c r="B21" s="70">
        <v>13</v>
      </c>
      <c r="C21" s="70">
        <v>18</v>
      </c>
      <c r="D21" s="70">
        <v>13</v>
      </c>
      <c r="E21" s="70">
        <v>2024</v>
      </c>
      <c r="F21" s="70" t="s">
        <v>1554</v>
      </c>
      <c r="G21" s="1073" t="s">
        <v>2524</v>
      </c>
      <c r="H21" s="70" t="s">
        <v>1664</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2573</v>
      </c>
      <c r="B22" s="70">
        <v>14</v>
      </c>
      <c r="C22" s="70">
        <v>18</v>
      </c>
      <c r="D22" s="70">
        <v>14</v>
      </c>
      <c r="E22" s="70">
        <v>2024</v>
      </c>
      <c r="F22" s="70" t="s">
        <v>1554</v>
      </c>
      <c r="G22" s="1073" t="s">
        <v>2570</v>
      </c>
      <c r="H22" s="70" t="s">
        <v>2571</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2589</v>
      </c>
      <c r="B23" s="70">
        <v>15</v>
      </c>
      <c r="C23" s="70">
        <v>18</v>
      </c>
      <c r="D23" s="70">
        <v>15</v>
      </c>
      <c r="E23" s="70">
        <v>2024</v>
      </c>
      <c r="F23" s="70" t="s">
        <v>1554</v>
      </c>
      <c r="G23" s="1073" t="s">
        <v>2586</v>
      </c>
      <c r="H23" s="70" t="s">
        <v>2587</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2499</v>
      </c>
      <c r="B24" s="70">
        <v>16</v>
      </c>
      <c r="C24" s="70">
        <v>18</v>
      </c>
      <c r="D24" s="70">
        <v>16</v>
      </c>
      <c r="E24" s="70">
        <v>2024</v>
      </c>
      <c r="F24" s="70" t="s">
        <v>1554</v>
      </c>
      <c r="G24" s="1073" t="s">
        <v>2496</v>
      </c>
      <c r="H24" s="70" t="s">
        <v>2497</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2495</v>
      </c>
      <c r="B25" s="70">
        <v>17</v>
      </c>
      <c r="C25" s="70">
        <v>18</v>
      </c>
      <c r="D25" s="70">
        <v>17</v>
      </c>
      <c r="E25" s="70">
        <v>2024</v>
      </c>
      <c r="F25" s="70" t="s">
        <v>1554</v>
      </c>
      <c r="G25" s="1073" t="s">
        <v>2492</v>
      </c>
      <c r="H25" s="70" t="s">
        <v>2493</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1748</v>
      </c>
      <c r="B26" s="70">
        <v>18</v>
      </c>
      <c r="C26" s="70">
        <v>18</v>
      </c>
      <c r="D26" s="70">
        <v>18</v>
      </c>
      <c r="E26" s="70">
        <v>2024</v>
      </c>
      <c r="F26" s="70" t="s">
        <v>1554</v>
      </c>
      <c r="G26" s="1073" t="s">
        <v>1745</v>
      </c>
      <c r="H26" s="70" t="s">
        <v>1746</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1820</v>
      </c>
      <c r="B27" s="70">
        <v>19</v>
      </c>
      <c r="C27" s="70">
        <v>18</v>
      </c>
      <c r="D27" s="70">
        <v>19</v>
      </c>
      <c r="E27" s="70">
        <v>2024</v>
      </c>
      <c r="F27" s="70" t="s">
        <v>1554</v>
      </c>
      <c r="G27" s="1073" t="s">
        <v>1817</v>
      </c>
      <c r="H27" s="70" t="s">
        <v>1818</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1708</v>
      </c>
      <c r="B28" s="70">
        <v>20</v>
      </c>
      <c r="C28" s="70">
        <v>18</v>
      </c>
      <c r="D28" s="70">
        <v>20</v>
      </c>
      <c r="E28" s="70">
        <v>2024</v>
      </c>
      <c r="F28" s="70" t="s">
        <v>1554</v>
      </c>
      <c r="G28" s="1073" t="s">
        <v>1705</v>
      </c>
      <c r="H28" s="70" t="s">
        <v>1706</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1728</v>
      </c>
      <c r="B29" s="70">
        <v>21</v>
      </c>
      <c r="C29" s="70">
        <v>18</v>
      </c>
      <c r="D29" s="70">
        <v>21</v>
      </c>
      <c r="E29" s="70">
        <v>2024</v>
      </c>
      <c r="F29" s="70" t="s">
        <v>1554</v>
      </c>
      <c r="G29" s="1073" t="s">
        <v>1725</v>
      </c>
      <c r="H29" s="70" t="s">
        <v>1726</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1808</v>
      </c>
      <c r="B30" s="70">
        <v>22</v>
      </c>
      <c r="C30" s="70">
        <v>18</v>
      </c>
      <c r="D30" s="70">
        <v>22</v>
      </c>
      <c r="E30" s="70">
        <v>2024</v>
      </c>
      <c r="F30" s="70" t="s">
        <v>1554</v>
      </c>
      <c r="G30" s="1073" t="s">
        <v>1805</v>
      </c>
      <c r="H30" s="70" t="s">
        <v>1806</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1740</v>
      </c>
      <c r="B31" s="70">
        <v>23</v>
      </c>
      <c r="C31" s="70">
        <v>18</v>
      </c>
      <c r="D31" s="70">
        <v>23</v>
      </c>
      <c r="E31" s="70">
        <v>2024</v>
      </c>
      <c r="F31" s="70" t="s">
        <v>1554</v>
      </c>
      <c r="G31" s="1073" t="s">
        <v>1737</v>
      </c>
      <c r="H31" s="70" t="s">
        <v>1738</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2515</v>
      </c>
      <c r="B32" s="70">
        <v>24</v>
      </c>
      <c r="C32" s="70">
        <v>18</v>
      </c>
      <c r="D32" s="70">
        <v>24</v>
      </c>
      <c r="E32" s="70">
        <v>2024</v>
      </c>
      <c r="F32" s="70" t="s">
        <v>1554</v>
      </c>
      <c r="G32" s="1073" t="s">
        <v>2512</v>
      </c>
      <c r="H32" s="70" t="s">
        <v>2513</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1724</v>
      </c>
      <c r="B33" s="70">
        <v>25</v>
      </c>
      <c r="C33" s="70">
        <v>18</v>
      </c>
      <c r="D33" s="70">
        <v>25</v>
      </c>
      <c r="E33" s="70">
        <v>2024</v>
      </c>
      <c r="F33" s="70" t="s">
        <v>1554</v>
      </c>
      <c r="G33" s="1073" t="s">
        <v>1721</v>
      </c>
      <c r="H33" s="70" t="s">
        <v>1722</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2542</v>
      </c>
      <c r="B34" s="70">
        <v>26</v>
      </c>
      <c r="C34" s="70">
        <v>18</v>
      </c>
      <c r="D34" s="70">
        <v>26</v>
      </c>
      <c r="E34" s="70">
        <v>2024</v>
      </c>
      <c r="F34" s="70" t="s">
        <v>1554</v>
      </c>
      <c r="G34" s="1073" t="s">
        <v>2539</v>
      </c>
      <c r="H34" s="70" t="s">
        <v>2540</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1760</v>
      </c>
      <c r="B35" s="70">
        <v>27</v>
      </c>
      <c r="C35" s="70">
        <v>18</v>
      </c>
      <c r="D35" s="70">
        <v>27</v>
      </c>
      <c r="E35" s="70">
        <v>2024</v>
      </c>
      <c r="F35" s="70" t="s">
        <v>1554</v>
      </c>
      <c r="G35" s="1073" t="s">
        <v>1757</v>
      </c>
      <c r="H35" s="70" t="s">
        <v>1758</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1780</v>
      </c>
      <c r="B36" s="70">
        <v>28</v>
      </c>
      <c r="C36" s="70">
        <v>18</v>
      </c>
      <c r="D36" s="70">
        <v>28</v>
      </c>
      <c r="E36" s="70">
        <v>2024</v>
      </c>
      <c r="F36" s="70" t="s">
        <v>1554</v>
      </c>
      <c r="G36" s="1073" t="s">
        <v>1777</v>
      </c>
      <c r="H36" s="70" t="s">
        <v>1778</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2511</v>
      </c>
      <c r="B37" s="70">
        <v>29</v>
      </c>
      <c r="C37" s="70">
        <v>18</v>
      </c>
      <c r="D37" s="70">
        <v>29</v>
      </c>
      <c r="E37" s="70">
        <v>2024</v>
      </c>
      <c r="F37" s="70" t="s">
        <v>1554</v>
      </c>
      <c r="G37" s="1073" t="s">
        <v>2508</v>
      </c>
      <c r="H37" s="70" t="s">
        <v>2509</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1720</v>
      </c>
      <c r="B38" s="70">
        <v>30</v>
      </c>
      <c r="C38" s="70">
        <v>18</v>
      </c>
      <c r="D38" s="70">
        <v>30</v>
      </c>
      <c r="E38" s="70">
        <v>2024</v>
      </c>
      <c r="F38" s="70" t="s">
        <v>1554</v>
      </c>
      <c r="G38" s="1073" t="s">
        <v>1717</v>
      </c>
      <c r="H38" s="70" t="s">
        <v>1718</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2491</v>
      </c>
      <c r="B39" s="70">
        <v>31</v>
      </c>
      <c r="C39" s="70">
        <v>18</v>
      </c>
      <c r="D39" s="70">
        <v>31</v>
      </c>
      <c r="E39" s="70">
        <v>2024</v>
      </c>
      <c r="F39" s="70" t="s">
        <v>1554</v>
      </c>
      <c r="G39" s="1073" t="s">
        <v>2488</v>
      </c>
      <c r="H39" s="70" t="s">
        <v>2489</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1788</v>
      </c>
      <c r="B40" s="70">
        <v>32</v>
      </c>
      <c r="C40" s="70">
        <v>18</v>
      </c>
      <c r="D40" s="70">
        <v>32</v>
      </c>
      <c r="E40" s="70">
        <v>2024</v>
      </c>
      <c r="F40" s="70" t="s">
        <v>1554</v>
      </c>
      <c r="G40" s="1073" t="s">
        <v>1785</v>
      </c>
      <c r="H40" s="70" t="s">
        <v>1786</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1692</v>
      </c>
      <c r="B41" s="70">
        <v>33</v>
      </c>
      <c r="C41" s="70">
        <v>18</v>
      </c>
      <c r="D41" s="70">
        <v>33</v>
      </c>
      <c r="E41" s="70">
        <v>2024</v>
      </c>
      <c r="F41" s="70" t="s">
        <v>1554</v>
      </c>
      <c r="G41" s="1073" t="s">
        <v>1689</v>
      </c>
      <c r="H41" s="70" t="s">
        <v>1690</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2585</v>
      </c>
      <c r="B42" s="70">
        <v>34</v>
      </c>
      <c r="C42" s="70">
        <v>18</v>
      </c>
      <c r="D42" s="70">
        <v>34</v>
      </c>
      <c r="E42" s="70">
        <v>2024</v>
      </c>
      <c r="F42" s="70" t="s">
        <v>1554</v>
      </c>
      <c r="G42" s="1073" t="s">
        <v>2582</v>
      </c>
      <c r="H42" s="70" t="s">
        <v>2583</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2170</v>
      </c>
      <c r="B43" s="70">
        <v>35</v>
      </c>
      <c r="C43" s="70">
        <v>18</v>
      </c>
      <c r="D43" s="70">
        <v>35</v>
      </c>
      <c r="E43" s="70">
        <v>2024</v>
      </c>
      <c r="F43" s="70" t="s">
        <v>1554</v>
      </c>
      <c r="G43" s="1073" t="s">
        <v>2149</v>
      </c>
      <c r="H43" s="70" t="s">
        <v>2150</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1772</v>
      </c>
      <c r="B44" s="70">
        <v>36</v>
      </c>
      <c r="C44" s="70">
        <v>18</v>
      </c>
      <c r="D44" s="70">
        <v>36</v>
      </c>
      <c r="E44" s="70">
        <v>2024</v>
      </c>
      <c r="F44" s="70" t="s">
        <v>1554</v>
      </c>
      <c r="G44" s="1073" t="s">
        <v>1769</v>
      </c>
      <c r="H44" s="70" t="s">
        <v>1770</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1651</v>
      </c>
      <c r="B45" s="70">
        <v>37</v>
      </c>
      <c r="C45" s="70">
        <v>18</v>
      </c>
      <c r="D45" s="70">
        <v>37</v>
      </c>
      <c r="E45" s="70">
        <v>2024</v>
      </c>
      <c r="F45" s="70" t="s">
        <v>1554</v>
      </c>
      <c r="G45" s="1073" t="s">
        <v>1648</v>
      </c>
      <c r="H45" s="70" t="s">
        <v>1649</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2507</v>
      </c>
      <c r="B46" s="70">
        <v>38</v>
      </c>
      <c r="C46" s="70">
        <v>18</v>
      </c>
      <c r="D46" s="70">
        <v>38</v>
      </c>
      <c r="E46" s="70">
        <v>2024</v>
      </c>
      <c r="F46" s="70" t="s">
        <v>1554</v>
      </c>
      <c r="G46" s="1073" t="s">
        <v>2504</v>
      </c>
      <c r="H46" s="70" t="s">
        <v>2505</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2569</v>
      </c>
      <c r="B47" s="70">
        <v>39</v>
      </c>
      <c r="C47" s="70">
        <v>18</v>
      </c>
      <c r="D47" s="70">
        <v>39</v>
      </c>
      <c r="E47" s="70">
        <v>2024</v>
      </c>
      <c r="F47" s="70" t="s">
        <v>1554</v>
      </c>
      <c r="G47" s="1073" t="s">
        <v>2566</v>
      </c>
      <c r="H47" s="70" t="s">
        <v>2567</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1712</v>
      </c>
      <c r="B48" s="70">
        <v>40</v>
      </c>
      <c r="C48" s="70">
        <v>18</v>
      </c>
      <c r="D48" s="70">
        <v>40</v>
      </c>
      <c r="E48" s="70">
        <v>2024</v>
      </c>
      <c r="F48" s="70" t="s">
        <v>1554</v>
      </c>
      <c r="G48" s="1073" t="s">
        <v>1709</v>
      </c>
      <c r="H48" s="70" t="s">
        <v>1710</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1744</v>
      </c>
      <c r="B49" s="70">
        <v>41</v>
      </c>
      <c r="C49" s="70">
        <v>18</v>
      </c>
      <c r="D49" s="70">
        <v>41</v>
      </c>
      <c r="E49" s="70">
        <v>2024</v>
      </c>
      <c r="F49" s="70" t="s">
        <v>1554</v>
      </c>
      <c r="G49" s="1073" t="s">
        <v>1741</v>
      </c>
      <c r="H49" s="70" t="s">
        <v>1742</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1684</v>
      </c>
      <c r="B50" s="70">
        <v>42</v>
      </c>
      <c r="C50" s="70">
        <v>18</v>
      </c>
      <c r="D50" s="70">
        <v>42</v>
      </c>
      <c r="E50" s="70">
        <v>2024</v>
      </c>
      <c r="F50" s="70" t="s">
        <v>1554</v>
      </c>
      <c r="G50" s="1073" t="s">
        <v>1681</v>
      </c>
      <c r="H50" s="70" t="s">
        <v>1682</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2577</v>
      </c>
      <c r="B51" s="70">
        <v>43</v>
      </c>
      <c r="C51" s="70">
        <v>18</v>
      </c>
      <c r="D51" s="70">
        <v>43</v>
      </c>
      <c r="E51" s="70">
        <v>2024</v>
      </c>
      <c r="F51" s="70" t="s">
        <v>1554</v>
      </c>
      <c r="G51" s="1073" t="s">
        <v>2574</v>
      </c>
      <c r="H51" s="70" t="s">
        <v>2575</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2581</v>
      </c>
      <c r="B52" s="70">
        <v>44</v>
      </c>
      <c r="C52" s="70">
        <v>18</v>
      </c>
      <c r="D52" s="70">
        <v>44</v>
      </c>
      <c r="E52" s="70">
        <v>2024</v>
      </c>
      <c r="F52" s="70" t="s">
        <v>1554</v>
      </c>
      <c r="G52" s="1073" t="s">
        <v>2578</v>
      </c>
      <c r="H52" s="70" t="s">
        <v>2579</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1828</v>
      </c>
      <c r="B53" s="70">
        <v>45</v>
      </c>
      <c r="C53" s="70">
        <v>18</v>
      </c>
      <c r="D53" s="70">
        <v>45</v>
      </c>
      <c r="E53" s="70">
        <v>2024</v>
      </c>
      <c r="F53" s="70" t="s">
        <v>1554</v>
      </c>
      <c r="G53" s="1073" t="s">
        <v>1825</v>
      </c>
      <c r="H53" s="70" t="s">
        <v>1826</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2553</v>
      </c>
      <c r="B54" s="70">
        <v>46</v>
      </c>
      <c r="C54" s="70">
        <v>18</v>
      </c>
      <c r="D54" s="70">
        <v>46</v>
      </c>
      <c r="E54" s="70">
        <v>2024</v>
      </c>
      <c r="F54" s="70" t="s">
        <v>1554</v>
      </c>
      <c r="G54" s="1073" t="s">
        <v>2551</v>
      </c>
      <c r="H54" s="70" t="s">
        <v>1829</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1676</v>
      </c>
      <c r="B55" s="70">
        <v>47</v>
      </c>
      <c r="C55" s="70">
        <v>18</v>
      </c>
      <c r="D55" s="70">
        <v>47</v>
      </c>
      <c r="E55" s="70">
        <v>2024</v>
      </c>
      <c r="F55" s="70" t="s">
        <v>1554</v>
      </c>
      <c r="G55" s="1073" t="s">
        <v>1673</v>
      </c>
      <c r="H55" s="70" t="s">
        <v>1674</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1688</v>
      </c>
      <c r="B56" s="70">
        <v>48</v>
      </c>
      <c r="C56" s="70">
        <v>18</v>
      </c>
      <c r="D56" s="70">
        <v>48</v>
      </c>
      <c r="E56" s="70">
        <v>2024</v>
      </c>
      <c r="F56" s="70" t="s">
        <v>1554</v>
      </c>
      <c r="G56" s="1073" t="s">
        <v>1685</v>
      </c>
      <c r="H56" s="70" t="s">
        <v>1686</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1668</v>
      </c>
      <c r="B57" s="70">
        <v>49</v>
      </c>
      <c r="C57" s="70">
        <v>18</v>
      </c>
      <c r="D57" s="70">
        <v>49</v>
      </c>
      <c r="E57" s="70">
        <v>2024</v>
      </c>
      <c r="F57" s="70" t="s">
        <v>1554</v>
      </c>
      <c r="G57" s="1073" t="s">
        <v>1665</v>
      </c>
      <c r="H57" s="70" t="s">
        <v>1666</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1800</v>
      </c>
      <c r="B58" s="70">
        <v>50</v>
      </c>
      <c r="C58" s="70">
        <v>18</v>
      </c>
      <c r="D58" s="70">
        <v>50</v>
      </c>
      <c r="E58" s="70">
        <v>2024</v>
      </c>
      <c r="F58" s="70" t="s">
        <v>1554</v>
      </c>
      <c r="G58" s="1073" t="s">
        <v>1797</v>
      </c>
      <c r="H58" s="70" t="s">
        <v>1798</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2546</v>
      </c>
      <c r="B59" s="70">
        <v>51</v>
      </c>
      <c r="C59" s="70">
        <v>18</v>
      </c>
      <c r="D59" s="70">
        <v>51</v>
      </c>
      <c r="E59" s="70">
        <v>2024</v>
      </c>
      <c r="F59" s="70" t="s">
        <v>1554</v>
      </c>
      <c r="G59" s="1073" t="s">
        <v>2543</v>
      </c>
      <c r="H59" s="70" t="s">
        <v>2544</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1732</v>
      </c>
      <c r="B60" s="70">
        <v>52</v>
      </c>
      <c r="C60" s="70">
        <v>18</v>
      </c>
      <c r="D60" s="70">
        <v>52</v>
      </c>
      <c r="E60" s="70">
        <v>2024</v>
      </c>
      <c r="F60" s="70" t="s">
        <v>1554</v>
      </c>
      <c r="G60" s="1073" t="s">
        <v>1729</v>
      </c>
      <c r="H60" s="70" t="s">
        <v>1730</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1812</v>
      </c>
      <c r="B61" s="70">
        <v>53</v>
      </c>
      <c r="C61" s="70">
        <v>18</v>
      </c>
      <c r="D61" s="70">
        <v>53</v>
      </c>
      <c r="E61" s="70">
        <v>2024</v>
      </c>
      <c r="F61" s="70" t="s">
        <v>1554</v>
      </c>
      <c r="G61" s="1073" t="s">
        <v>1809</v>
      </c>
      <c r="H61" s="70" t="s">
        <v>1810</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2550</v>
      </c>
      <c r="B62" s="70">
        <v>54</v>
      </c>
      <c r="C62" s="70">
        <v>18</v>
      </c>
      <c r="D62" s="70">
        <v>54</v>
      </c>
      <c r="E62" s="70">
        <v>2024</v>
      </c>
      <c r="F62" s="70" t="s">
        <v>1554</v>
      </c>
      <c r="G62" s="1073" t="s">
        <v>2547</v>
      </c>
      <c r="H62" s="70" t="s">
        <v>2548</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1672</v>
      </c>
      <c r="B63" s="70">
        <v>55</v>
      </c>
      <c r="C63" s="70">
        <v>18</v>
      </c>
      <c r="D63" s="70">
        <v>55</v>
      </c>
      <c r="E63" s="70">
        <v>2024</v>
      </c>
      <c r="F63" s="70" t="s">
        <v>1554</v>
      </c>
      <c r="G63" s="1073" t="s">
        <v>1669</v>
      </c>
      <c r="H63" s="70" t="s">
        <v>1670</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1776</v>
      </c>
      <c r="B64" s="70">
        <v>56</v>
      </c>
      <c r="C64" s="70">
        <v>18</v>
      </c>
      <c r="D64" s="70">
        <v>56</v>
      </c>
      <c r="E64" s="70">
        <v>2024</v>
      </c>
      <c r="F64" s="70" t="s">
        <v>1554</v>
      </c>
      <c r="G64" s="1073" t="s">
        <v>1773</v>
      </c>
      <c r="H64" s="70" t="s">
        <v>1774</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1736</v>
      </c>
      <c r="B65" s="70">
        <v>57</v>
      </c>
      <c r="C65" s="70">
        <v>18</v>
      </c>
      <c r="D65" s="70">
        <v>57</v>
      </c>
      <c r="E65" s="70">
        <v>2024</v>
      </c>
      <c r="F65" s="70" t="s">
        <v>1554</v>
      </c>
      <c r="G65" s="1073" t="s">
        <v>1733</v>
      </c>
      <c r="H65" s="70" t="s">
        <v>1734</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1655</v>
      </c>
      <c r="B66" s="70">
        <v>58</v>
      </c>
      <c r="C66" s="70">
        <v>18</v>
      </c>
      <c r="D66" s="70">
        <v>58</v>
      </c>
      <c r="E66" s="70">
        <v>2024</v>
      </c>
      <c r="F66" s="70" t="s">
        <v>1554</v>
      </c>
      <c r="G66" s="1073" t="s">
        <v>1652</v>
      </c>
      <c r="H66" s="70" t="s">
        <v>1653</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1833</v>
      </c>
      <c r="B67" s="70">
        <v>59</v>
      </c>
      <c r="C67" s="70">
        <v>18</v>
      </c>
      <c r="D67" s="70">
        <v>59</v>
      </c>
      <c r="E67" s="70">
        <v>2024</v>
      </c>
      <c r="F67" s="70" t="s">
        <v>1554</v>
      </c>
      <c r="G67" s="1073" t="s">
        <v>1830</v>
      </c>
      <c r="H67" s="70" t="s">
        <v>1831</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1756</v>
      </c>
      <c r="B68" s="70">
        <v>60</v>
      </c>
      <c r="C68" s="70">
        <v>18</v>
      </c>
      <c r="D68" s="70">
        <v>60</v>
      </c>
      <c r="E68" s="70">
        <v>2024</v>
      </c>
      <c r="F68" s="70" t="s">
        <v>1554</v>
      </c>
      <c r="G68" s="1073" t="s">
        <v>1753</v>
      </c>
      <c r="H68" s="70" t="s">
        <v>1754</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2487</v>
      </c>
      <c r="B69" s="70">
        <v>61</v>
      </c>
      <c r="C69" s="70">
        <v>18</v>
      </c>
      <c r="D69" s="70">
        <v>61</v>
      </c>
      <c r="E69" s="70">
        <v>2024</v>
      </c>
      <c r="F69" s="70" t="s">
        <v>1554</v>
      </c>
      <c r="G69" s="1073" t="s">
        <v>2484</v>
      </c>
      <c r="H69" s="70" t="s">
        <v>2485</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1764</v>
      </c>
      <c r="B70" s="70">
        <v>62</v>
      </c>
      <c r="C70" s="70">
        <v>18</v>
      </c>
      <c r="D70" s="70">
        <v>62</v>
      </c>
      <c r="E70" s="70">
        <v>2024</v>
      </c>
      <c r="F70" s="70" t="s">
        <v>1554</v>
      </c>
      <c r="G70" s="1073" t="s">
        <v>1761</v>
      </c>
      <c r="H70" s="70" t="s">
        <v>1762</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2530</v>
      </c>
      <c r="B71" s="70">
        <v>63</v>
      </c>
      <c r="C71" s="70">
        <v>18</v>
      </c>
      <c r="D71" s="70">
        <v>63</v>
      </c>
      <c r="E71" s="70">
        <v>2024</v>
      </c>
      <c r="F71" s="70" t="s">
        <v>1554</v>
      </c>
      <c r="G71" s="1073" t="s">
        <v>2527</v>
      </c>
      <c r="H71" s="70" t="s">
        <v>2528</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1704</v>
      </c>
      <c r="B72" s="70">
        <v>64</v>
      </c>
      <c r="C72" s="70">
        <v>18</v>
      </c>
      <c r="D72" s="70">
        <v>64</v>
      </c>
      <c r="E72" s="70">
        <v>2024</v>
      </c>
      <c r="F72" s="70" t="s">
        <v>1554</v>
      </c>
      <c r="G72" s="1073" t="s">
        <v>1701</v>
      </c>
      <c r="H72" s="70" t="s">
        <v>1702</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2503</v>
      </c>
      <c r="B73" s="70">
        <v>65</v>
      </c>
      <c r="C73" s="70">
        <v>18</v>
      </c>
      <c r="D73" s="70">
        <v>65</v>
      </c>
      <c r="E73" s="70">
        <v>2024</v>
      </c>
      <c r="F73" s="70" t="s">
        <v>1554</v>
      </c>
      <c r="G73" s="1073" t="s">
        <v>2500</v>
      </c>
      <c r="H73" s="70" t="s">
        <v>2501</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1768</v>
      </c>
      <c r="B74" s="70">
        <v>66</v>
      </c>
      <c r="C74" s="70">
        <v>18</v>
      </c>
      <c r="D74" s="70">
        <v>66</v>
      </c>
      <c r="E74" s="70">
        <v>2024</v>
      </c>
      <c r="F74" s="70" t="s">
        <v>1554</v>
      </c>
      <c r="G74" s="1073" t="s">
        <v>1765</v>
      </c>
      <c r="H74" s="70" t="s">
        <v>1766</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2557</v>
      </c>
      <c r="B75" s="70">
        <v>67</v>
      </c>
      <c r="C75" s="70">
        <v>18</v>
      </c>
      <c r="D75" s="70">
        <v>67</v>
      </c>
      <c r="E75" s="70">
        <v>2024</v>
      </c>
      <c r="F75" s="70" t="s">
        <v>1554</v>
      </c>
      <c r="G75" s="1073" t="s">
        <v>2554</v>
      </c>
      <c r="H75" s="70" t="s">
        <v>2555</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2523</v>
      </c>
      <c r="B76" s="70">
        <v>68</v>
      </c>
      <c r="C76" s="70">
        <v>18</v>
      </c>
      <c r="D76" s="70">
        <v>68</v>
      </c>
      <c r="E76" s="70">
        <v>2024</v>
      </c>
      <c r="F76" s="70" t="s">
        <v>1554</v>
      </c>
      <c r="G76" s="1073" t="s">
        <v>2520</v>
      </c>
      <c r="H76" s="70" t="s">
        <v>2521</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1647</v>
      </c>
      <c r="B77" s="70">
        <v>69</v>
      </c>
      <c r="C77" s="70">
        <v>18</v>
      </c>
      <c r="D77" s="70">
        <v>69</v>
      </c>
      <c r="E77" s="70">
        <v>2024</v>
      </c>
      <c r="F77" s="70" t="s">
        <v>1554</v>
      </c>
      <c r="G77" s="1073" t="s">
        <v>1644</v>
      </c>
      <c r="H77" s="70" t="s">
        <v>1645</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1816</v>
      </c>
      <c r="B78" s="70">
        <v>70</v>
      </c>
      <c r="C78" s="70">
        <v>18</v>
      </c>
      <c r="D78" s="70">
        <v>70</v>
      </c>
      <c r="E78" s="70">
        <v>2024</v>
      </c>
      <c r="F78" s="70" t="s">
        <v>1554</v>
      </c>
      <c r="G78" s="1073" t="s">
        <v>1813</v>
      </c>
      <c r="H78" s="70" t="s">
        <v>1814</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1752</v>
      </c>
      <c r="B79" s="70">
        <v>71</v>
      </c>
      <c r="C79" s="70">
        <v>18</v>
      </c>
      <c r="D79" s="70">
        <v>71</v>
      </c>
      <c r="E79" s="70">
        <v>2024</v>
      </c>
      <c r="F79" s="70" t="s">
        <v>1554</v>
      </c>
      <c r="G79" s="1073" t="s">
        <v>1749</v>
      </c>
      <c r="H79" s="70" t="s">
        <v>1750</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1841</v>
      </c>
      <c r="B80" s="70">
        <v>72</v>
      </c>
      <c r="C80" s="70">
        <v>18</v>
      </c>
      <c r="D80" s="70">
        <v>72</v>
      </c>
      <c r="E80" s="70">
        <v>2024</v>
      </c>
      <c r="F80" s="70" t="s">
        <v>1554</v>
      </c>
      <c r="G80" s="1073" t="s">
        <v>1838</v>
      </c>
      <c r="H80" s="70" t="s">
        <v>1839</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1716</v>
      </c>
      <c r="B81" s="70">
        <v>73</v>
      </c>
      <c r="C81" s="70">
        <v>18</v>
      </c>
      <c r="D81" s="70">
        <v>73</v>
      </c>
      <c r="E81" s="70">
        <v>2024</v>
      </c>
      <c r="F81" s="70" t="s">
        <v>1554</v>
      </c>
      <c r="G81" s="1073" t="s">
        <v>1713</v>
      </c>
      <c r="H81" s="70" t="s">
        <v>1714</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2538</v>
      </c>
      <c r="B82" s="70">
        <v>74</v>
      </c>
      <c r="C82" s="70">
        <v>18</v>
      </c>
      <c r="D82" s="70">
        <v>74</v>
      </c>
      <c r="E82" s="70">
        <v>2024</v>
      </c>
      <c r="F82" s="70" t="s">
        <v>1554</v>
      </c>
      <c r="G82" s="1073" t="s">
        <v>2535</v>
      </c>
      <c r="H82" s="70" t="s">
        <v>2536</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1837</v>
      </c>
      <c r="B83" s="70">
        <v>75</v>
      </c>
      <c r="C83" s="70">
        <v>18</v>
      </c>
      <c r="D83" s="70">
        <v>75</v>
      </c>
      <c r="E83" s="70">
        <v>2024</v>
      </c>
      <c r="F83" s="70" t="s">
        <v>1554</v>
      </c>
      <c r="G83" s="1073" t="s">
        <v>1834</v>
      </c>
      <c r="H83" s="70" t="s">
        <v>1835</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2326</v>
      </c>
      <c r="B84" s="70">
        <v>76</v>
      </c>
      <c r="C84" s="70">
        <v>18</v>
      </c>
      <c r="D84" s="70">
        <v>76</v>
      </c>
      <c r="E84" s="70">
        <v>2024</v>
      </c>
      <c r="F84" s="70" t="s">
        <v>1554</v>
      </c>
      <c r="G84" s="1073" t="s">
        <v>2305</v>
      </c>
      <c r="H84" s="70" t="s">
        <v>2306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1700</v>
      </c>
      <c r="B85" s="70">
        <v>77</v>
      </c>
      <c r="C85" s="70">
        <v>18</v>
      </c>
      <c r="D85" s="70">
        <v>77</v>
      </c>
      <c r="E85" s="70">
        <v>2024</v>
      </c>
      <c r="F85" s="70" t="s">
        <v>1554</v>
      </c>
      <c r="G85" s="1073" t="s">
        <v>1697</v>
      </c>
      <c r="H85" s="70" t="s">
        <v>1698</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1696</v>
      </c>
      <c r="B86" s="70">
        <v>78</v>
      </c>
      <c r="C86" s="70">
        <v>18</v>
      </c>
      <c r="D86" s="70">
        <v>78</v>
      </c>
      <c r="E86" s="70">
        <v>2024</v>
      </c>
      <c r="F86" s="70" t="s">
        <v>1554</v>
      </c>
      <c r="G86" s="1073" t="s">
        <v>1693</v>
      </c>
      <c r="H86" s="70" t="s">
        <v>1694</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1791</v>
      </c>
      <c r="B190" s="70">
        <v>182</v>
      </c>
      <c r="C190" s="70">
        <v>16</v>
      </c>
      <c r="D190" s="70">
        <v>2</v>
      </c>
      <c r="E190" s="70">
        <v>2022</v>
      </c>
      <c r="F190" s="70" t="s">
        <v>161</v>
      </c>
      <c r="G190" s="1073" t="s">
        <v>1789</v>
      </c>
      <c r="H190" s="70" t="s">
        <v>1790</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1803</v>
      </c>
      <c r="B191" s="70">
        <v>183</v>
      </c>
      <c r="C191" s="70">
        <v>16</v>
      </c>
      <c r="D191" s="70">
        <v>3</v>
      </c>
      <c r="E191" s="70">
        <v>2022</v>
      </c>
      <c r="F191" s="70" t="s">
        <v>161</v>
      </c>
      <c r="G191" s="1073" t="s">
        <v>1801</v>
      </c>
      <c r="H191" s="70" t="s">
        <v>1802</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1783</v>
      </c>
      <c r="B192" s="70">
        <v>184</v>
      </c>
      <c r="C192" s="70">
        <v>16</v>
      </c>
      <c r="D192" s="70">
        <v>4</v>
      </c>
      <c r="E192" s="70">
        <v>2022</v>
      </c>
      <c r="F192" s="70" t="s">
        <v>161</v>
      </c>
      <c r="G192" s="1073" t="s">
        <v>1781</v>
      </c>
      <c r="H192" s="70" t="s">
        <v>1782</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1823</v>
      </c>
      <c r="B193" s="70">
        <v>185</v>
      </c>
      <c r="C193" s="70">
        <v>16</v>
      </c>
      <c r="D193" s="70">
        <v>5</v>
      </c>
      <c r="E193" s="70">
        <v>2022</v>
      </c>
      <c r="F193" s="70" t="s">
        <v>161</v>
      </c>
      <c r="G193" s="1073" t="s">
        <v>1821</v>
      </c>
      <c r="H193" s="70" t="s">
        <v>1822</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2560</v>
      </c>
      <c r="B194" s="70">
        <v>186</v>
      </c>
      <c r="C194" s="70">
        <v>16</v>
      </c>
      <c r="D194" s="70">
        <v>6</v>
      </c>
      <c r="E194" s="70">
        <v>2022</v>
      </c>
      <c r="F194" s="70" t="s">
        <v>161</v>
      </c>
      <c r="G194" s="1073" t="s">
        <v>2558</v>
      </c>
      <c r="H194" s="70" t="s">
        <v>2559</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1795</v>
      </c>
      <c r="B195" s="70">
        <v>187</v>
      </c>
      <c r="C195" s="70">
        <v>16</v>
      </c>
      <c r="D195" s="70">
        <v>7</v>
      </c>
      <c r="E195" s="70">
        <v>2022</v>
      </c>
      <c r="F195" s="70" t="s">
        <v>161</v>
      </c>
      <c r="G195" s="1073" t="s">
        <v>1793</v>
      </c>
      <c r="H195" s="70" t="s">
        <v>1794</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2533</v>
      </c>
      <c r="B196" s="70">
        <v>188</v>
      </c>
      <c r="C196" s="70">
        <v>16</v>
      </c>
      <c r="D196" s="70">
        <v>8</v>
      </c>
      <c r="E196" s="70">
        <v>2022</v>
      </c>
      <c r="F196" s="70" t="s">
        <v>161</v>
      </c>
      <c r="G196" s="1073" t="s">
        <v>2531</v>
      </c>
      <c r="H196" s="70" t="s">
        <v>2532</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2564</v>
      </c>
      <c r="B197" s="70">
        <v>189</v>
      </c>
      <c r="C197" s="70">
        <v>16</v>
      </c>
      <c r="D197" s="70">
        <v>9</v>
      </c>
      <c r="E197" s="70">
        <v>2022</v>
      </c>
      <c r="F197" s="70" t="s">
        <v>161</v>
      </c>
      <c r="G197" s="1073" t="s">
        <v>2562</v>
      </c>
      <c r="H197" s="70" t="s">
        <v>2563</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2518</v>
      </c>
      <c r="B198" s="70">
        <v>190</v>
      </c>
      <c r="C198" s="70">
        <v>16</v>
      </c>
      <c r="D198" s="70">
        <v>10</v>
      </c>
      <c r="E198" s="70">
        <v>2022</v>
      </c>
      <c r="F198" s="70" t="s">
        <v>161</v>
      </c>
      <c r="G198" s="1073" t="s">
        <v>2516</v>
      </c>
      <c r="H198" s="70" t="s">
        <v>2517</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1679</v>
      </c>
      <c r="B199" s="70">
        <v>191</v>
      </c>
      <c r="C199" s="70">
        <v>16</v>
      </c>
      <c r="D199" s="70">
        <v>11</v>
      </c>
      <c r="E199" s="70">
        <v>2022</v>
      </c>
      <c r="F199" s="70" t="s">
        <v>161</v>
      </c>
      <c r="G199" s="1073" t="s">
        <v>1677</v>
      </c>
      <c r="H199" s="70" t="s">
        <v>1678</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2042</v>
      </c>
      <c r="B200" s="70">
        <v>192</v>
      </c>
      <c r="C200" s="70">
        <v>16</v>
      </c>
      <c r="D200" s="70">
        <v>12</v>
      </c>
      <c r="E200" s="70">
        <v>2022</v>
      </c>
      <c r="F200" s="70" t="s">
        <v>161</v>
      </c>
      <c r="G200" s="1073" t="s">
        <v>2023</v>
      </c>
      <c r="H200" s="70" t="s">
        <v>2024</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2525</v>
      </c>
      <c r="B201" s="70">
        <v>193</v>
      </c>
      <c r="C201" s="70">
        <v>16</v>
      </c>
      <c r="D201" s="70">
        <v>13</v>
      </c>
      <c r="E201" s="70">
        <v>2022</v>
      </c>
      <c r="F201" s="70" t="s">
        <v>161</v>
      </c>
      <c r="G201" s="1073" t="s">
        <v>2524</v>
      </c>
      <c r="H201" s="70" t="s">
        <v>1664</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2572</v>
      </c>
      <c r="B202" s="70">
        <v>194</v>
      </c>
      <c r="C202" s="70">
        <v>16</v>
      </c>
      <c r="D202" s="70">
        <v>14</v>
      </c>
      <c r="E202" s="70">
        <v>2022</v>
      </c>
      <c r="F202" s="70" t="s">
        <v>161</v>
      </c>
      <c r="G202" s="1073" t="s">
        <v>2570</v>
      </c>
      <c r="H202" s="70" t="s">
        <v>2571</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2588</v>
      </c>
      <c r="B203" s="70">
        <v>195</v>
      </c>
      <c r="C203" s="70">
        <v>16</v>
      </c>
      <c r="D203" s="70">
        <v>15</v>
      </c>
      <c r="E203" s="70">
        <v>2022</v>
      </c>
      <c r="F203" s="70" t="s">
        <v>161</v>
      </c>
      <c r="G203" s="1073" t="s">
        <v>2586</v>
      </c>
      <c r="H203" s="70" t="s">
        <v>2587</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2498</v>
      </c>
      <c r="B204" s="70">
        <v>196</v>
      </c>
      <c r="C204" s="70">
        <v>16</v>
      </c>
      <c r="D204" s="70">
        <v>16</v>
      </c>
      <c r="E204" s="70">
        <v>2022</v>
      </c>
      <c r="F204" s="70" t="s">
        <v>161</v>
      </c>
      <c r="G204" s="1073" t="s">
        <v>2496</v>
      </c>
      <c r="H204" s="70" t="s">
        <v>2497</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2494</v>
      </c>
      <c r="B205" s="70">
        <v>197</v>
      </c>
      <c r="C205" s="70">
        <v>16</v>
      </c>
      <c r="D205" s="70">
        <v>17</v>
      </c>
      <c r="E205" s="70">
        <v>2022</v>
      </c>
      <c r="F205" s="70" t="s">
        <v>161</v>
      </c>
      <c r="G205" s="1073" t="s">
        <v>2492</v>
      </c>
      <c r="H205" s="70" t="s">
        <v>2493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1747</v>
      </c>
      <c r="B206" s="70">
        <v>198</v>
      </c>
      <c r="C206" s="70">
        <v>16</v>
      </c>
      <c r="D206" s="70">
        <v>18</v>
      </c>
      <c r="E206" s="70">
        <v>2022</v>
      </c>
      <c r="F206" s="70" t="s">
        <v>161</v>
      </c>
      <c r="G206" s="1073" t="s">
        <v>1745</v>
      </c>
      <c r="H206" s="70" t="s">
        <v>1746</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1819</v>
      </c>
      <c r="B207" s="70">
        <v>199</v>
      </c>
      <c r="C207" s="70">
        <v>16</v>
      </c>
      <c r="D207" s="70">
        <v>19</v>
      </c>
      <c r="E207" s="70">
        <v>2022</v>
      </c>
      <c r="F207" s="70" t="s">
        <v>161</v>
      </c>
      <c r="G207" s="1073" t="s">
        <v>1817</v>
      </c>
      <c r="H207" s="70" t="s">
        <v>1818</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1707</v>
      </c>
      <c r="B208" s="70">
        <v>200</v>
      </c>
      <c r="C208" s="70">
        <v>16</v>
      </c>
      <c r="D208" s="70">
        <v>20</v>
      </c>
      <c r="E208" s="70">
        <v>2022</v>
      </c>
      <c r="F208" s="70" t="s">
        <v>161</v>
      </c>
      <c r="G208" s="1073" t="s">
        <v>1705</v>
      </c>
      <c r="H208" s="70" t="s">
        <v>1706</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1727</v>
      </c>
      <c r="B209" s="70">
        <v>201</v>
      </c>
      <c r="C209" s="70">
        <v>16</v>
      </c>
      <c r="D209" s="70">
        <v>21</v>
      </c>
      <c r="E209" s="70">
        <v>2022</v>
      </c>
      <c r="F209" s="70" t="s">
        <v>161</v>
      </c>
      <c r="G209" s="1073" t="s">
        <v>1725</v>
      </c>
      <c r="H209" s="70" t="s">
        <v>1726</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1807</v>
      </c>
      <c r="B210" s="70">
        <v>202</v>
      </c>
      <c r="C210" s="70">
        <v>16</v>
      </c>
      <c r="D210" s="70">
        <v>22</v>
      </c>
      <c r="E210" s="70">
        <v>2022</v>
      </c>
      <c r="F210" s="70" t="s">
        <v>161</v>
      </c>
      <c r="G210" s="1073" t="s">
        <v>1805</v>
      </c>
      <c r="H210" s="70" t="s">
        <v>1806</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1739</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2514</v>
      </c>
      <c r="B212" s="70">
        <v>204</v>
      </c>
      <c r="C212" s="70">
        <v>16</v>
      </c>
      <c r="D212" s="70">
        <v>24</v>
      </c>
      <c r="E212" s="70">
        <v>2022</v>
      </c>
      <c r="F212" s="70" t="s">
        <v>161</v>
      </c>
      <c r="G212" s="1073" t="s">
        <v>2512</v>
      </c>
      <c r="H212" s="70" t="s">
        <v>2513</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1723</v>
      </c>
      <c r="B213" s="70">
        <v>205</v>
      </c>
      <c r="C213" s="70">
        <v>16</v>
      </c>
      <c r="D213" s="70">
        <v>25</v>
      </c>
      <c r="E213" s="70">
        <v>2022</v>
      </c>
      <c r="F213" s="70" t="s">
        <v>161</v>
      </c>
      <c r="G213" s="1073" t="s">
        <v>1721</v>
      </c>
      <c r="H213" s="70" t="s">
        <v>1722</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2541</v>
      </c>
      <c r="B214" s="70">
        <v>206</v>
      </c>
      <c r="C214" s="70">
        <v>16</v>
      </c>
      <c r="D214" s="70">
        <v>26</v>
      </c>
      <c r="E214" s="70">
        <v>2022</v>
      </c>
      <c r="F214" s="70" t="s">
        <v>161</v>
      </c>
      <c r="G214" s="1073" t="s">
        <v>2539</v>
      </c>
      <c r="H214" s="70" t="s">
        <v>2540</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1759</v>
      </c>
      <c r="B215" s="70">
        <v>207</v>
      </c>
      <c r="C215" s="70">
        <v>16</v>
      </c>
      <c r="D215" s="70">
        <v>27</v>
      </c>
      <c r="E215" s="70">
        <v>2022</v>
      </c>
      <c r="F215" s="70" t="s">
        <v>161</v>
      </c>
      <c r="G215" s="1073" t="s">
        <v>1757</v>
      </c>
      <c r="H215" s="70" t="s">
        <v>1758</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1779</v>
      </c>
      <c r="B216" s="70">
        <v>208</v>
      </c>
      <c r="C216" s="70">
        <v>16</v>
      </c>
      <c r="D216" s="70">
        <v>28</v>
      </c>
      <c r="E216" s="70">
        <v>2022</v>
      </c>
      <c r="F216" s="70" t="s">
        <v>161</v>
      </c>
      <c r="G216" s="1073" t="s">
        <v>1777</v>
      </c>
      <c r="H216" s="70" t="s">
        <v>1778</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2510</v>
      </c>
      <c r="B217" s="70">
        <v>209</v>
      </c>
      <c r="C217" s="70">
        <v>16</v>
      </c>
      <c r="D217" s="70">
        <v>29</v>
      </c>
      <c r="E217" s="70">
        <v>2022</v>
      </c>
      <c r="F217" s="70" t="s">
        <v>161</v>
      </c>
      <c r="G217" s="1073" t="s">
        <v>2508</v>
      </c>
      <c r="H217" s="70" t="s">
        <v>2509</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1719</v>
      </c>
      <c r="B218" s="70">
        <v>210</v>
      </c>
      <c r="C218" s="70">
        <v>16</v>
      </c>
      <c r="D218" s="70">
        <v>30</v>
      </c>
      <c r="E218" s="70">
        <v>2022</v>
      </c>
      <c r="F218" s="70" t="s">
        <v>161</v>
      </c>
      <c r="G218" s="1073" t="s">
        <v>1717</v>
      </c>
      <c r="H218" s="70" t="s">
        <v>1718</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2490</v>
      </c>
      <c r="B219" s="70">
        <v>211</v>
      </c>
      <c r="C219" s="70">
        <v>16</v>
      </c>
      <c r="D219" s="70">
        <v>31</v>
      </c>
      <c r="E219" s="70">
        <v>2022</v>
      </c>
      <c r="F219" s="70" t="s">
        <v>161</v>
      </c>
      <c r="G219" s="1073" t="s">
        <v>2488</v>
      </c>
      <c r="H219" s="70" t="s">
        <v>2489</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1787</v>
      </c>
      <c r="B220" s="70">
        <v>212</v>
      </c>
      <c r="C220" s="70">
        <v>16</v>
      </c>
      <c r="D220" s="70">
        <v>32</v>
      </c>
      <c r="E220" s="70">
        <v>2022</v>
      </c>
      <c r="F220" s="70" t="s">
        <v>161</v>
      </c>
      <c r="G220" s="1073" t="s">
        <v>1785</v>
      </c>
      <c r="H220" s="70" t="s">
        <v>1786</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1691</v>
      </c>
      <c r="B221" s="70">
        <v>213</v>
      </c>
      <c r="C221" s="70">
        <v>16</v>
      </c>
      <c r="D221" s="70">
        <v>33</v>
      </c>
      <c r="E221" s="70">
        <v>2022</v>
      </c>
      <c r="F221" s="70" t="s">
        <v>161</v>
      </c>
      <c r="G221" s="1073" t="s">
        <v>1689</v>
      </c>
      <c r="H221" s="70" t="s">
        <v>1690</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2584</v>
      </c>
      <c r="B222" s="70">
        <v>214</v>
      </c>
      <c r="C222" s="70">
        <v>16</v>
      </c>
      <c r="D222" s="70">
        <v>34</v>
      </c>
      <c r="E222" s="70">
        <v>2022</v>
      </c>
      <c r="F222" s="70" t="s">
        <v>161</v>
      </c>
      <c r="G222" s="1073" t="s">
        <v>2582</v>
      </c>
      <c r="H222" s="70" t="s">
        <v>2583</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2168</v>
      </c>
      <c r="B223" s="70">
        <v>215</v>
      </c>
      <c r="C223" s="70">
        <v>16</v>
      </c>
      <c r="D223" s="70">
        <v>35</v>
      </c>
      <c r="E223" s="70">
        <v>2022</v>
      </c>
      <c r="F223" s="70" t="s">
        <v>161</v>
      </c>
      <c r="G223" s="1073" t="s">
        <v>2149</v>
      </c>
      <c r="H223" s="70" t="s">
        <v>2150</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1771</v>
      </c>
      <c r="B224" s="70">
        <v>216</v>
      </c>
      <c r="C224" s="70">
        <v>16</v>
      </c>
      <c r="D224" s="70">
        <v>36</v>
      </c>
      <c r="E224" s="70">
        <v>2022</v>
      </c>
      <c r="F224" s="70" t="s">
        <v>161</v>
      </c>
      <c r="G224" s="1073" t="s">
        <v>1769</v>
      </c>
      <c r="H224" s="70" t="s">
        <v>1770</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1650</v>
      </c>
      <c r="B225" s="70">
        <v>217</v>
      </c>
      <c r="C225" s="70">
        <v>16</v>
      </c>
      <c r="D225" s="70">
        <v>37</v>
      </c>
      <c r="E225" s="70">
        <v>2022</v>
      </c>
      <c r="F225" s="70" t="s">
        <v>161</v>
      </c>
      <c r="G225" s="1073" t="s">
        <v>1648</v>
      </c>
      <c r="H225" s="70" t="s">
        <v>1649</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2506</v>
      </c>
      <c r="B226" s="70">
        <v>218</v>
      </c>
      <c r="C226" s="70">
        <v>16</v>
      </c>
      <c r="D226" s="70">
        <v>38</v>
      </c>
      <c r="E226" s="70">
        <v>2022</v>
      </c>
      <c r="F226" s="70" t="s">
        <v>161</v>
      </c>
      <c r="G226" s="1073" t="s">
        <v>2504</v>
      </c>
      <c r="H226" s="70" t="s">
        <v>2505</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2568</v>
      </c>
      <c r="B227" s="70">
        <v>219</v>
      </c>
      <c r="C227" s="70">
        <v>16</v>
      </c>
      <c r="D227" s="70">
        <v>39</v>
      </c>
      <c r="E227" s="70">
        <v>2022</v>
      </c>
      <c r="F227" s="70" t="s">
        <v>161</v>
      </c>
      <c r="G227" s="1073" t="s">
        <v>2566</v>
      </c>
      <c r="H227" s="70" t="s">
        <v>2567</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1711</v>
      </c>
      <c r="B228" s="70">
        <v>220</v>
      </c>
      <c r="C228" s="70">
        <v>16</v>
      </c>
      <c r="D228" s="70">
        <v>40</v>
      </c>
      <c r="E228" s="70">
        <v>2022</v>
      </c>
      <c r="F228" s="70" t="s">
        <v>161</v>
      </c>
      <c r="G228" s="1073" t="s">
        <v>1709</v>
      </c>
      <c r="H228" s="70" t="s">
        <v>1710</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1743</v>
      </c>
      <c r="B229" s="70">
        <v>221</v>
      </c>
      <c r="C229" s="70">
        <v>16</v>
      </c>
      <c r="D229" s="70">
        <v>41</v>
      </c>
      <c r="E229" s="70">
        <v>2022</v>
      </c>
      <c r="F229" s="70" t="s">
        <v>161</v>
      </c>
      <c r="G229" s="1073" t="s">
        <v>1741</v>
      </c>
      <c r="H229" s="70" t="s">
        <v>1742</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1683</v>
      </c>
      <c r="B230" s="70">
        <v>222</v>
      </c>
      <c r="C230" s="70">
        <v>16</v>
      </c>
      <c r="D230" s="70">
        <v>42</v>
      </c>
      <c r="E230" s="70">
        <v>2022</v>
      </c>
      <c r="F230" s="70" t="s">
        <v>161</v>
      </c>
      <c r="G230" s="1073" t="s">
        <v>1681</v>
      </c>
      <c r="H230" s="70" t="s">
        <v>1682</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2576</v>
      </c>
      <c r="B231" s="70">
        <v>223</v>
      </c>
      <c r="C231" s="70">
        <v>16</v>
      </c>
      <c r="D231" s="70">
        <v>43</v>
      </c>
      <c r="E231" s="70">
        <v>2022</v>
      </c>
      <c r="F231" s="70" t="s">
        <v>161</v>
      </c>
      <c r="G231" s="1073" t="s">
        <v>2574</v>
      </c>
      <c r="H231" s="70" t="s">
        <v>2575</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2580</v>
      </c>
      <c r="B232" s="70">
        <v>224</v>
      </c>
      <c r="C232" s="70">
        <v>16</v>
      </c>
      <c r="D232" s="70">
        <v>44</v>
      </c>
      <c r="E232" s="70">
        <v>2022</v>
      </c>
      <c r="F232" s="70" t="s">
        <v>161</v>
      </c>
      <c r="G232" s="1073" t="s">
        <v>2578</v>
      </c>
      <c r="H232" s="70" t="s">
        <v>2579</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1827</v>
      </c>
      <c r="B233" s="70">
        <v>225</v>
      </c>
      <c r="C233" s="70">
        <v>16</v>
      </c>
      <c r="D233" s="70">
        <v>45</v>
      </c>
      <c r="E233" s="70">
        <v>2022</v>
      </c>
      <c r="F233" s="70" t="s">
        <v>161</v>
      </c>
      <c r="G233" s="1073" t="s">
        <v>1825</v>
      </c>
      <c r="H233" s="70" t="s">
        <v>1826</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2552</v>
      </c>
      <c r="B234" s="70">
        <v>226</v>
      </c>
      <c r="C234" s="70">
        <v>16</v>
      </c>
      <c r="D234" s="70">
        <v>46</v>
      </c>
      <c r="E234" s="70">
        <v>2022</v>
      </c>
      <c r="F234" s="70" t="s">
        <v>161</v>
      </c>
      <c r="G234" s="1073" t="s">
        <v>2551</v>
      </c>
      <c r="H234" s="70" t="s">
        <v>1829</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1675</v>
      </c>
      <c r="B235" s="70">
        <v>227</v>
      </c>
      <c r="C235" s="70">
        <v>16</v>
      </c>
      <c r="D235" s="70">
        <v>47</v>
      </c>
      <c r="E235" s="70">
        <v>2022</v>
      </c>
      <c r="F235" s="70" t="s">
        <v>161</v>
      </c>
      <c r="G235" s="1073" t="s">
        <v>1673</v>
      </c>
      <c r="H235" s="70" t="s">
        <v>1674</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1687</v>
      </c>
      <c r="B236" s="70">
        <v>228</v>
      </c>
      <c r="C236" s="70">
        <v>16</v>
      </c>
      <c r="D236" s="70">
        <v>48</v>
      </c>
      <c r="E236" s="70">
        <v>2022</v>
      </c>
      <c r="F236" s="70" t="s">
        <v>161</v>
      </c>
      <c r="G236" s="1073" t="s">
        <v>1685</v>
      </c>
      <c r="H236" s="70" t="s">
        <v>1686</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1667</v>
      </c>
      <c r="B237" s="70">
        <v>229</v>
      </c>
      <c r="C237" s="70">
        <v>16</v>
      </c>
      <c r="D237" s="70">
        <v>49</v>
      </c>
      <c r="E237" s="70">
        <v>2022</v>
      </c>
      <c r="F237" s="70" t="s">
        <v>161</v>
      </c>
      <c r="G237" s="1073" t="s">
        <v>1665</v>
      </c>
      <c r="H237" s="70" t="s">
        <v>1666</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1799</v>
      </c>
      <c r="B238" s="70">
        <v>230</v>
      </c>
      <c r="C238" s="70">
        <v>16</v>
      </c>
      <c r="D238" s="70">
        <v>50</v>
      </c>
      <c r="E238" s="70">
        <v>2022</v>
      </c>
      <c r="F238" s="70" t="s">
        <v>161</v>
      </c>
      <c r="G238" s="1073" t="s">
        <v>1797</v>
      </c>
      <c r="H238" s="70" t="s">
        <v>1798</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2545</v>
      </c>
      <c r="B239" s="70">
        <v>231</v>
      </c>
      <c r="C239" s="70">
        <v>16</v>
      </c>
      <c r="D239" s="70">
        <v>51</v>
      </c>
      <c r="E239" s="70">
        <v>2022</v>
      </c>
      <c r="F239" s="70" t="s">
        <v>161</v>
      </c>
      <c r="G239" s="1073" t="s">
        <v>2543</v>
      </c>
      <c r="H239" s="70" t="s">
        <v>2544</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1731</v>
      </c>
      <c r="B240" s="70">
        <v>232</v>
      </c>
      <c r="C240" s="70">
        <v>16</v>
      </c>
      <c r="D240" s="70">
        <v>52</v>
      </c>
      <c r="E240" s="70">
        <v>2022</v>
      </c>
      <c r="F240" s="70" t="s">
        <v>161</v>
      </c>
      <c r="G240" s="1073" t="s">
        <v>1729</v>
      </c>
      <c r="H240" s="70" t="s">
        <v>1730</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1811</v>
      </c>
      <c r="B241" s="70">
        <v>233</v>
      </c>
      <c r="C241" s="70">
        <v>16</v>
      </c>
      <c r="D241" s="70">
        <v>53</v>
      </c>
      <c r="E241" s="70">
        <v>2022</v>
      </c>
      <c r="F241" s="70" t="s">
        <v>161</v>
      </c>
      <c r="G241" s="1073" t="s">
        <v>1809</v>
      </c>
      <c r="H241" s="70" t="s">
        <v>1810</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2549</v>
      </c>
      <c r="B242" s="70">
        <v>234</v>
      </c>
      <c r="C242" s="70">
        <v>16</v>
      </c>
      <c r="D242" s="70">
        <v>54</v>
      </c>
      <c r="E242" s="70">
        <v>2022</v>
      </c>
      <c r="F242" s="70" t="s">
        <v>161</v>
      </c>
      <c r="G242" s="1073" t="s">
        <v>2547</v>
      </c>
      <c r="H242" s="70" t="s">
        <v>2548</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1671</v>
      </c>
      <c r="B243" s="70">
        <v>235</v>
      </c>
      <c r="C243" s="70">
        <v>16</v>
      </c>
      <c r="D243" s="70">
        <v>55</v>
      </c>
      <c r="E243" s="70">
        <v>2022</v>
      </c>
      <c r="F243" s="70" t="s">
        <v>161</v>
      </c>
      <c r="G243" s="1073" t="s">
        <v>1669</v>
      </c>
      <c r="H243" s="70" t="s">
        <v>1670</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1775</v>
      </c>
      <c r="B244" s="70">
        <v>236</v>
      </c>
      <c r="C244" s="70">
        <v>16</v>
      </c>
      <c r="D244" s="70">
        <v>56</v>
      </c>
      <c r="E244" s="70">
        <v>2022</v>
      </c>
      <c r="F244" s="70" t="s">
        <v>161</v>
      </c>
      <c r="G244" s="1073" t="s">
        <v>1773</v>
      </c>
      <c r="H244" s="70" t="s">
        <v>1774</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1735</v>
      </c>
      <c r="B245" s="70">
        <v>237</v>
      </c>
      <c r="C245" s="70">
        <v>16</v>
      </c>
      <c r="D245" s="70">
        <v>57</v>
      </c>
      <c r="E245" s="70">
        <v>2022</v>
      </c>
      <c r="F245" s="70" t="s">
        <v>161</v>
      </c>
      <c r="G245" s="1073" t="s">
        <v>1733</v>
      </c>
      <c r="H245" s="70" t="s">
        <v>1734</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1654</v>
      </c>
      <c r="B246" s="70">
        <v>238</v>
      </c>
      <c r="C246" s="70">
        <v>16</v>
      </c>
      <c r="D246" s="70">
        <v>58</v>
      </c>
      <c r="E246" s="70">
        <v>2022</v>
      </c>
      <c r="F246" s="70" t="s">
        <v>161</v>
      </c>
      <c r="G246" s="1073" t="s">
        <v>1652</v>
      </c>
      <c r="H246" s="70" t="s">
        <v>1653</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1832</v>
      </c>
      <c r="B247" s="70">
        <v>239</v>
      </c>
      <c r="C247" s="70">
        <v>16</v>
      </c>
      <c r="D247" s="70">
        <v>59</v>
      </c>
      <c r="E247" s="70">
        <v>2022</v>
      </c>
      <c r="F247" s="70" t="s">
        <v>161</v>
      </c>
      <c r="G247" s="1073" t="s">
        <v>1830</v>
      </c>
      <c r="H247" s="70" t="s">
        <v>1831</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1755</v>
      </c>
      <c r="B248" s="70">
        <v>240</v>
      </c>
      <c r="C248" s="70">
        <v>16</v>
      </c>
      <c r="D248" s="70">
        <v>60</v>
      </c>
      <c r="E248" s="70">
        <v>2022</v>
      </c>
      <c r="F248" s="70" t="s">
        <v>161</v>
      </c>
      <c r="G248" s="1073" t="s">
        <v>1753</v>
      </c>
      <c r="H248" s="70" t="s">
        <v>1754</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2486</v>
      </c>
      <c r="B249" s="70">
        <v>241</v>
      </c>
      <c r="C249" s="70">
        <v>16</v>
      </c>
      <c r="D249" s="70">
        <v>61</v>
      </c>
      <c r="E249" s="70">
        <v>2022</v>
      </c>
      <c r="F249" s="70" t="s">
        <v>161</v>
      </c>
      <c r="G249" s="1073" t="s">
        <v>2484</v>
      </c>
      <c r="H249" s="70" t="s">
        <v>2485</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1763</v>
      </c>
      <c r="B250" s="70">
        <v>242</v>
      </c>
      <c r="C250" s="70">
        <v>16</v>
      </c>
      <c r="D250" s="70">
        <v>62</v>
      </c>
      <c r="E250" s="70">
        <v>2022</v>
      </c>
      <c r="F250" s="70" t="s">
        <v>161</v>
      </c>
      <c r="G250" s="1073" t="s">
        <v>1761</v>
      </c>
      <c r="H250" s="70" t="s">
        <v>1762</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2529</v>
      </c>
      <c r="B251" s="70">
        <v>243</v>
      </c>
      <c r="C251" s="70">
        <v>16</v>
      </c>
      <c r="D251" s="70">
        <v>63</v>
      </c>
      <c r="E251" s="70">
        <v>2022</v>
      </c>
      <c r="F251" s="70" t="s">
        <v>161</v>
      </c>
      <c r="G251" s="1073" t="s">
        <v>2527</v>
      </c>
      <c r="H251" s="70" t="s">
        <v>2528</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1703</v>
      </c>
      <c r="B252" s="70">
        <v>244</v>
      </c>
      <c r="C252" s="70">
        <v>16</v>
      </c>
      <c r="D252" s="70">
        <v>64</v>
      </c>
      <c r="E252" s="70">
        <v>2022</v>
      </c>
      <c r="F252" s="70" t="s">
        <v>161</v>
      </c>
      <c r="G252" s="1073" t="s">
        <v>1701</v>
      </c>
      <c r="H252" s="70" t="s">
        <v>1702</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2502</v>
      </c>
      <c r="B253" s="70">
        <v>245</v>
      </c>
      <c r="C253" s="70">
        <v>16</v>
      </c>
      <c r="D253" s="70">
        <v>65</v>
      </c>
      <c r="E253" s="70">
        <v>2022</v>
      </c>
      <c r="F253" s="70" t="s">
        <v>161</v>
      </c>
      <c r="G253" s="1073" t="s">
        <v>2500</v>
      </c>
      <c r="H253" s="70" t="s">
        <v>2501</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1767</v>
      </c>
      <c r="B254" s="70">
        <v>246</v>
      </c>
      <c r="C254" s="70">
        <v>16</v>
      </c>
      <c r="D254" s="70">
        <v>66</v>
      </c>
      <c r="E254" s="70">
        <v>2022</v>
      </c>
      <c r="F254" s="70" t="s">
        <v>161</v>
      </c>
      <c r="G254" s="1073" t="s">
        <v>1765</v>
      </c>
      <c r="H254" s="70" t="s">
        <v>1766</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2556</v>
      </c>
      <c r="B255" s="70">
        <v>247</v>
      </c>
      <c r="C255" s="70">
        <v>16</v>
      </c>
      <c r="D255" s="70">
        <v>67</v>
      </c>
      <c r="E255" s="70">
        <v>2022</v>
      </c>
      <c r="F255" s="70" t="s">
        <v>161</v>
      </c>
      <c r="G255" s="1073" t="s">
        <v>2554</v>
      </c>
      <c r="H255" s="70" t="s">
        <v>2555</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2522</v>
      </c>
      <c r="B256" s="70">
        <v>248</v>
      </c>
      <c r="C256" s="70">
        <v>16</v>
      </c>
      <c r="D256" s="70">
        <v>68</v>
      </c>
      <c r="E256" s="70">
        <v>2022</v>
      </c>
      <c r="F256" s="70" t="s">
        <v>161</v>
      </c>
      <c r="G256" s="1073" t="s">
        <v>2520</v>
      </c>
      <c r="H256" s="70" t="s">
        <v>2521</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1646</v>
      </c>
      <c r="B257" s="70">
        <v>249</v>
      </c>
      <c r="C257" s="70">
        <v>16</v>
      </c>
      <c r="D257" s="70">
        <v>69</v>
      </c>
      <c r="E257" s="70">
        <v>2022</v>
      </c>
      <c r="F257" s="70" t="s">
        <v>161</v>
      </c>
      <c r="G257" s="1073" t="s">
        <v>1644</v>
      </c>
      <c r="H257" s="70" t="s">
        <v>1645</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1815</v>
      </c>
      <c r="B258" s="70">
        <v>250</v>
      </c>
      <c r="C258" s="70">
        <v>16</v>
      </c>
      <c r="D258" s="70">
        <v>70</v>
      </c>
      <c r="E258" s="70">
        <v>2022</v>
      </c>
      <c r="F258" s="70" t="s">
        <v>161</v>
      </c>
      <c r="G258" s="1073" t="s">
        <v>1813</v>
      </c>
      <c r="H258" s="70" t="s">
        <v>1814</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1751</v>
      </c>
      <c r="B259" s="70">
        <v>251</v>
      </c>
      <c r="C259" s="70">
        <v>16</v>
      </c>
      <c r="D259" s="70">
        <v>71</v>
      </c>
      <c r="E259" s="70">
        <v>2022</v>
      </c>
      <c r="F259" s="70" t="s">
        <v>161</v>
      </c>
      <c r="G259" s="1073" t="s">
        <v>1749</v>
      </c>
      <c r="H259" s="70" t="s">
        <v>1750</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1840</v>
      </c>
      <c r="B260" s="70">
        <v>252</v>
      </c>
      <c r="C260" s="70">
        <v>16</v>
      </c>
      <c r="D260" s="70">
        <v>72</v>
      </c>
      <c r="E260" s="70">
        <v>2022</v>
      </c>
      <c r="F260" s="70" t="s">
        <v>161</v>
      </c>
      <c r="G260" s="1073" t="s">
        <v>1838</v>
      </c>
      <c r="H260" s="70" t="s">
        <v>1839</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1715</v>
      </c>
      <c r="B261" s="70">
        <v>253</v>
      </c>
      <c r="C261" s="70">
        <v>16</v>
      </c>
      <c r="D261" s="70">
        <v>73</v>
      </c>
      <c r="E261" s="70">
        <v>2022</v>
      </c>
      <c r="F261" s="70" t="s">
        <v>161</v>
      </c>
      <c r="G261" s="1073" t="s">
        <v>1713</v>
      </c>
      <c r="H261" s="70" t="s">
        <v>1714</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2537</v>
      </c>
      <c r="B262" s="70">
        <v>254</v>
      </c>
      <c r="C262" s="70">
        <v>16</v>
      </c>
      <c r="D262" s="70">
        <v>74</v>
      </c>
      <c r="E262" s="70">
        <v>2022</v>
      </c>
      <c r="F262" s="70" t="s">
        <v>161</v>
      </c>
      <c r="G262" s="1073" t="s">
        <v>2535</v>
      </c>
      <c r="H262" s="70" t="s">
        <v>2536</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1836</v>
      </c>
      <c r="B263" s="70">
        <v>255</v>
      </c>
      <c r="C263" s="70">
        <v>16</v>
      </c>
      <c r="D263" s="70">
        <v>75</v>
      </c>
      <c r="E263" s="70">
        <v>2022</v>
      </c>
      <c r="F263" s="70" t="s">
        <v>161</v>
      </c>
      <c r="G263" s="1073" t="s">
        <v>1834</v>
      </c>
      <c r="H263" s="70" t="s">
        <v>1835</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2324</v>
      </c>
      <c r="B264" s="70">
        <v>256</v>
      </c>
      <c r="C264" s="70">
        <v>16</v>
      </c>
      <c r="D264" s="70">
        <v>76</v>
      </c>
      <c r="E264" s="70">
        <v>2022</v>
      </c>
      <c r="F264" s="70" t="s">
        <v>161</v>
      </c>
      <c r="G264" s="1073" t="s">
        <v>2305</v>
      </c>
      <c r="H264" s="70" t="s">
        <v>2306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1699</v>
      </c>
      <c r="B265" s="70">
        <v>257</v>
      </c>
      <c r="C265" s="70">
        <v>16</v>
      </c>
      <c r="D265" s="70">
        <v>77</v>
      </c>
      <c r="E265" s="70">
        <v>2022</v>
      </c>
      <c r="F265" s="70" t="s">
        <v>161</v>
      </c>
      <c r="G265" s="1073" t="s">
        <v>1697</v>
      </c>
      <c r="H265" s="70" t="s">
        <v>1698</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1695</v>
      </c>
      <c r="B266" s="70">
        <v>258</v>
      </c>
      <c r="C266" s="70">
        <v>16</v>
      </c>
      <c r="D266" s="70">
        <v>78</v>
      </c>
      <c r="E266" s="70">
        <v>2022</v>
      </c>
      <c r="F266" s="70" t="s">
        <v>161</v>
      </c>
      <c r="G266" s="1073" t="s">
        <v>1693</v>
      </c>
      <c r="H266" s="70" t="s">
        <v>1694</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2149</v>
      </c>
      <c r="H6" s="77" t="s">
        <v>2150</v>
      </c>
      <c r="I6" s="77" t="s">
        <v>2591</v>
      </c>
      <c r="J6" s="77" t="s">
        <v>2592</v>
      </c>
      <c r="K6" s="1080">
        <v>58</v>
      </c>
      <c r="L6" s="1081">
        <v>23</v>
      </c>
      <c r="M6" s="1044"/>
      <c r="N6" s="988">
        <v>1</v>
      </c>
      <c r="O6" s="77" t="s">
        <v>1844</v>
      </c>
      <c r="P6" s="77" t="s">
        <v>1845</v>
      </c>
      <c r="Q6" s="77" t="s">
        <v>1501</v>
      </c>
      <c r="R6" s="16"/>
      <c r="S6" s="77">
        <v>1</v>
      </c>
      <c r="T6" s="77" t="s">
        <v>2149</v>
      </c>
      <c r="U6" s="77" t="s">
        <v>2150</v>
      </c>
      <c r="V6" s="77" t="s">
        <v>1501</v>
      </c>
      <c r="W6" s="16"/>
      <c r="X6" s="77">
        <v>1</v>
      </c>
      <c r="Y6" s="692" t="s">
        <v>1844</v>
      </c>
      <c r="Z6" s="77" t="s">
        <v>1845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1867</v>
      </c>
      <c r="P7" s="77" t="s">
        <v>1842</v>
      </c>
      <c r="Q7" s="77" t="s">
        <v>1501</v>
      </c>
      <c r="R7" s="16"/>
      <c r="S7" s="77">
        <v>2</v>
      </c>
      <c r="T7" s="76" t="s">
        <v>795</v>
      </c>
      <c r="U7" s="77" t="s">
        <v>1503</v>
      </c>
      <c r="V7" s="77" t="s">
        <v>1503</v>
      </c>
      <c r="W7" s="16"/>
      <c r="X7" s="77">
        <v>2</v>
      </c>
      <c r="Y7" s="692" t="s">
        <v>1867</v>
      </c>
      <c r="Z7" s="77" t="s">
        <v>1842</v>
      </c>
      <c r="AA7" s="77" t="s">
        <v>1501</v>
      </c>
      <c r="AB7" s="16"/>
      <c r="AC7" s="77">
        <v>2</v>
      </c>
      <c r="AD7" s="77" t="s">
        <v>1789</v>
      </c>
      <c r="AE7" s="77" t="s">
        <v>1790</v>
      </c>
      <c r="AF7" s="77" t="s">
        <v>1501</v>
      </c>
    </row>
    <row r="8" spans="1:32" ht="12">
      <c r="A8" s="16"/>
      <c r="B8" s="16"/>
      <c r="C8" s="16"/>
      <c r="D8" s="16"/>
      <c r="F8" s="16"/>
      <c r="G8" s="16"/>
      <c r="H8" s="16"/>
      <c r="I8" s="16"/>
      <c r="J8" s="16"/>
      <c r="K8" s="1044"/>
      <c r="L8" s="1044"/>
      <c r="M8" s="1044"/>
      <c r="N8" s="988">
        <v>3</v>
      </c>
      <c r="O8" s="77" t="s">
        <v>1889</v>
      </c>
      <c r="P8" s="77" t="s">
        <v>1890</v>
      </c>
      <c r="Q8" s="77" t="s">
        <v>1501</v>
      </c>
      <c r="R8" s="16"/>
      <c r="S8" s="16"/>
      <c r="T8" s="16"/>
      <c r="U8" s="16"/>
      <c r="V8" s="16"/>
      <c r="W8" s="16"/>
      <c r="X8" s="77">
        <v>3</v>
      </c>
      <c r="Y8" s="692" t="s">
        <v>1889</v>
      </c>
      <c r="Z8" s="77" t="s">
        <v>1890</v>
      </c>
      <c r="AA8" s="77" t="s">
        <v>1501</v>
      </c>
      <c r="AB8" s="16"/>
      <c r="AC8" s="77">
        <v>3</v>
      </c>
      <c r="AD8" s="77" t="s">
        <v>1801</v>
      </c>
      <c r="AE8" s="77" t="s">
        <v>1802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1573</v>
      </c>
      <c r="P9" s="77" t="s">
        <v>1574</v>
      </c>
      <c r="Q9" s="77" t="s">
        <v>1501</v>
      </c>
      <c r="R9" s="16"/>
      <c r="S9" s="16"/>
      <c r="T9" s="16"/>
      <c r="U9" s="16"/>
      <c r="V9" s="16"/>
      <c r="W9" s="16"/>
      <c r="X9" s="77">
        <v>4</v>
      </c>
      <c r="Y9" s="692" t="s">
        <v>1573</v>
      </c>
      <c r="Z9" s="77" t="s">
        <v>1574</v>
      </c>
      <c r="AA9" s="77" t="s">
        <v>1501</v>
      </c>
      <c r="AB9" s="16"/>
      <c r="AC9" s="77">
        <v>4</v>
      </c>
      <c r="AD9" s="77" t="s">
        <v>1781</v>
      </c>
      <c r="AE9" s="77" t="s">
        <v>1782</v>
      </c>
      <c r="AF9" s="77" t="s">
        <v>1501</v>
      </c>
    </row>
    <row r="10" spans="1:32" ht="12">
      <c r="A10" s="16"/>
      <c r="B10" s="16"/>
      <c r="C10" s="16"/>
      <c r="D10" s="16"/>
      <c r="F10" s="75" t="s">
        <v>1501</v>
      </c>
      <c r="G10" s="76" t="s">
        <v>2149</v>
      </c>
      <c r="H10" s="77" t="s">
        <v>2150</v>
      </c>
      <c r="I10" s="77" t="s">
        <v>2591</v>
      </c>
      <c r="J10" s="77" t="s">
        <v>2592</v>
      </c>
      <c r="K10" s="1079">
        <v>58</v>
      </c>
      <c r="L10" s="1045">
        <v>23</v>
      </c>
      <c r="M10" s="1044"/>
      <c r="N10" s="988">
        <v>5</v>
      </c>
      <c r="O10" s="77" t="s">
        <v>1931</v>
      </c>
      <c r="P10" s="77" t="s">
        <v>1932</v>
      </c>
      <c r="Q10" s="77" t="s">
        <v>1501</v>
      </c>
      <c r="R10" s="16"/>
      <c r="S10" s="16"/>
      <c r="T10" s="16"/>
      <c r="U10" s="16"/>
      <c r="V10" s="16"/>
      <c r="W10" s="16"/>
      <c r="X10" s="77">
        <v>5</v>
      </c>
      <c r="Y10" s="692" t="s">
        <v>1931</v>
      </c>
      <c r="Z10" s="77" t="s">
        <v>1932</v>
      </c>
      <c r="AA10" s="77" t="s">
        <v>1501</v>
      </c>
      <c r="AB10" s="16"/>
      <c r="AC10" s="77">
        <v>5</v>
      </c>
      <c r="AD10" s="77" t="s">
        <v>1821</v>
      </c>
      <c r="AE10" s="77" t="s">
        <v>1822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1954</v>
      </c>
      <c r="P11" s="77" t="s">
        <v>1955</v>
      </c>
      <c r="Q11" s="77" t="s">
        <v>1501</v>
      </c>
      <c r="R11" s="16"/>
      <c r="S11" s="16"/>
      <c r="T11" s="16"/>
      <c r="U11" s="16"/>
      <c r="V11" s="16"/>
      <c r="W11" s="16"/>
      <c r="X11" s="77">
        <v>6</v>
      </c>
      <c r="Y11" s="692" t="s">
        <v>1954</v>
      </c>
      <c r="Z11" s="77" t="s">
        <v>1955</v>
      </c>
      <c r="AA11" s="77" t="s">
        <v>1501</v>
      </c>
      <c r="AB11" s="16"/>
      <c r="AC11" s="77">
        <v>6</v>
      </c>
      <c r="AD11" s="77" t="s">
        <v>2558</v>
      </c>
      <c r="AE11" s="77" t="s">
        <v>2559</v>
      </c>
      <c r="AF11" s="77" t="s">
        <v>1501</v>
      </c>
    </row>
    <row r="12" spans="1:32" ht="12">
      <c r="A12" s="16"/>
      <c r="B12" s="16"/>
      <c r="C12" s="16"/>
      <c r="D12" s="16"/>
      <c r="F12" s="75" t="s">
        <v>1505</v>
      </c>
      <c r="G12" s="76" t="s">
        <v>2149</v>
      </c>
      <c r="H12" s="77"/>
      <c r="I12" s="77" t="s">
        <v>2149</v>
      </c>
      <c r="J12" s="77"/>
      <c r="K12" s="1079" t="s">
        <v>1544</v>
      </c>
      <c r="L12" s="1045"/>
      <c r="M12" s="1044"/>
      <c r="N12" s="988">
        <v>7</v>
      </c>
      <c r="O12" s="77" t="s">
        <v>1977</v>
      </c>
      <c r="P12" s="77" t="s">
        <v>1978</v>
      </c>
      <c r="Q12" s="77" t="s">
        <v>1501</v>
      </c>
      <c r="R12" s="16"/>
      <c r="S12" s="16"/>
      <c r="T12" s="16"/>
      <c r="U12" s="16"/>
      <c r="V12" s="16"/>
      <c r="W12" s="16"/>
      <c r="X12" s="77">
        <v>7</v>
      </c>
      <c r="Y12" s="692" t="s">
        <v>1977</v>
      </c>
      <c r="Z12" s="77" t="s">
        <v>1978</v>
      </c>
      <c r="AA12" s="77" t="s">
        <v>1501</v>
      </c>
      <c r="AB12" s="16"/>
      <c r="AC12" s="77">
        <v>7</v>
      </c>
      <c r="AD12" s="77" t="s">
        <v>1793</v>
      </c>
      <c r="AE12" s="77" t="s">
        <v>1794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2000</v>
      </c>
      <c r="P13" s="77" t="s">
        <v>2001</v>
      </c>
      <c r="Q13" s="77" t="s">
        <v>1501</v>
      </c>
      <c r="R13" s="16"/>
      <c r="S13" s="16"/>
      <c r="T13" s="16"/>
      <c r="U13" s="16"/>
      <c r="V13" s="16"/>
      <c r="W13" s="16"/>
      <c r="X13" s="77">
        <v>8</v>
      </c>
      <c r="Y13" s="692" t="s">
        <v>2000</v>
      </c>
      <c r="Z13" s="77" t="s">
        <v>2001</v>
      </c>
      <c r="AA13" s="77" t="s">
        <v>1501</v>
      </c>
      <c r="AB13" s="16"/>
      <c r="AC13" s="77">
        <v>8</v>
      </c>
      <c r="AD13" s="77" t="s">
        <v>2531</v>
      </c>
      <c r="AE13" s="77" t="s">
        <v>2532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2023</v>
      </c>
      <c r="P14" s="77" t="s">
        <v>2024</v>
      </c>
      <c r="Q14" s="77" t="s">
        <v>1501</v>
      </c>
      <c r="R14" s="16"/>
      <c r="S14" s="16"/>
      <c r="T14" s="16"/>
      <c r="U14" s="16"/>
      <c r="V14" s="16"/>
      <c r="W14" s="16"/>
      <c r="X14" s="77">
        <v>9</v>
      </c>
      <c r="Y14" s="692" t="s">
        <v>2023</v>
      </c>
      <c r="Z14" s="77" t="s">
        <v>2024</v>
      </c>
      <c r="AA14" s="77" t="s">
        <v>1501</v>
      </c>
      <c r="AB14" s="16"/>
      <c r="AC14" s="77">
        <v>9</v>
      </c>
      <c r="AD14" s="77" t="s">
        <v>2562</v>
      </c>
      <c r="AE14" s="77" t="s">
        <v>2563</v>
      </c>
      <c r="AF14" s="77" t="s">
        <v>1501</v>
      </c>
    </row>
    <row r="15" spans="1:32" ht="12">
      <c r="A15" s="16"/>
      <c r="B15" s="16"/>
      <c r="C15" s="16"/>
      <c r="D15" s="16"/>
      <c r="E15" s="16"/>
      <c r="F15" s="16"/>
      <c r="G15" s="16"/>
      <c r="H15" s="16"/>
      <c r="I15" s="16"/>
      <c r="J15" s="16"/>
      <c r="K15" s="1044"/>
      <c r="L15" s="1044"/>
      <c r="M15" s="1044"/>
      <c r="N15" s="988">
        <v>10</v>
      </c>
      <c r="O15" s="77" t="s">
        <v>1579</v>
      </c>
      <c r="P15" s="77" t="s">
        <v>1580</v>
      </c>
      <c r="Q15" s="77" t="s">
        <v>1501</v>
      </c>
      <c r="R15" s="16"/>
      <c r="S15" s="16"/>
      <c r="T15" s="16"/>
      <c r="U15" s="16"/>
      <c r="V15" s="16"/>
      <c r="W15" s="16"/>
      <c r="X15" s="77">
        <v>10</v>
      </c>
      <c r="Y15" s="692" t="s">
        <v>1579</v>
      </c>
      <c r="Z15" s="77" t="s">
        <v>1580</v>
      </c>
      <c r="AA15" s="77" t="s">
        <v>1501</v>
      </c>
      <c r="AB15" s="16"/>
      <c r="AC15" s="77">
        <v>10</v>
      </c>
      <c r="AD15" s="77" t="s">
        <v>2516</v>
      </c>
      <c r="AE15" s="77" t="s">
        <v>2517</v>
      </c>
      <c r="AF15" s="77" t="s">
        <v>1501</v>
      </c>
    </row>
    <row r="16" spans="1:32" ht="12">
      <c r="A16" s="16"/>
      <c r="B16" s="16"/>
      <c r="C16" s="16"/>
      <c r="D16" s="16"/>
      <c r="E16" s="16"/>
      <c r="F16" s="16"/>
      <c r="G16" s="16"/>
      <c r="H16" s="16"/>
      <c r="I16" s="16"/>
      <c r="J16" s="16"/>
      <c r="K16" s="1044"/>
      <c r="L16" s="1044"/>
      <c r="M16" s="1044"/>
      <c r="N16" s="988">
        <v>11</v>
      </c>
      <c r="O16" s="77" t="s">
        <v>2065</v>
      </c>
      <c r="P16" s="77" t="s">
        <v>2066</v>
      </c>
      <c r="Q16" s="77" t="s">
        <v>1501</v>
      </c>
      <c r="R16" s="16"/>
      <c r="S16" s="16"/>
      <c r="T16" s="16"/>
      <c r="U16" s="16"/>
      <c r="V16" s="16"/>
      <c r="W16" s="16"/>
      <c r="X16" s="77">
        <v>11</v>
      </c>
      <c r="Y16" s="692" t="s">
        <v>2065</v>
      </c>
      <c r="Z16" s="77" t="s">
        <v>2066</v>
      </c>
      <c r="AA16" s="77" t="s">
        <v>1501</v>
      </c>
      <c r="AB16" s="16"/>
      <c r="AC16" s="77">
        <v>11</v>
      </c>
      <c r="AD16" s="77" t="s">
        <v>1677</v>
      </c>
      <c r="AE16" s="77" t="s">
        <v>1678</v>
      </c>
      <c r="AF16" s="77" t="s">
        <v>1501</v>
      </c>
    </row>
    <row r="17" spans="1:32" ht="12">
      <c r="A17" s="16"/>
      <c r="B17" s="16"/>
      <c r="C17" s="16"/>
      <c r="D17" s="16"/>
      <c r="E17" s="16"/>
      <c r="F17" s="16"/>
      <c r="G17" s="16"/>
      <c r="H17" s="16"/>
      <c r="I17" s="16"/>
      <c r="J17" s="16"/>
      <c r="K17" s="1044"/>
      <c r="L17" s="1044"/>
      <c r="M17" s="1044"/>
      <c r="N17" s="988">
        <v>12</v>
      </c>
      <c r="O17" s="77" t="s">
        <v>2088</v>
      </c>
      <c r="P17" s="77" t="s">
        <v>2089</v>
      </c>
      <c r="Q17" s="77" t="s">
        <v>1501</v>
      </c>
      <c r="R17" s="16"/>
      <c r="S17" s="16"/>
      <c r="T17" s="16"/>
      <c r="U17" s="16"/>
      <c r="V17" s="16"/>
      <c r="W17" s="16"/>
      <c r="X17" s="77">
        <v>12</v>
      </c>
      <c r="Y17" s="692" t="s">
        <v>2088</v>
      </c>
      <c r="Z17" s="77" t="s">
        <v>2089</v>
      </c>
      <c r="AA17" s="77" t="s">
        <v>1501</v>
      </c>
      <c r="AB17" s="16"/>
      <c r="AC17" s="77">
        <v>12</v>
      </c>
      <c r="AD17" s="77" t="s">
        <v>2023</v>
      </c>
      <c r="AE17" s="77" t="s">
        <v>2024</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2524</v>
      </c>
      <c r="AE18" s="77" t="s">
        <v>1664</v>
      </c>
      <c r="AF18" s="77" t="s">
        <v>1501</v>
      </c>
    </row>
    <row r="19" spans="1:32" ht="12">
      <c r="A19" s="16"/>
      <c r="B19" s="16"/>
      <c r="C19" s="16"/>
      <c r="D19" s="16"/>
      <c r="E19" s="16"/>
      <c r="F19" s="16"/>
      <c r="G19" s="16"/>
      <c r="H19" s="16"/>
      <c r="I19" s="16"/>
      <c r="J19" s="16"/>
      <c r="K19" s="1044"/>
      <c r="L19" s="1044"/>
      <c r="M19" s="1044"/>
      <c r="N19" s="988">
        <v>14</v>
      </c>
      <c r="O19" s="77" t="s">
        <v>1657</v>
      </c>
      <c r="P19" s="77" t="s">
        <v>1658</v>
      </c>
      <c r="Q19" s="77" t="s">
        <v>1501</v>
      </c>
      <c r="R19" s="16"/>
      <c r="S19" s="16"/>
      <c r="T19" s="16"/>
      <c r="U19" s="16"/>
      <c r="V19" s="16"/>
      <c r="W19" s="16"/>
      <c r="X19" s="77">
        <v>14</v>
      </c>
      <c r="Y19" s="692" t="s">
        <v>1657</v>
      </c>
      <c r="Z19" s="77" t="s">
        <v>1658</v>
      </c>
      <c r="AA19" s="77" t="s">
        <v>1501</v>
      </c>
      <c r="AB19" s="16"/>
      <c r="AC19" s="77">
        <v>14</v>
      </c>
      <c r="AD19" s="77" t="s">
        <v>2570</v>
      </c>
      <c r="AE19" s="77" t="s">
        <v>2571</v>
      </c>
      <c r="AF19" s="77" t="s">
        <v>1501</v>
      </c>
    </row>
    <row r="20" spans="1:32" ht="12">
      <c r="A20" s="16"/>
      <c r="B20" s="16"/>
      <c r="C20" s="16"/>
      <c r="D20" s="16"/>
      <c r="E20" s="16"/>
      <c r="F20" s="16"/>
      <c r="G20" s="16"/>
      <c r="H20" s="16"/>
      <c r="I20" s="16"/>
      <c r="J20" s="16"/>
      <c r="K20" s="1044"/>
      <c r="L20" s="1044"/>
      <c r="M20" s="1044"/>
      <c r="N20" s="988">
        <v>15</v>
      </c>
      <c r="O20" s="77" t="s">
        <v>2149</v>
      </c>
      <c r="P20" s="77" t="s">
        <v>2150</v>
      </c>
      <c r="Q20" s="77" t="s">
        <v>1501</v>
      </c>
      <c r="R20" s="16"/>
      <c r="S20" s="16"/>
      <c r="T20" s="16"/>
      <c r="U20" s="16"/>
      <c r="V20" s="16"/>
      <c r="W20" s="16"/>
      <c r="X20" s="77">
        <v>15</v>
      </c>
      <c r="Y20" s="692" t="s">
        <v>2149</v>
      </c>
      <c r="Z20" s="77" t="s">
        <v>2150</v>
      </c>
      <c r="AA20" s="77" t="s">
        <v>1501</v>
      </c>
      <c r="AB20" s="16"/>
      <c r="AC20" s="77">
        <v>15</v>
      </c>
      <c r="AD20" s="77" t="s">
        <v>2586</v>
      </c>
      <c r="AE20" s="77" t="s">
        <v>2587</v>
      </c>
      <c r="AF20" s="77" t="s">
        <v>1501</v>
      </c>
    </row>
    <row r="21" spans="1:32" ht="12">
      <c r="A21" s="16"/>
      <c r="B21" s="16"/>
      <c r="C21" s="16"/>
      <c r="D21" s="16"/>
      <c r="E21" s="16"/>
      <c r="F21" s="16"/>
      <c r="G21" s="16"/>
      <c r="H21" s="16"/>
      <c r="I21" s="16"/>
      <c r="J21" s="16"/>
      <c r="K21" s="1044"/>
      <c r="L21" s="1044"/>
      <c r="M21" s="1044"/>
      <c r="N21" s="988">
        <v>16</v>
      </c>
      <c r="O21" s="77" t="s">
        <v>2172</v>
      </c>
      <c r="P21" s="77" t="s">
        <v>2173</v>
      </c>
      <c r="Q21" s="77" t="s">
        <v>1501</v>
      </c>
      <c r="R21" s="16"/>
      <c r="S21" s="16"/>
      <c r="T21" s="16"/>
      <c r="U21" s="16"/>
      <c r="V21" s="16"/>
      <c r="W21" s="16"/>
      <c r="X21" s="77">
        <v>16</v>
      </c>
      <c r="Y21" s="692" t="s">
        <v>2172</v>
      </c>
      <c r="Z21" s="77" t="s">
        <v>2173</v>
      </c>
      <c r="AA21" s="77" t="s">
        <v>1501</v>
      </c>
      <c r="AB21" s="16"/>
      <c r="AC21" s="77">
        <v>16</v>
      </c>
      <c r="AD21" s="77" t="s">
        <v>2496</v>
      </c>
      <c r="AE21" s="77" t="s">
        <v>2497</v>
      </c>
      <c r="AF21" s="77" t="s">
        <v>1501</v>
      </c>
    </row>
    <row r="22" spans="1:32" ht="12">
      <c r="A22" s="16"/>
      <c r="B22" s="16"/>
      <c r="C22" s="16"/>
      <c r="D22" s="16"/>
      <c r="E22" s="16"/>
      <c r="F22" s="16"/>
      <c r="G22" s="16"/>
      <c r="H22" s="16"/>
      <c r="I22" s="16"/>
      <c r="J22" s="16"/>
      <c r="K22" s="1044"/>
      <c r="L22" s="1044"/>
      <c r="M22" s="1044"/>
      <c r="N22" s="988">
        <v>17</v>
      </c>
      <c r="O22" s="77" t="s">
        <v>2195</v>
      </c>
      <c r="P22" s="77" t="s">
        <v>2196</v>
      </c>
      <c r="Q22" s="77" t="s">
        <v>1501</v>
      </c>
      <c r="R22" s="16"/>
      <c r="S22" s="16"/>
      <c r="T22" s="16"/>
      <c r="U22" s="16"/>
      <c r="V22" s="16"/>
      <c r="W22" s="16"/>
      <c r="X22" s="77">
        <v>17</v>
      </c>
      <c r="Y22" s="692" t="s">
        <v>2195</v>
      </c>
      <c r="Z22" s="77" t="s">
        <v>2196</v>
      </c>
      <c r="AA22" s="77" t="s">
        <v>1501</v>
      </c>
      <c r="AB22" s="16"/>
      <c r="AC22" s="77">
        <v>17</v>
      </c>
      <c r="AD22" s="77" t="s">
        <v>2492</v>
      </c>
      <c r="AE22" s="77" t="s">
        <v>2493</v>
      </c>
      <c r="AF22" s="77" t="s">
        <v>1501</v>
      </c>
    </row>
    <row r="23" spans="1:32" ht="12">
      <c r="A23" s="16"/>
      <c r="B23" s="16"/>
      <c r="C23" s="16"/>
      <c r="D23" s="16"/>
      <c r="E23" s="16"/>
      <c r="F23" s="16"/>
      <c r="G23" s="16"/>
      <c r="H23" s="16"/>
      <c r="I23" s="16"/>
      <c r="J23" s="16"/>
      <c r="K23" s="1044"/>
      <c r="L23" s="1044"/>
      <c r="M23" s="1044"/>
      <c r="N23" s="988">
        <v>18</v>
      </c>
      <c r="O23" s="77" t="s">
        <v>2218</v>
      </c>
      <c r="P23" s="77" t="s">
        <v>2219</v>
      </c>
      <c r="Q23" s="77" t="s">
        <v>1501</v>
      </c>
      <c r="R23" s="16"/>
      <c r="S23" s="16"/>
      <c r="T23" s="16"/>
      <c r="U23" s="16"/>
      <c r="V23" s="16"/>
      <c r="W23" s="16"/>
      <c r="X23" s="77">
        <v>18</v>
      </c>
      <c r="Y23" s="692" t="s">
        <v>2218</v>
      </c>
      <c r="Z23" s="77" t="s">
        <v>2219</v>
      </c>
      <c r="AA23" s="77" t="s">
        <v>1501</v>
      </c>
      <c r="AB23" s="16"/>
      <c r="AC23" s="77">
        <v>18</v>
      </c>
      <c r="AD23" s="77" t="s">
        <v>1745</v>
      </c>
      <c r="AE23" s="77" t="s">
        <v>1746</v>
      </c>
      <c r="AF23" s="77" t="s">
        <v>1501</v>
      </c>
    </row>
    <row r="24" spans="1:32" ht="12">
      <c r="A24" s="16"/>
      <c r="B24" s="16"/>
      <c r="C24" s="16"/>
      <c r="D24" s="16"/>
      <c r="E24" s="16"/>
      <c r="F24" s="16"/>
      <c r="G24" s="16"/>
      <c r="H24" s="16"/>
      <c r="I24" s="16"/>
      <c r="J24" s="16"/>
      <c r="K24" s="1044"/>
      <c r="L24" s="1044"/>
      <c r="M24" s="1044"/>
      <c r="N24" s="988">
        <v>19</v>
      </c>
      <c r="O24" s="77" t="s">
        <v>1660</v>
      </c>
      <c r="P24" s="77" t="s">
        <v>1661</v>
      </c>
      <c r="Q24" s="77" t="s">
        <v>1501</v>
      </c>
      <c r="R24" s="16"/>
      <c r="S24" s="16"/>
      <c r="T24" s="16"/>
      <c r="U24" s="16"/>
      <c r="V24" s="16"/>
      <c r="W24" s="16"/>
      <c r="X24" s="77">
        <v>19</v>
      </c>
      <c r="Y24" s="692" t="s">
        <v>1660</v>
      </c>
      <c r="Z24" s="77" t="s">
        <v>1661</v>
      </c>
      <c r="AA24" s="77" t="s">
        <v>1501</v>
      </c>
      <c r="AB24" s="16"/>
      <c r="AC24" s="77">
        <v>19</v>
      </c>
      <c r="AD24" s="77" t="s">
        <v>1817</v>
      </c>
      <c r="AE24" s="77" t="s">
        <v>1818</v>
      </c>
      <c r="AF24" s="77" t="s">
        <v>1501</v>
      </c>
    </row>
    <row r="25" spans="1:32" ht="12">
      <c r="A25" s="16"/>
      <c r="B25" s="16"/>
      <c r="C25" s="16"/>
      <c r="D25" s="16"/>
      <c r="E25" s="16"/>
      <c r="F25" s="16"/>
      <c r="G25" s="16"/>
      <c r="H25" s="16"/>
      <c r="I25" s="16"/>
      <c r="J25" s="16"/>
      <c r="K25" s="1044"/>
      <c r="L25" s="1044"/>
      <c r="M25" s="1044"/>
      <c r="N25" s="988">
        <v>20</v>
      </c>
      <c r="O25" s="77" t="s">
        <v>2260</v>
      </c>
      <c r="P25" s="77" t="s">
        <v>1750</v>
      </c>
      <c r="Q25" s="77" t="s">
        <v>1501</v>
      </c>
      <c r="R25" s="16"/>
      <c r="S25" s="16"/>
      <c r="T25" s="16"/>
      <c r="U25" s="16"/>
      <c r="V25" s="16"/>
      <c r="W25" s="16"/>
      <c r="X25" s="77">
        <v>20</v>
      </c>
      <c r="Y25" s="692" t="s">
        <v>2260</v>
      </c>
      <c r="Z25" s="77" t="s">
        <v>1750</v>
      </c>
      <c r="AA25" s="77" t="s">
        <v>1501</v>
      </c>
      <c r="AB25" s="16"/>
      <c r="AC25" s="77">
        <v>20</v>
      </c>
      <c r="AD25" s="77" t="s">
        <v>1705</v>
      </c>
      <c r="AE25" s="77" t="s">
        <v>1706</v>
      </c>
      <c r="AF25" s="77" t="s">
        <v>1501</v>
      </c>
    </row>
    <row r="26" spans="1:32" ht="12">
      <c r="A26" s="16"/>
      <c r="B26" s="16"/>
      <c r="C26" s="16"/>
      <c r="D26" s="16"/>
      <c r="E26" s="16"/>
      <c r="F26" s="16"/>
      <c r="G26" s="16"/>
      <c r="H26" s="16"/>
      <c r="I26" s="16"/>
      <c r="J26" s="16"/>
      <c r="K26" s="1044"/>
      <c r="L26" s="1044"/>
      <c r="M26" s="1044"/>
      <c r="N26" s="988">
        <v>21</v>
      </c>
      <c r="O26" s="77" t="s">
        <v>2282</v>
      </c>
      <c r="P26" s="77" t="s">
        <v>2283</v>
      </c>
      <c r="Q26" s="77" t="s">
        <v>1501</v>
      </c>
      <c r="R26" s="16"/>
      <c r="S26" s="16"/>
      <c r="T26" s="16"/>
      <c r="U26" s="16"/>
      <c r="V26" s="16"/>
      <c r="W26" s="16"/>
      <c r="X26" s="77">
        <v>21</v>
      </c>
      <c r="Y26" s="692" t="s">
        <v>2282</v>
      </c>
      <c r="Z26" s="77" t="s">
        <v>2283</v>
      </c>
      <c r="AA26" s="77" t="s">
        <v>1501</v>
      </c>
      <c r="AB26" s="16"/>
      <c r="AC26" s="77">
        <v>21</v>
      </c>
      <c r="AD26" s="77" t="s">
        <v>1725</v>
      </c>
      <c r="AE26" s="77" t="s">
        <v>1726</v>
      </c>
      <c r="AF26" s="77" t="s">
        <v>1501</v>
      </c>
    </row>
    <row r="27" spans="1:32" ht="12">
      <c r="A27" s="16"/>
      <c r="B27" s="16"/>
      <c r="C27" s="16"/>
      <c r="D27" s="16"/>
      <c r="E27" s="16"/>
      <c r="F27" s="16"/>
      <c r="G27" s="16"/>
      <c r="H27" s="16"/>
      <c r="I27" s="16"/>
      <c r="J27" s="16"/>
      <c r="K27" s="1044"/>
      <c r="L27" s="1044"/>
      <c r="M27" s="1044"/>
      <c r="N27" s="988">
        <v>22</v>
      </c>
      <c r="O27" s="77" t="s">
        <v>2305</v>
      </c>
      <c r="P27" s="77" t="s">
        <v>2306</v>
      </c>
      <c r="Q27" s="77" t="s">
        <v>1501</v>
      </c>
      <c r="R27" s="16"/>
      <c r="S27" s="16"/>
      <c r="T27" s="16"/>
      <c r="U27" s="16"/>
      <c r="V27" s="16"/>
      <c r="W27" s="16"/>
      <c r="X27" s="77">
        <v>22</v>
      </c>
      <c r="Y27" s="692" t="s">
        <v>2305</v>
      </c>
      <c r="Z27" s="77" t="s">
        <v>2306</v>
      </c>
      <c r="AA27" s="77" t="s">
        <v>1501</v>
      </c>
      <c r="AB27" s="16"/>
      <c r="AC27" s="77">
        <v>22</v>
      </c>
      <c r="AD27" s="77" t="s">
        <v>1805</v>
      </c>
      <c r="AE27" s="77" t="s">
        <v>1806</v>
      </c>
      <c r="AF27" s="77" t="s">
        <v>1501</v>
      </c>
    </row>
    <row r="28" spans="1:32" ht="12">
      <c r="A28" s="16"/>
      <c r="B28" s="16"/>
      <c r="C28" s="16"/>
      <c r="D28" s="16"/>
      <c r="E28" s="16"/>
      <c r="F28" s="16"/>
      <c r="G28" s="16"/>
      <c r="H28" s="16"/>
      <c r="I28" s="16"/>
      <c r="J28" s="16"/>
      <c r="K28" s="1044"/>
      <c r="L28" s="1044"/>
      <c r="M28" s="1044"/>
      <c r="N28" s="988">
        <v>23</v>
      </c>
      <c r="O28" s="77" t="s">
        <v>1576</v>
      </c>
      <c r="P28" s="77" t="s">
        <v>1577</v>
      </c>
      <c r="Q28" s="77" t="s">
        <v>1501</v>
      </c>
      <c r="R28" s="16"/>
      <c r="S28" s="16"/>
      <c r="T28" s="16"/>
      <c r="U28" s="16"/>
      <c r="V28" s="16"/>
      <c r="W28" s="16"/>
      <c r="X28" s="77">
        <v>23</v>
      </c>
      <c r="Y28" s="692" t="s">
        <v>1576</v>
      </c>
      <c r="Z28" s="77" t="s">
        <v>1577</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2347</v>
      </c>
      <c r="P29" s="77" t="s">
        <v>2348</v>
      </c>
      <c r="Q29" s="77" t="s">
        <v>1501</v>
      </c>
      <c r="R29" s="16"/>
      <c r="S29" s="16"/>
      <c r="T29" s="16"/>
      <c r="U29" s="16"/>
      <c r="V29" s="16"/>
      <c r="W29" s="16"/>
      <c r="X29" s="77">
        <v>24</v>
      </c>
      <c r="Y29" s="692" t="s">
        <v>2347</v>
      </c>
      <c r="Z29" s="77" t="s">
        <v>2348</v>
      </c>
      <c r="AA29" s="77" t="s">
        <v>1501</v>
      </c>
      <c r="AB29" s="16"/>
      <c r="AC29" s="77">
        <v>24</v>
      </c>
      <c r="AD29" s="77" t="s">
        <v>2512</v>
      </c>
      <c r="AE29" s="77" t="s">
        <v>2513</v>
      </c>
      <c r="AF29" s="77" t="s">
        <v>1501</v>
      </c>
    </row>
    <row r="30" spans="1:32" ht="12">
      <c r="A30" s="16"/>
      <c r="B30" s="16"/>
      <c r="C30" s="16"/>
      <c r="D30" s="16"/>
      <c r="E30" s="16"/>
      <c r="F30" s="16"/>
      <c r="G30" s="16"/>
      <c r="H30" s="16"/>
      <c r="I30" s="16"/>
      <c r="J30" s="16"/>
      <c r="K30" s="1044"/>
      <c r="L30" s="1044"/>
      <c r="M30" s="1044"/>
      <c r="N30" s="988">
        <v>25</v>
      </c>
      <c r="O30" s="77" t="s">
        <v>2370</v>
      </c>
      <c r="P30" s="77" t="s">
        <v>2371</v>
      </c>
      <c r="Q30" s="77" t="s">
        <v>1501</v>
      </c>
      <c r="R30" s="16"/>
      <c r="S30" s="16"/>
      <c r="T30" s="16"/>
      <c r="U30" s="16"/>
      <c r="V30" s="16"/>
      <c r="W30" s="16"/>
      <c r="X30" s="77">
        <v>25</v>
      </c>
      <c r="Y30" s="692" t="s">
        <v>2370</v>
      </c>
      <c r="Z30" s="77" t="s">
        <v>2371</v>
      </c>
      <c r="AA30" s="77" t="s">
        <v>1501</v>
      </c>
      <c r="AB30" s="16"/>
      <c r="AC30" s="77">
        <v>25</v>
      </c>
      <c r="AD30" s="77" t="s">
        <v>1721</v>
      </c>
      <c r="AE30" s="77" t="s">
        <v>1722</v>
      </c>
      <c r="AF30" s="77" t="s">
        <v>1501</v>
      </c>
    </row>
    <row r="31" spans="1:32" ht="12">
      <c r="A31" s="16"/>
      <c r="B31" s="16"/>
      <c r="C31" s="16"/>
      <c r="D31" s="16"/>
      <c r="E31" s="16"/>
      <c r="F31" s="16"/>
      <c r="G31" s="16"/>
      <c r="H31" s="16"/>
      <c r="I31" s="16"/>
      <c r="J31" s="16"/>
      <c r="K31" s="1044"/>
      <c r="L31" s="1044"/>
      <c r="M31" s="1044"/>
      <c r="N31" s="988">
        <v>26</v>
      </c>
      <c r="O31" s="77" t="s">
        <v>2393</v>
      </c>
      <c r="P31" s="77" t="s">
        <v>2394</v>
      </c>
      <c r="Q31" s="77" t="s">
        <v>1501</v>
      </c>
      <c r="R31" s="16"/>
      <c r="S31" s="16"/>
      <c r="T31" s="16"/>
      <c r="U31" s="16"/>
      <c r="V31" s="16"/>
      <c r="W31" s="16"/>
      <c r="X31" s="77">
        <v>26</v>
      </c>
      <c r="Y31" s="692" t="s">
        <v>2393</v>
      </c>
      <c r="Z31" s="77" t="s">
        <v>2394</v>
      </c>
      <c r="AA31" s="77" t="s">
        <v>1501</v>
      </c>
      <c r="AB31" s="16"/>
      <c r="AC31" s="77">
        <v>26</v>
      </c>
      <c r="AD31" s="77" t="s">
        <v>2539</v>
      </c>
      <c r="AE31" s="77" t="s">
        <v>2540</v>
      </c>
      <c r="AF31" s="77" t="s">
        <v>1501</v>
      </c>
    </row>
    <row r="32" spans="1:32" ht="12">
      <c r="A32" s="16"/>
      <c r="B32" s="16"/>
      <c r="C32" s="16"/>
      <c r="D32" s="16"/>
      <c r="E32" s="16"/>
      <c r="F32" s="16"/>
      <c r="G32" s="16"/>
      <c r="H32" s="16"/>
      <c r="I32" s="16"/>
      <c r="J32" s="16"/>
      <c r="K32" s="1044"/>
      <c r="L32" s="1044"/>
      <c r="M32" s="1044"/>
      <c r="N32" s="988">
        <v>27</v>
      </c>
      <c r="O32" s="77" t="s">
        <v>2416</v>
      </c>
      <c r="P32" s="77" t="s">
        <v>2417</v>
      </c>
      <c r="Q32" s="77" t="s">
        <v>1501</v>
      </c>
      <c r="R32" s="16"/>
      <c r="S32" s="16"/>
      <c r="T32" s="16"/>
      <c r="U32" s="16"/>
      <c r="V32" s="16"/>
      <c r="W32" s="16"/>
      <c r="X32" s="77">
        <v>27</v>
      </c>
      <c r="Y32" s="692" t="s">
        <v>2416</v>
      </c>
      <c r="Z32" s="77" t="s">
        <v>2417</v>
      </c>
      <c r="AA32" s="77" t="s">
        <v>1501</v>
      </c>
      <c r="AB32" s="16"/>
      <c r="AC32" s="77">
        <v>27</v>
      </c>
      <c r="AD32" s="77" t="s">
        <v>1757</v>
      </c>
      <c r="AE32" s="77" t="s">
        <v>1758</v>
      </c>
      <c r="AF32" s="77" t="s">
        <v>1501</v>
      </c>
    </row>
    <row r="33" spans="1:32" ht="12">
      <c r="A33" s="16"/>
      <c r="B33" s="16"/>
      <c r="C33" s="16"/>
      <c r="D33" s="16"/>
      <c r="E33" s="16"/>
      <c r="F33" s="16"/>
      <c r="G33" s="16"/>
      <c r="H33" s="16"/>
      <c r="I33" s="16"/>
      <c r="J33" s="16"/>
      <c r="K33" s="1044"/>
      <c r="L33" s="1044"/>
      <c r="M33" s="1044"/>
      <c r="N33" s="988">
        <v>28</v>
      </c>
      <c r="O33" s="77" t="s">
        <v>2439</v>
      </c>
      <c r="P33" s="77" t="s">
        <v>2440</v>
      </c>
      <c r="Q33" s="77" t="s">
        <v>1501</v>
      </c>
      <c r="R33" s="16"/>
      <c r="S33" s="16"/>
      <c r="T33" s="16"/>
      <c r="U33" s="16"/>
      <c r="V33" s="16"/>
      <c r="W33" s="16"/>
      <c r="X33" s="77">
        <v>28</v>
      </c>
      <c r="Y33" s="692" t="s">
        <v>2439</v>
      </c>
      <c r="Z33" s="77" t="s">
        <v>2440</v>
      </c>
      <c r="AA33" s="77" t="s">
        <v>1501</v>
      </c>
      <c r="AB33" s="16"/>
      <c r="AC33" s="77">
        <v>28</v>
      </c>
      <c r="AD33" s="77" t="s">
        <v>1777</v>
      </c>
      <c r="AE33" s="77" t="s">
        <v>1778</v>
      </c>
      <c r="AF33" s="77" t="s">
        <v>1501</v>
      </c>
    </row>
    <row r="34" spans="1:32" ht="12">
      <c r="A34" s="16"/>
      <c r="B34" s="16"/>
      <c r="C34" s="16"/>
      <c r="D34" s="16"/>
      <c r="E34" s="16"/>
      <c r="F34" s="16"/>
      <c r="G34" s="16"/>
      <c r="H34" s="16"/>
      <c r="I34" s="16"/>
      <c r="J34" s="16"/>
      <c r="K34" s="1044"/>
      <c r="L34" s="1044"/>
      <c r="M34" s="1044"/>
      <c r="N34" s="988">
        <v>29</v>
      </c>
      <c r="O34" s="77" t="s">
        <v>2462</v>
      </c>
      <c r="P34" s="77" t="s">
        <v>2463</v>
      </c>
      <c r="Q34" s="77" t="s">
        <v>1501</v>
      </c>
      <c r="R34" s="16"/>
      <c r="S34" s="16"/>
      <c r="T34" s="16"/>
      <c r="U34" s="16"/>
      <c r="V34" s="16"/>
      <c r="W34" s="16"/>
      <c r="X34" s="77">
        <v>29</v>
      </c>
      <c r="Y34" s="692" t="s">
        <v>2462</v>
      </c>
      <c r="Z34" s="77" t="s">
        <v>2463</v>
      </c>
      <c r="AA34" s="77" t="s">
        <v>1501</v>
      </c>
      <c r="AB34" s="16"/>
      <c r="AC34" s="77">
        <v>29</v>
      </c>
      <c r="AD34" s="77" t="s">
        <v>2508</v>
      </c>
      <c r="AE34" s="77" t="s">
        <v>2509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1717</v>
      </c>
      <c r="AE35" s="77" t="s">
        <v>1718</v>
      </c>
      <c r="AF35" s="77" t="s">
        <v>1501</v>
      </c>
    </row>
    <row r="36" spans="1:32" ht="12">
      <c r="A36" s="16"/>
      <c r="B36" s="16"/>
      <c r="C36" s="16"/>
      <c r="D36" s="16"/>
      <c r="E36" s="16"/>
      <c r="F36" s="16"/>
      <c r="G36" s="16"/>
      <c r="H36" s="16"/>
      <c r="I36" s="16"/>
      <c r="J36" s="16"/>
      <c r="K36" s="1044"/>
      <c r="L36" s="1044"/>
      <c r="M36" s="1044"/>
      <c r="N36" s="988">
        <v>31</v>
      </c>
      <c r="O36" s="77" t="s">
        <v>2591</v>
      </c>
      <c r="P36" s="77" t="s">
        <v>2592</v>
      </c>
      <c r="Q36" s="77" t="s">
        <v>1508</v>
      </c>
      <c r="R36" s="16"/>
      <c r="S36" s="16"/>
      <c r="T36" s="16"/>
      <c r="U36" s="16"/>
      <c r="V36" s="16"/>
      <c r="W36" s="16"/>
      <c r="X36" s="77">
        <v>31</v>
      </c>
      <c r="Y36" s="692">
        <v>0</v>
      </c>
      <c r="Z36" s="77">
        <v>0</v>
      </c>
      <c r="AA36" s="77">
        <v>0</v>
      </c>
      <c r="AB36" s="16"/>
      <c r="AC36" s="77">
        <v>31</v>
      </c>
      <c r="AD36" s="77" t="s">
        <v>2488</v>
      </c>
      <c r="AE36" s="77" t="s">
        <v>2489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1785</v>
      </c>
      <c r="AE37" s="77" t="s">
        <v>1786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1689</v>
      </c>
      <c r="AE38" s="77" t="s">
        <v>1690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2582</v>
      </c>
      <c r="AE39" s="77" t="s">
        <v>2583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2149</v>
      </c>
      <c r="AE40" s="77" t="s">
        <v>2150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1769</v>
      </c>
      <c r="AE41" s="77" t="s">
        <v>1770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1648</v>
      </c>
      <c r="AE42" s="77" t="s">
        <v>1649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2504</v>
      </c>
      <c r="AE43" s="77" t="s">
        <v>2505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2566</v>
      </c>
      <c r="AE44" s="77" t="s">
        <v>2567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1709</v>
      </c>
      <c r="AE45" s="77" t="s">
        <v>1710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1741</v>
      </c>
      <c r="AE46" s="77" t="s">
        <v>1742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1681</v>
      </c>
      <c r="AE47" s="77" t="s">
        <v>1682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2574</v>
      </c>
      <c r="AE48" s="77" t="s">
        <v>2575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2578</v>
      </c>
      <c r="AE49" s="77" t="s">
        <v>2579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1825</v>
      </c>
      <c r="AE50" s="77" t="s">
        <v>1826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2551</v>
      </c>
      <c r="AE51" s="77" t="s">
        <v>1829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1673</v>
      </c>
      <c r="AE52" s="77" t="s">
        <v>1674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1685</v>
      </c>
      <c r="AE53" s="77" t="s">
        <v>1686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1665</v>
      </c>
      <c r="AE54" s="77" t="s">
        <v>1666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1797</v>
      </c>
      <c r="AE55" s="77" t="s">
        <v>1798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2543</v>
      </c>
      <c r="AE56" s="77" t="s">
        <v>2544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1729</v>
      </c>
      <c r="AE57" s="77" t="s">
        <v>1730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1809</v>
      </c>
      <c r="AE58" s="77" t="s">
        <v>1810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2547</v>
      </c>
      <c r="AE59" s="77" t="s">
        <v>2548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1669</v>
      </c>
      <c r="AE60" s="77" t="s">
        <v>1670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1773</v>
      </c>
      <c r="AE61" s="77" t="s">
        <v>1774</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1733</v>
      </c>
      <c r="AE62" s="77" t="s">
        <v>1734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1652</v>
      </c>
      <c r="AE63" s="77" t="s">
        <v>1653</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1830</v>
      </c>
      <c r="AE64" s="77" t="s">
        <v>1831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1753</v>
      </c>
      <c r="AE65" s="77" t="s">
        <v>1754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2484</v>
      </c>
      <c r="AE66" s="77" t="s">
        <v>2485</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1761</v>
      </c>
      <c r="AE67" s="77" t="s">
        <v>1762</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2527</v>
      </c>
      <c r="AE68" s="77" t="s">
        <v>2528</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1701</v>
      </c>
      <c r="AE69" s="77" t="s">
        <v>1702</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2500</v>
      </c>
      <c r="AE70" s="77" t="s">
        <v>2501</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1765</v>
      </c>
      <c r="AE71" s="77" t="s">
        <v>1766</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2554</v>
      </c>
      <c r="AE72" s="77" t="s">
        <v>2555</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2520</v>
      </c>
      <c r="AE73" s="77" t="s">
        <v>2521</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1644</v>
      </c>
      <c r="AE74" s="77" t="s">
        <v>1645</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1813</v>
      </c>
      <c r="AE75" s="77" t="s">
        <v>1814</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1749</v>
      </c>
      <c r="AE76" s="77" t="s">
        <v>1750</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1838</v>
      </c>
      <c r="AE77" s="77" t="s">
        <v>1839</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1713</v>
      </c>
      <c r="AE78" s="77" t="s">
        <v>1714</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2535</v>
      </c>
      <c r="AE79" s="77" t="s">
        <v>2536</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1834</v>
      </c>
      <c r="AE80" s="77" t="s">
        <v>1835</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2305</v>
      </c>
      <c r="AE81" s="77" t="s">
        <v>2306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1697</v>
      </c>
      <c r="AE82" s="77" t="s">
        <v>1698</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1693</v>
      </c>
      <c r="AE83" s="77" t="s">
        <v>1694</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栄村</v>
      </c>
      <c r="K4" s="70" t="str">
        <f>HLOOKUP(K3,比較地域マスタ!$E$5:$L$6,2,0)</f>
        <v>20602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栄村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8.2949125296883022</v>
      </c>
      <c r="BB5" s="29"/>
      <c r="BC5" s="17"/>
      <c r="BD5" s="1005">
        <f>SUM(BC6:BC8)</f>
        <v>4.8973133082006752</v>
      </c>
      <c r="BE5" s="29"/>
      <c r="BF5" s="17"/>
      <c r="BG5" s="1005">
        <f>AK35</f>
        <v>1.407263689988079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0.35504274900856547</v>
      </c>
      <c r="BA6" s="17"/>
      <c r="BB6" s="29"/>
      <c r="BC6" s="1005">
        <f>O32</f>
        <v>0</v>
      </c>
      <c r="BD6" s="17"/>
      <c r="BE6" s="29"/>
      <c r="BF6" s="1005">
        <f>AK36</f>
        <v>0.14376805073754634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0.53626150634674075</v>
      </c>
      <c r="BA7" s="17"/>
      <c r="BB7" s="29"/>
      <c r="BC7" s="1005">
        <f>O33</f>
        <v>0.23354442176731119</v>
      </c>
      <c r="BD7" s="17"/>
      <c r="BE7" s="29"/>
      <c r="BF7" s="1005">
        <f t="shared" ref="BF7:BF8" si="0">AK37</f>
        <v>0.1791319752361599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7.4036082743329956</v>
      </c>
      <c r="BA8" s="17"/>
      <c r="BB8" s="29"/>
      <c r="BC8" s="1005">
        <f>O34</f>
        <v>4.6637688864333642</v>
      </c>
      <c r="BD8" s="17"/>
      <c r="BE8" s="29"/>
      <c r="BF8" s="1005">
        <f t="shared" si="0"/>
        <v>1.0843636640143728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22.724088597743386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2.1904250726763901</v>
      </c>
      <c r="BA9" s="1005">
        <f>AZ9</f>
        <v>2.1904250726763901</v>
      </c>
      <c r="BB9" s="29"/>
      <c r="BC9" s="1005">
        <f>O35</f>
        <v>3.1097315830521519</v>
      </c>
      <c r="BD9" s="1005">
        <f>BC9</f>
        <v>3.1097315830521519</v>
      </c>
      <c r="BE9" s="29"/>
      <c r="BF9" s="1005">
        <f>AK39</f>
        <v>1.8370744425644583</v>
      </c>
      <c r="BG9" s="1005">
        <f>AK39</f>
        <v>1.8370744425644583</v>
      </c>
      <c r="BH9" s="29"/>
    </row>
    <row r="10" spans="1:62" ht="17.100000000000001" customHeight="1" thickBot="1">
      <c r="B10" s="323"/>
      <c r="C10" s="324"/>
      <c r="D10" s="326"/>
      <c r="E10" s="326"/>
      <c r="F10" s="326"/>
      <c r="G10" s="325"/>
      <c r="H10" s="325"/>
      <c r="I10" s="326"/>
      <c r="J10" s="327"/>
      <c r="K10" s="334"/>
      <c r="L10" s="246" t="s">
        <v>114</v>
      </c>
      <c r="M10" s="246"/>
      <c r="N10" s="563"/>
      <c r="O10" s="906">
        <f>SUM(O11:O13)</f>
        <v>8.2949125296883022</v>
      </c>
      <c r="P10" s="453">
        <f t="shared" ref="P10:P22" si="1">O10/$O$9</f>
        <v>0.36502729225021718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4.7415245272045503</v>
      </c>
      <c r="BA10" s="1005">
        <f>AZ10</f>
        <v>4.7415245272045503</v>
      </c>
      <c r="BB10" s="29"/>
      <c r="BC10" s="1005">
        <f>O36</f>
        <v>3.9897900709823988</v>
      </c>
      <c r="BD10" s="1005">
        <f>BC10</f>
        <v>3.9897900709823988</v>
      </c>
      <c r="BE10" s="29"/>
      <c r="BF10" s="1005">
        <f>AK40</f>
        <v>2.9777406037438952</v>
      </c>
      <c r="BG10" s="1005">
        <f>AK40</f>
        <v>2.9777406037438952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0.35504274900856547</v>
      </c>
      <c r="P11" s="454">
        <f t="shared" si="1"/>
        <v>1.5624069915121832E-2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7.3234248443321253</v>
      </c>
      <c r="BB11" s="29"/>
      <c r="BC11" s="1005"/>
      <c r="BD11" s="1005">
        <f>SUM(BC12:BC14)</f>
        <v>6.4074276763264928</v>
      </c>
      <c r="BE11" s="29"/>
      <c r="BF11" s="17"/>
      <c r="BG11" s="1005">
        <f>AK41</f>
        <v>4.7003389328950185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0.53626150634674075</v>
      </c>
      <c r="P12" s="454">
        <f t="shared" si="1"/>
        <v>2.3598812512990914E-2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7.1764925378825764</v>
      </c>
      <c r="BA12" s="17"/>
      <c r="BB12" s="29"/>
      <c r="BC12" s="1005">
        <f>O38</f>
        <v>6.240573170404204</v>
      </c>
      <c r="BD12" s="17"/>
      <c r="BE12" s="29"/>
      <c r="BF12" s="1005">
        <f>AK42</f>
        <v>4.6036746514983857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7.4036082743329956</v>
      </c>
      <c r="P13" s="454">
        <f t="shared" si="1"/>
        <v>0.3258044098221044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0.14693230644954899</v>
      </c>
      <c r="BA13" s="17"/>
      <c r="BB13" s="29"/>
      <c r="BC13" s="1005">
        <f>O41</f>
        <v>0.16685450592228901</v>
      </c>
      <c r="BD13" s="17"/>
      <c r="BE13" s="29"/>
      <c r="BF13" s="1005">
        <f>AK45</f>
        <v>9.6664281396632357E-2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2.1904250726763901</v>
      </c>
      <c r="P14" s="453">
        <f t="shared" si="1"/>
        <v>9.6392207909887756E-2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4.7415245272045503</v>
      </c>
      <c r="P15" s="453">
        <f t="shared" si="1"/>
        <v>0.20865631230092138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0.173801623842016</v>
      </c>
      <c r="BA15" s="1005">
        <f>AZ15</f>
        <v>0.173801623842016</v>
      </c>
      <c r="BB15" s="29"/>
      <c r="BC15" s="1005">
        <f>O43</f>
        <v>0.10746744337850089</v>
      </c>
      <c r="BD15" s="1005">
        <f>BC15</f>
        <v>0.10746744337850089</v>
      </c>
      <c r="BE15" s="29"/>
      <c r="BF15" s="1005">
        <f>AK47</f>
        <v>8.0236068146807948E-2</v>
      </c>
      <c r="BG15" s="1005">
        <f>AK47</f>
        <v>8.0236068146807948E-2</v>
      </c>
      <c r="BH15" s="29"/>
    </row>
    <row r="16" spans="1:62" ht="17.100000000000001" customHeight="1" thickBot="1">
      <c r="B16" s="323"/>
      <c r="C16" s="324"/>
      <c r="D16" s="326"/>
      <c r="E16" s="326"/>
      <c r="F16" s="326"/>
      <c r="G16" s="325"/>
      <c r="H16" s="325"/>
      <c r="I16" s="326"/>
      <c r="J16" s="327"/>
      <c r="K16" s="335"/>
      <c r="L16" s="246" t="s">
        <v>128</v>
      </c>
      <c r="M16" s="344"/>
      <c r="N16" s="345"/>
      <c r="O16" s="906">
        <f>SUM(O18:O21)</f>
        <v>7.3234248443321253</v>
      </c>
      <c r="P16" s="453">
        <f t="shared" si="1"/>
        <v>0.3222758445440746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7.1764925378825764</v>
      </c>
      <c r="P17" s="454">
        <f t="shared" si="1"/>
        <v>0.31580991717288226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2.374118887709896</v>
      </c>
      <c r="P18" s="454">
        <f t="shared" si="1"/>
        <v>0.10447586830591998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4.8023736501726804</v>
      </c>
      <c r="P19" s="454">
        <f t="shared" si="1"/>
        <v>0.21133404886696225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0.14693230644954899</v>
      </c>
      <c r="P20" s="454">
        <f t="shared" si="1"/>
        <v>6.4659273711923518E-3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0.173801623842016</v>
      </c>
      <c r="P22" s="612">
        <f t="shared" si="1"/>
        <v>7.6483429948990501E-3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5.5566518328213999</v>
      </c>
      <c r="AZ22" s="1005">
        <f t="shared" si="3"/>
        <v>5.6645587747121553</v>
      </c>
      <c r="BA22" s="1005">
        <f t="shared" si="3"/>
        <v>5.381287608480009</v>
      </c>
      <c r="BB22" s="1005">
        <f t="shared" si="3"/>
        <v>5.3951104033732555</v>
      </c>
      <c r="BC22" s="1005">
        <f t="shared" si="3"/>
        <v>4.8973133082006752</v>
      </c>
      <c r="BD22" s="1005">
        <f t="shared" si="3"/>
        <v>3.3460333246374909</v>
      </c>
      <c r="BE22" s="1005">
        <f t="shared" si="3"/>
        <v>3.2358207688799734</v>
      </c>
      <c r="BF22" s="1005">
        <f t="shared" si="3"/>
        <v>3.4125707465265469</v>
      </c>
      <c r="BG22" s="1005">
        <f t="shared" si="3"/>
        <v>3.3236140561593803</v>
      </c>
      <c r="BH22" s="1005">
        <f t="shared" si="3"/>
        <v>3.007798294844255</v>
      </c>
      <c r="BI22" s="1005">
        <f t="shared" si="3"/>
        <v>3.0388773678605094</v>
      </c>
      <c r="BJ22" s="1005">
        <f t="shared" si="3"/>
        <v>1.4753524924445567</v>
      </c>
      <c r="BK22" s="1005">
        <f t="shared" si="3"/>
        <v>2.0437154855624891</v>
      </c>
      <c r="BL22" s="1005">
        <f t="shared" si="3"/>
        <v>1.407263689988079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3.15114123127442</v>
      </c>
      <c r="AZ23" s="1005">
        <f t="shared" ref="AZ23:BL23" si="4">Y39</f>
        <v>3.2557506414885409</v>
      </c>
      <c r="BA23" s="1005">
        <f t="shared" si="4"/>
        <v>3.582992788927577</v>
      </c>
      <c r="BB23" s="1005">
        <f t="shared" si="4"/>
        <v>3.2258001386047059</v>
      </c>
      <c r="BC23" s="1005">
        <f t="shared" si="4"/>
        <v>3.1097315830521519</v>
      </c>
      <c r="BD23" s="1005">
        <f t="shared" si="4"/>
        <v>2.7599559543298389</v>
      </c>
      <c r="BE23" s="1005">
        <f t="shared" si="4"/>
        <v>2.9422483914463009</v>
      </c>
      <c r="BF23" s="1005">
        <f t="shared" si="4"/>
        <v>2.3784734707761528</v>
      </c>
      <c r="BG23" s="1005">
        <f t="shared" si="4"/>
        <v>2.259544263917836</v>
      </c>
      <c r="BH23" s="1005">
        <f t="shared" si="4"/>
        <v>2.1990283068220999</v>
      </c>
      <c r="BI23" s="1005">
        <f t="shared" si="4"/>
        <v>2.1058033928060915</v>
      </c>
      <c r="BJ23" s="1005">
        <f t="shared" si="4"/>
        <v>1.6445419313852456</v>
      </c>
      <c r="BK23" s="1005">
        <f t="shared" si="4"/>
        <v>1.8602241628380749</v>
      </c>
      <c r="BL23" s="1005">
        <f t="shared" si="4"/>
        <v>1.8370744425644583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3.9671410851624591</v>
      </c>
      <c r="AZ24" s="1005">
        <f t="shared" ref="AZ24:BL24" si="5">Y40</f>
        <v>4.212932721334397</v>
      </c>
      <c r="BA24" s="1005">
        <f t="shared" si="5"/>
        <v>3.8659127226196408</v>
      </c>
      <c r="BB24" s="1005">
        <f t="shared" si="5"/>
        <v>3.7486842842964951</v>
      </c>
      <c r="BC24" s="1005">
        <f t="shared" si="5"/>
        <v>3.9897900709823988</v>
      </c>
      <c r="BD24" s="1005">
        <f t="shared" si="5"/>
        <v>3.9333310007131379</v>
      </c>
      <c r="BE24" s="1005">
        <f t="shared" si="5"/>
        <v>3.3522847188145448</v>
      </c>
      <c r="BF24" s="1005">
        <f t="shared" si="5"/>
        <v>3.4843043546963091</v>
      </c>
      <c r="BG24" s="1005">
        <f t="shared" si="5"/>
        <v>3.485907694221809</v>
      </c>
      <c r="BH24" s="1005">
        <f t="shared" si="5"/>
        <v>3.3141688566309639</v>
      </c>
      <c r="BI24" s="1005">
        <f t="shared" si="5"/>
        <v>2.8808314273952176</v>
      </c>
      <c r="BJ24" s="1005">
        <f t="shared" si="5"/>
        <v>2.813719617976862</v>
      </c>
      <c r="BK24" s="1005">
        <f t="shared" si="5"/>
        <v>3.0526836719548447</v>
      </c>
      <c r="BL24" s="1005">
        <f t="shared" si="5"/>
        <v>2.9777406037438952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6.74474700541065</v>
      </c>
      <c r="AZ25" s="1005">
        <f t="shared" ref="AZ25:BL25" si="6">Y41</f>
        <v>6.896072709733331</v>
      </c>
      <c r="BA25" s="1005">
        <f t="shared" si="6"/>
        <v>6.6451230436216955</v>
      </c>
      <c r="BB25" s="1005">
        <f t="shared" si="6"/>
        <v>6.6064349360293289</v>
      </c>
      <c r="BC25" s="1005">
        <f t="shared" si="6"/>
        <v>6.4074276763264928</v>
      </c>
      <c r="BD25" s="1005">
        <f t="shared" si="6"/>
        <v>6.1736700907120401</v>
      </c>
      <c r="BE25" s="1005">
        <f t="shared" si="6"/>
        <v>6.0269490912000494</v>
      </c>
      <c r="BF25" s="1005">
        <f t="shared" si="6"/>
        <v>6.1847382812709002</v>
      </c>
      <c r="BG25" s="1005">
        <f t="shared" si="6"/>
        <v>6.0738593677673425</v>
      </c>
      <c r="BH25" s="1005">
        <f t="shared" si="6"/>
        <v>5.819256092425916</v>
      </c>
      <c r="BI25" s="1005">
        <f t="shared" si="6"/>
        <v>5.3299300780934278</v>
      </c>
      <c r="BJ25" s="1005">
        <f t="shared" si="6"/>
        <v>4.8450261643842847</v>
      </c>
      <c r="BK25" s="1005">
        <f t="shared" si="6"/>
        <v>4.8225484379400791</v>
      </c>
      <c r="BL25" s="1005">
        <f t="shared" si="6"/>
        <v>4.7003389328950185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0.10659656660540261</v>
      </c>
      <c r="AZ26" s="1005">
        <f t="shared" si="7"/>
        <v>0.1639234346056852</v>
      </c>
      <c r="BA26" s="1005">
        <f t="shared" si="7"/>
        <v>0.1411664386272399</v>
      </c>
      <c r="BB26" s="1005">
        <f t="shared" si="7"/>
        <v>0.13815321514040671</v>
      </c>
      <c r="BC26" s="1005">
        <f t="shared" si="7"/>
        <v>0.10746744337850089</v>
      </c>
      <c r="BD26" s="1005">
        <f t="shared" si="7"/>
        <v>9.3247369367377445E-2</v>
      </c>
      <c r="BE26" s="1005">
        <f t="shared" si="7"/>
        <v>0.10390329630547659</v>
      </c>
      <c r="BF26" s="1005">
        <f t="shared" si="7"/>
        <v>9.6446590734027393E-2</v>
      </c>
      <c r="BG26" s="1005">
        <f t="shared" si="7"/>
        <v>0.10311917018166841</v>
      </c>
      <c r="BH26" s="1005">
        <f t="shared" si="7"/>
        <v>9.9816364102221139E-2</v>
      </c>
      <c r="BI26" s="1005">
        <f t="shared" si="7"/>
        <v>8.0183501380454061E-2</v>
      </c>
      <c r="BJ26" s="1005">
        <f t="shared" si="7"/>
        <v>6.4276306864432586E-2</v>
      </c>
      <c r="BK26" s="1005">
        <f t="shared" si="7"/>
        <v>8.647365578245117E-2</v>
      </c>
      <c r="BL26" s="1005">
        <f t="shared" si="7"/>
        <v>8.0236068146807948E-2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19.526277721274333</v>
      </c>
      <c r="AZ27" s="1005">
        <f t="shared" si="8"/>
        <v>20.193238281874109</v>
      </c>
      <c r="BA27" s="1005">
        <f t="shared" si="8"/>
        <v>19.616482602276164</v>
      </c>
      <c r="BB27" s="1005">
        <f t="shared" si="8"/>
        <v>19.114182977444191</v>
      </c>
      <c r="BC27" s="1005">
        <f t="shared" si="8"/>
        <v>18.511730081940218</v>
      </c>
      <c r="BD27" s="1005">
        <f t="shared" si="8"/>
        <v>16.306237739759887</v>
      </c>
      <c r="BE27" s="1005">
        <f t="shared" si="8"/>
        <v>15.661206266646344</v>
      </c>
      <c r="BF27" s="1005">
        <f t="shared" si="8"/>
        <v>15.556533444003938</v>
      </c>
      <c r="BG27" s="1005">
        <f t="shared" si="8"/>
        <v>15.246044552248037</v>
      </c>
      <c r="BH27" s="1005">
        <f t="shared" si="8"/>
        <v>14.440067914825455</v>
      </c>
      <c r="BI27" s="1005">
        <f t="shared" si="8"/>
        <v>13.435625767535699</v>
      </c>
      <c r="BJ27" s="1005">
        <f t="shared" si="8"/>
        <v>10.842916513055382</v>
      </c>
      <c r="BK27" s="1005">
        <f t="shared" si="8"/>
        <v>11.865645414077937</v>
      </c>
      <c r="BL27" s="1005">
        <f t="shared" si="8"/>
        <v>11.002653737338258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18.511730081940218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4.8973133082006752</v>
      </c>
      <c r="P31" s="453">
        <f t="shared" ref="P31:P43" si="9">O31/$O$30</f>
        <v>0.26455189690662273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0.23354442176731119</v>
      </c>
      <c r="P33" s="454">
        <f t="shared" si="9"/>
        <v>1.2616023501506961E-2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4.6637688864333642</v>
      </c>
      <c r="P34" s="454">
        <f t="shared" si="9"/>
        <v>0.25193587340511575</v>
      </c>
      <c r="Q34" s="328"/>
      <c r="R34" s="13"/>
      <c r="S34" s="323"/>
      <c r="T34" s="563" t="s">
        <v>112</v>
      </c>
      <c r="U34" s="332"/>
      <c r="V34" s="332"/>
      <c r="W34" s="332"/>
      <c r="X34" s="893">
        <f>X35+X39+X40+X41+X47</f>
        <v>19.526277721274333</v>
      </c>
      <c r="Y34" s="894">
        <f t="shared" ref="Y34:AK34" si="10">Y35+Y39+Y40+Y41+Y47</f>
        <v>20.193238281874109</v>
      </c>
      <c r="Z34" s="894">
        <f t="shared" si="10"/>
        <v>19.616482602276164</v>
      </c>
      <c r="AA34" s="894">
        <f t="shared" si="10"/>
        <v>19.114182977444191</v>
      </c>
      <c r="AB34" s="894">
        <f t="shared" si="10"/>
        <v>18.511730081940218</v>
      </c>
      <c r="AC34" s="894">
        <f t="shared" si="10"/>
        <v>16.306237739759887</v>
      </c>
      <c r="AD34" s="894">
        <f t="shared" si="10"/>
        <v>15.661206266646344</v>
      </c>
      <c r="AE34" s="894">
        <f t="shared" si="10"/>
        <v>15.556533444003938</v>
      </c>
      <c r="AF34" s="894">
        <f t="shared" si="10"/>
        <v>15.246044552248037</v>
      </c>
      <c r="AG34" s="894">
        <f t="shared" si="10"/>
        <v>14.440067914825455</v>
      </c>
      <c r="AH34" s="894">
        <f t="shared" si="10"/>
        <v>13.435625767535699</v>
      </c>
      <c r="AI34" s="894">
        <f t="shared" si="10"/>
        <v>10.842916513055382</v>
      </c>
      <c r="AJ34" s="894">
        <f t="shared" si="10"/>
        <v>11.865645414077937</v>
      </c>
      <c r="AK34" s="895">
        <f t="shared" si="10"/>
        <v>11.002653737338258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3.1097315830521519</v>
      </c>
      <c r="P35" s="453">
        <f t="shared" si="9"/>
        <v>0.16798708544729496</v>
      </c>
      <c r="Q35" s="328"/>
      <c r="R35" s="13"/>
      <c r="S35" s="323"/>
      <c r="T35" s="334"/>
      <c r="U35" s="246" t="s">
        <v>114</v>
      </c>
      <c r="V35" s="344"/>
      <c r="W35" s="344"/>
      <c r="X35" s="896">
        <f>SUM(X36:X38)</f>
        <v>5.5566518328213999</v>
      </c>
      <c r="Y35" s="897">
        <f t="shared" ref="Y35:AK35" si="11">SUM(Y36:Y38)</f>
        <v>5.6645587747121553</v>
      </c>
      <c r="Z35" s="897">
        <f t="shared" si="11"/>
        <v>5.381287608480009</v>
      </c>
      <c r="AA35" s="897">
        <f t="shared" si="11"/>
        <v>5.3951104033732555</v>
      </c>
      <c r="AB35" s="897">
        <f t="shared" si="11"/>
        <v>4.8973133082006752</v>
      </c>
      <c r="AC35" s="897">
        <f t="shared" si="11"/>
        <v>3.3460333246374909</v>
      </c>
      <c r="AD35" s="897">
        <f t="shared" si="11"/>
        <v>3.2358207688799734</v>
      </c>
      <c r="AE35" s="897">
        <f t="shared" si="11"/>
        <v>3.4125707465265469</v>
      </c>
      <c r="AF35" s="897">
        <f t="shared" si="11"/>
        <v>3.3236140561593803</v>
      </c>
      <c r="AG35" s="897">
        <f t="shared" si="11"/>
        <v>3.007798294844255</v>
      </c>
      <c r="AH35" s="897">
        <f t="shared" si="11"/>
        <v>3.0388773678605094</v>
      </c>
      <c r="AI35" s="897">
        <f t="shared" si="11"/>
        <v>1.4753524924445567</v>
      </c>
      <c r="AJ35" s="897">
        <f t="shared" si="11"/>
        <v>2.0437154855624891</v>
      </c>
      <c r="AK35" s="898">
        <f t="shared" si="11"/>
        <v>1.407263689988079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3.9897900709823988</v>
      </c>
      <c r="P36" s="453">
        <f t="shared" si="9"/>
        <v>0.21552767101302872</v>
      </c>
      <c r="Q36" s="328"/>
      <c r="R36" s="13"/>
      <c r="S36" s="356" t="s">
        <v>184</v>
      </c>
      <c r="T36" s="335"/>
      <c r="U36" s="346"/>
      <c r="V36" s="336" t="s">
        <v>184</v>
      </c>
      <c r="W36" s="357"/>
      <c r="X36" s="899">
        <f>VLOOKUP(年度マスタ!$K$4&amp;"_"&amp;X$33,データシート1!$A:$BT,MATCH("aa_"&amp;$S36,データシート1!$A$1:$BT$1,0),0)</f>
        <v>0.35670999728561531</v>
      </c>
      <c r="Y36" s="900">
        <f>VLOOKUP(年度マスタ!$K$4&amp;"_"&amp;Y$33,データシート1!$A:$BT,MATCH("aa_"&amp;$S36,データシート1!$A$1:$BT$1,0),0)</f>
        <v>0.35684274760688539</v>
      </c>
      <c r="Z36" s="900">
        <f>VLOOKUP(年度マスタ!$K$4&amp;"_"&amp;Z$33,データシート1!$A:$BT,MATCH("aa_"&amp;$S36,データシート1!$A$1:$BT$1,0),0)</f>
        <v>0.55448034878819097</v>
      </c>
      <c r="AA36" s="900">
        <f>VLOOKUP(年度マスタ!$K$4&amp;"_"&amp;AA$33,データシート1!$A:$BT,MATCH("aa_"&amp;$S36,データシート1!$A$1:$BT$1,0),0)</f>
        <v>0.52329333448115123</v>
      </c>
      <c r="AB36" s="900">
        <f>VLOOKUP(年度マスタ!$K$4&amp;"_"&amp;AB$33,データシート1!$A:$BT,MATCH("aa_"&amp;$S36,データシート1!$A$1:$BT$1,0),0)</f>
        <v>0</v>
      </c>
      <c r="AC36" s="900">
        <f>VLOOKUP(年度マスタ!$K$4&amp;"_"&amp;AC$33,データシート1!$A:$BT,MATCH("aa_"&amp;$S36,データシート1!$A$1:$BT$1,0),0)</f>
        <v>0.30901876475521523</v>
      </c>
      <c r="AD36" s="900">
        <f>VLOOKUP(年度マスタ!$K$4&amp;"_"&amp;AD$33,データシート1!$A:$BT,MATCH("aa_"&amp;$S36,データシート1!$A$1:$BT$1,0),0)</f>
        <v>0</v>
      </c>
      <c r="AE36" s="900">
        <f>VLOOKUP(年度マスタ!$K$4&amp;"_"&amp;AE$33,データシート1!$A:$BT,MATCH("aa_"&amp;$S36,データシート1!$A$1:$BT$1,0),0)</f>
        <v>0.29137755402019699</v>
      </c>
      <c r="AF36" s="900">
        <f>VLOOKUP(年度マスタ!$K$4&amp;"_"&amp;AF$33,データシート1!$A:$BT,MATCH("aa_"&amp;$S36,データシート1!$A$1:$BT$1,0),0)</f>
        <v>0.25356285272806744</v>
      </c>
      <c r="AG36" s="900">
        <f>VLOOKUP(年度マスタ!$K$4&amp;"_"&amp;AG$33,データシート1!$A:$BT,MATCH("aa_"&amp;$S36,データシート1!$A$1:$BT$1,0),0)</f>
        <v>0.24490072561472248</v>
      </c>
      <c r="AH36" s="900">
        <f>VLOOKUP(年度マスタ!$K$4&amp;"_"&amp;AH$33,データシート1!$A:$BT,MATCH("aa_"&amp;$S36,データシート1!$A$1:$BT$1,0),0)</f>
        <v>0.28415965307667601</v>
      </c>
      <c r="AI36" s="900">
        <f>VLOOKUP(年度マスタ!$K$4&amp;"_"&amp;AI$33,データシート1!$A:$BT,MATCH("aa_"&amp;$S36,データシート1!$A$1:$BT$1,0),0)</f>
        <v>0</v>
      </c>
      <c r="AJ36" s="900">
        <f>VLOOKUP(年度マスタ!$K$4&amp;"_"&amp;AJ$33,データシート1!$A:$BT,MATCH("aa_"&amp;$S36,データシート1!$A$1:$BT$1,0),0)</f>
        <v>0.15259797542533488</v>
      </c>
      <c r="AK36" s="901">
        <f>VLOOKUP(年度マスタ!$K$4&amp;"_"&amp;AK$33,データシート1!$A:$BT,MATCH("aa_"&amp;$S36,データシート1!$A$1:$BT$1,0),0)</f>
        <v>0.14376805073754634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6.4074276763264928</v>
      </c>
      <c r="P37" s="453">
        <f t="shared" si="9"/>
        <v>0.34612797658374939</v>
      </c>
      <c r="Q37" s="328"/>
      <c r="R37" s="13"/>
      <c r="S37" s="356" t="s">
        <v>187</v>
      </c>
      <c r="T37" s="335"/>
      <c r="U37" s="346"/>
      <c r="V37" s="336" t="s">
        <v>194</v>
      </c>
      <c r="W37" s="357"/>
      <c r="X37" s="899">
        <f>VLOOKUP(年度マスタ!$K$4&amp;"_"&amp;X$33,データシート1!$A:$BT,MATCH("aa_"&amp;$S37,データシート1!$A$1:$BT$1,0),0)</f>
        <v>0.23392965968062021</v>
      </c>
      <c r="Y37" s="900">
        <f>VLOOKUP(年度マスタ!$K$4&amp;"_"&amp;Y$33,データシート1!$A:$BT,MATCH("aa_"&amp;$S37,データシート1!$A$1:$BT$1,0),0)</f>
        <v>0.2506062054739005</v>
      </c>
      <c r="Z37" s="900">
        <f>VLOOKUP(年度マスタ!$K$4&amp;"_"&amp;Z$33,データシート1!$A:$BT,MATCH("aa_"&amp;$S37,データシート1!$A$1:$BT$1,0),0)</f>
        <v>0.31454338009457361</v>
      </c>
      <c r="AA37" s="900">
        <f>VLOOKUP(年度マスタ!$K$4&amp;"_"&amp;AA$33,データシート1!$A:$BT,MATCH("aa_"&amp;$S37,データシート1!$A$1:$BT$1,0),0)</f>
        <v>0.28391519584699981</v>
      </c>
      <c r="AB37" s="900">
        <f>VLOOKUP(年度マスタ!$K$4&amp;"_"&amp;AB$33,データシート1!$A:$BT,MATCH("aa_"&amp;$S37,データシート1!$A$1:$BT$1,0),0)</f>
        <v>0.23354442176731119</v>
      </c>
      <c r="AC37" s="900">
        <f>VLOOKUP(年度マスタ!$K$4&amp;"_"&amp;AC$33,データシート1!$A:$BT,MATCH("aa_"&amp;$S37,データシート1!$A$1:$BT$1,0),0)</f>
        <v>0.27425316354250467</v>
      </c>
      <c r="AD37" s="900">
        <f>VLOOKUP(年度マスタ!$K$4&amp;"_"&amp;AD$33,データシート1!$A:$BT,MATCH("aa_"&amp;$S37,データシート1!$A$1:$BT$1,0),0)</f>
        <v>0.25521961012981209</v>
      </c>
      <c r="AE37" s="900">
        <f>VLOOKUP(年度マスタ!$K$4&amp;"_"&amp;AE$33,データシート1!$A:$BT,MATCH("aa_"&amp;$S37,データシート1!$A$1:$BT$1,0),0)</f>
        <v>0.25675327051255914</v>
      </c>
      <c r="AF37" s="900">
        <f>VLOOKUP(年度マスタ!$K$4&amp;"_"&amp;AF$33,データシート1!$A:$BT,MATCH("aa_"&amp;$S37,データシート1!$A$1:$BT$1,0),0)</f>
        <v>0.25320442638908525</v>
      </c>
      <c r="AG37" s="900">
        <f>VLOOKUP(年度マスタ!$K$4&amp;"_"&amp;AG$33,データシート1!$A:$BT,MATCH("aa_"&amp;$S37,データシート1!$A$1:$BT$1,0),0)</f>
        <v>0.23759603875298108</v>
      </c>
      <c r="AH37" s="900">
        <f>VLOOKUP(年度マスタ!$K$4&amp;"_"&amp;AH$33,データシート1!$A:$BT,MATCH("aa_"&amp;$S37,データシート1!$A$1:$BT$1,0),0)</f>
        <v>0.21567037734907654</v>
      </c>
      <c r="AI37" s="900">
        <f>VLOOKUP(年度マスタ!$K$4&amp;"_"&amp;AI$33,データシート1!$A:$BT,MATCH("aa_"&amp;$S37,データシート1!$A$1:$BT$1,0),0)</f>
        <v>0.18542187915401709</v>
      </c>
      <c r="AJ37" s="900">
        <f>VLOOKUP(年度マスタ!$K$4&amp;"_"&amp;AJ$33,データシート1!$A:$BT,MATCH("aa_"&amp;$S37,データシート1!$A$1:$BT$1,0),0)</f>
        <v>0.19883043457407618</v>
      </c>
      <c r="AK37" s="901">
        <f>VLOOKUP(年度マスタ!$K$4&amp;"_"&amp;AK$33,データシート1!$A:$BT,MATCH("aa_"&amp;$S37,データシート1!$A$1:$BT$1,0),0)</f>
        <v>0.1791319752361599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6.240573170404204</v>
      </c>
      <c r="P38" s="454">
        <f t="shared" si="9"/>
        <v>0.33711452915426954</v>
      </c>
      <c r="Q38" s="328"/>
      <c r="R38" s="13"/>
      <c r="S38" s="356" t="s">
        <v>188</v>
      </c>
      <c r="T38" s="335"/>
      <c r="U38" s="348"/>
      <c r="V38" s="358" t="s">
        <v>197</v>
      </c>
      <c r="W38" s="358"/>
      <c r="X38" s="899">
        <f>VLOOKUP(年度マスタ!$K$4&amp;"_"&amp;X$33,データシート1!$A:$BT,MATCH("aa_"&amp;$S38,データシート1!$A$1:$BT$1,0),0)</f>
        <v>4.9660121758551643</v>
      </c>
      <c r="Y38" s="900">
        <f>VLOOKUP(年度マスタ!$K$4&amp;"_"&amp;Y$33,データシート1!$A:$BT,MATCH("aa_"&amp;$S38,データシート1!$A$1:$BT$1,0),0)</f>
        <v>5.0571098216313697</v>
      </c>
      <c r="Z38" s="900">
        <f>VLOOKUP(年度マスタ!$K$4&amp;"_"&amp;Z$33,データシート1!$A:$BT,MATCH("aa_"&amp;$S38,データシート1!$A$1:$BT$1,0),0)</f>
        <v>4.5122638795972447</v>
      </c>
      <c r="AA38" s="900">
        <f>VLOOKUP(年度マスタ!$K$4&amp;"_"&amp;AA$33,データシート1!$A:$BT,MATCH("aa_"&amp;$S38,データシート1!$A$1:$BT$1,0),0)</f>
        <v>4.5879018730451042</v>
      </c>
      <c r="AB38" s="900">
        <f>VLOOKUP(年度マスタ!$K$4&amp;"_"&amp;AB$33,データシート1!$A:$BT,MATCH("aa_"&amp;$S38,データシート1!$A$1:$BT$1,0),0)</f>
        <v>4.6637688864333642</v>
      </c>
      <c r="AC38" s="900">
        <f>VLOOKUP(年度マスタ!$K$4&amp;"_"&amp;AC$33,データシート1!$A:$BT,MATCH("aa_"&amp;$S38,データシート1!$A$1:$BT$1,0),0)</f>
        <v>2.762761396339771</v>
      </c>
      <c r="AD38" s="900">
        <f>VLOOKUP(年度マスタ!$K$4&amp;"_"&amp;AD$33,データシート1!$A:$BT,MATCH("aa_"&amp;$S38,データシート1!$A$1:$BT$1,0),0)</f>
        <v>2.9806011587501611</v>
      </c>
      <c r="AE38" s="900">
        <f>VLOOKUP(年度マスタ!$K$4&amp;"_"&amp;AE$33,データシート1!$A:$BT,MATCH("aa_"&amp;$S38,データシート1!$A$1:$BT$1,0),0)</f>
        <v>2.8644399219937906</v>
      </c>
      <c r="AF38" s="900">
        <f>VLOOKUP(年度マスタ!$K$4&amp;"_"&amp;AF$33,データシート1!$A:$BT,MATCH("aa_"&amp;$S38,データシート1!$A$1:$BT$1,0),0)</f>
        <v>2.8168467770422279</v>
      </c>
      <c r="AG38" s="900">
        <f>VLOOKUP(年度マスタ!$K$4&amp;"_"&amp;AG$33,データシート1!$A:$BT,MATCH("aa_"&amp;$S38,データシート1!$A$1:$BT$1,0),0)</f>
        <v>2.5253015304765514</v>
      </c>
      <c r="AH38" s="900">
        <f>VLOOKUP(年度マスタ!$K$4&amp;"_"&amp;AH$33,データシート1!$A:$BT,MATCH("aa_"&amp;$S38,データシート1!$A$1:$BT$1,0),0)</f>
        <v>2.5390473374347571</v>
      </c>
      <c r="AI38" s="900">
        <f>VLOOKUP(年度マスタ!$K$4&amp;"_"&amp;AI$33,データシート1!$A:$BT,MATCH("aa_"&amp;$S38,データシート1!$A$1:$BT$1,0),0)</f>
        <v>1.2899306132905397</v>
      </c>
      <c r="AJ38" s="900">
        <f>VLOOKUP(年度マスタ!$K$4&amp;"_"&amp;AJ$33,データシート1!$A:$BT,MATCH("aa_"&amp;$S38,データシート1!$A$1:$BT$1,0),0)</f>
        <v>1.6922870755630781</v>
      </c>
      <c r="AK38" s="901">
        <f>VLOOKUP(年度マスタ!$K$4&amp;"_"&amp;AK$33,データシート1!$A:$BT,MATCH("aa_"&amp;$S38,データシート1!$A$1:$BT$1,0),0)</f>
        <v>1.0843636640143728</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1.9345694714613249</v>
      </c>
      <c r="P39" s="454">
        <f t="shared" si="9"/>
        <v>0.10450506046156451</v>
      </c>
      <c r="Q39" s="328"/>
      <c r="R39" s="13"/>
      <c r="S39" s="356" t="s">
        <v>189</v>
      </c>
      <c r="T39" s="335"/>
      <c r="U39" s="343" t="s">
        <v>199</v>
      </c>
      <c r="V39" s="344"/>
      <c r="W39" s="344"/>
      <c r="X39" s="896">
        <f>VLOOKUP(年度マスタ!$K$4&amp;"_"&amp;X$33,データシート1!$A:$BT,MATCH("aa_"&amp;$S39,データシート1!$A$1:$BT$1,0),0)</f>
        <v>3.15114123127442</v>
      </c>
      <c r="Y39" s="897">
        <f>VLOOKUP(年度マスタ!$K$4&amp;"_"&amp;Y$33,データシート1!$A:$BT,MATCH("aa_"&amp;$S39,データシート1!$A$1:$BT$1,0),0)</f>
        <v>3.2557506414885409</v>
      </c>
      <c r="Z39" s="897">
        <f>VLOOKUP(年度マスタ!$K$4&amp;"_"&amp;Z$33,データシート1!$A:$BT,MATCH("aa_"&amp;$S39,データシート1!$A$1:$BT$1,0),0)</f>
        <v>3.582992788927577</v>
      </c>
      <c r="AA39" s="897">
        <f>VLOOKUP(年度マスタ!$K$4&amp;"_"&amp;AA$33,データシート1!$A:$BT,MATCH("aa_"&amp;$S39,データシート1!$A$1:$BT$1,0),0)</f>
        <v>3.2258001386047059</v>
      </c>
      <c r="AB39" s="897">
        <f>VLOOKUP(年度マスタ!$K$4&amp;"_"&amp;AB$33,データシート1!$A:$BT,MATCH("aa_"&amp;$S39,データシート1!$A$1:$BT$1,0),0)</f>
        <v>3.1097315830521519</v>
      </c>
      <c r="AC39" s="897">
        <f>VLOOKUP(年度マスタ!$K$4&amp;"_"&amp;AC$33,データシート1!$A:$BT,MATCH("aa_"&amp;$S39,データシート1!$A$1:$BT$1,0),0)</f>
        <v>2.7599559543298389</v>
      </c>
      <c r="AD39" s="897">
        <f>VLOOKUP(年度マスタ!$K$4&amp;"_"&amp;AD$33,データシート1!$A:$BT,MATCH("aa_"&amp;$S39,データシート1!$A$1:$BT$1,0),0)</f>
        <v>2.9422483914463009</v>
      </c>
      <c r="AE39" s="897">
        <f>VLOOKUP(年度マスタ!$K$4&amp;"_"&amp;AE$33,データシート1!$A:$BT,MATCH("aa_"&amp;$S39,データシート1!$A$1:$BT$1,0),0)</f>
        <v>2.3784734707761528</v>
      </c>
      <c r="AF39" s="897">
        <f>VLOOKUP(年度マスタ!$K$4&amp;"_"&amp;AF$33,データシート1!$A:$BT,MATCH("aa_"&amp;$S39,データシート1!$A$1:$BT$1,0),0)</f>
        <v>2.259544263917836</v>
      </c>
      <c r="AG39" s="897">
        <f>VLOOKUP(年度マスタ!$K$4&amp;"_"&amp;AG$33,データシート1!$A:$BT,MATCH("aa_"&amp;$S39,データシート1!$A$1:$BT$1,0),0)</f>
        <v>2.1990283068220999</v>
      </c>
      <c r="AH39" s="897">
        <f>VLOOKUP(年度マスタ!$K$4&amp;"_"&amp;AH$33,データシート1!$A:$BT,MATCH("aa_"&amp;$S39,データシート1!$A$1:$BT$1,0),0)</f>
        <v>2.1058033928060915</v>
      </c>
      <c r="AI39" s="897">
        <f>VLOOKUP(年度マスタ!$K$4&amp;"_"&amp;AI$33,データシート1!$A:$BT,MATCH("aa_"&amp;$S39,データシート1!$A$1:$BT$1,0),0)</f>
        <v>1.6445419313852456</v>
      </c>
      <c r="AJ39" s="897">
        <f>VLOOKUP(年度マスタ!$K$4&amp;"_"&amp;AJ$33,データシート1!$A:$BT,MATCH("aa_"&amp;$S39,データシート1!$A$1:$BT$1,0),0)</f>
        <v>1.8602241628380749</v>
      </c>
      <c r="AK39" s="898">
        <f>VLOOKUP(年度マスタ!$K$4&amp;"_"&amp;AK$33,データシート1!$A:$BT,MATCH("aa_"&amp;$S39,データシート1!$A$1:$BT$1,0),0)</f>
        <v>1.8370744425644583</v>
      </c>
      <c r="AL39" s="330"/>
      <c r="AW39" s="17" t="str">
        <f>年度マスタ!K4</f>
        <v>20602</v>
      </c>
      <c r="AX39" s="17" t="s">
        <v>200</v>
      </c>
      <c r="AY39" s="17">
        <f>VLOOKUP($AW39&amp;"_"&amp;$AY$34,データシート1!$A:$BT,MATCH($AY$31&amp;"_"&amp;AY$36,データシート1!$A$1:$BT$1,0),0)</f>
        <v>0.14376805073754634</v>
      </c>
      <c r="AZ39" s="17">
        <f>VLOOKUP($AW39&amp;"_"&amp;$AY$34,データシート1!$A:$BT,MATCH($AY$31&amp;"_"&amp;AZ$36,データシート1!$A$1:$BT$1,0),0)</f>
        <v>0.1791319752361599</v>
      </c>
      <c r="BA39" s="17">
        <f>VLOOKUP($AW39&amp;"_"&amp;$AY$34,データシート1!$A:$BT,MATCH($AY$31&amp;"_"&amp;BA$36,データシート1!$A$1:$BT$1,0),0)</f>
        <v>1.0843636640143728</v>
      </c>
      <c r="BB39" s="17">
        <f>VLOOKUP($AW39&amp;"_"&amp;$AY$34,データシート1!$A:$BT,MATCH($AY$31&amp;"_"&amp;BB$36,データシート1!$A$1:$BT$1,0),0)</f>
        <v>1.8370744425644583</v>
      </c>
      <c r="BC39" s="17">
        <f>VLOOKUP($AW39&amp;"_"&amp;$AY$34,データシート1!$A:$BT,MATCH($AY$31&amp;"_"&amp;BC$36,データシート1!$A$1:$BT$1,0),0)</f>
        <v>2.9777406037438952</v>
      </c>
      <c r="BD39" s="17">
        <f>VLOOKUP($AW39&amp;"_"&amp;$AY$34,データシート1!$A:$BT,MATCH($AY$31&amp;"_"&amp;BD$36,データシート1!$A$1:$BT$1,0),0)</f>
        <v>1.3632728905644167</v>
      </c>
      <c r="BE39" s="17">
        <f>VLOOKUP($AW39&amp;"_"&amp;$AY$34,データシート1!$A:$BT,MATCH($AY$31&amp;"_"&amp;BE$36,データシート1!$A$1:$BT$1,0),0)</f>
        <v>3.240401760933969</v>
      </c>
      <c r="BF39" s="17">
        <f>VLOOKUP($AW39&amp;"_"&amp;$AY$34,データシート1!$A:$BT,MATCH($AY$31&amp;"_"&amp;BF$36,データシート1!$A$1:$BT$1,0),0)</f>
        <v>9.6664281396632357E-2</v>
      </c>
      <c r="BG39" s="17">
        <f>VLOOKUP($AW39&amp;"_"&amp;$AY$34,データシート1!$A:$BT,MATCH($AY$31&amp;"_"&amp;BG$36,データシート1!$A$1:$BT$1,0),0)</f>
        <v>0</v>
      </c>
      <c r="BH39" s="17">
        <f>VLOOKUP($AW39&amp;"_"&amp;$AY$34,データシート1!$A:$BT,MATCH($AY$31&amp;"_"&amp;BH$36,データシート1!$A$1:$BT$1,0),0)</f>
        <v>8.0236068146807948E-2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4.3060036989428792</v>
      </c>
      <c r="P40" s="454">
        <f t="shared" si="9"/>
        <v>0.23260946869270505</v>
      </c>
      <c r="Q40" s="328"/>
      <c r="R40" s="13"/>
      <c r="S40" s="356" t="s">
        <v>165</v>
      </c>
      <c r="T40" s="335"/>
      <c r="U40" s="343" t="s">
        <v>165</v>
      </c>
      <c r="V40" s="344"/>
      <c r="W40" s="344"/>
      <c r="X40" s="896">
        <f>VLOOKUP(年度マスタ!$K$4&amp;"_"&amp;X$33,データシート1!$A:$BT,MATCH("aa_"&amp;$S40,データシート1!$A$1:$BT$1,0),0)</f>
        <v>3.9671410851624591</v>
      </c>
      <c r="Y40" s="897">
        <f>VLOOKUP(年度マスタ!$K$4&amp;"_"&amp;Y$33,データシート1!$A:$BT,MATCH("aa_"&amp;$S40,データシート1!$A$1:$BT$1,0),0)</f>
        <v>4.212932721334397</v>
      </c>
      <c r="Z40" s="897">
        <f>VLOOKUP(年度マスタ!$K$4&amp;"_"&amp;Z$33,データシート1!$A:$BT,MATCH("aa_"&amp;$S40,データシート1!$A$1:$BT$1,0),0)</f>
        <v>3.8659127226196408</v>
      </c>
      <c r="AA40" s="897">
        <f>VLOOKUP(年度マスタ!$K$4&amp;"_"&amp;AA$33,データシート1!$A:$BT,MATCH("aa_"&amp;$S40,データシート1!$A$1:$BT$1,0),0)</f>
        <v>3.7486842842964951</v>
      </c>
      <c r="AB40" s="897">
        <f>VLOOKUP(年度マスタ!$K$4&amp;"_"&amp;AB$33,データシート1!$A:$BT,MATCH("aa_"&amp;$S40,データシート1!$A$1:$BT$1,0),0)</f>
        <v>3.9897900709823988</v>
      </c>
      <c r="AC40" s="897">
        <f>VLOOKUP(年度マスタ!$K$4&amp;"_"&amp;AC$33,データシート1!$A:$BT,MATCH("aa_"&amp;$S40,データシート1!$A$1:$BT$1,0),0)</f>
        <v>3.9333310007131379</v>
      </c>
      <c r="AD40" s="897">
        <f>VLOOKUP(年度マスタ!$K$4&amp;"_"&amp;AD$33,データシート1!$A:$BT,MATCH("aa_"&amp;$S40,データシート1!$A$1:$BT$1,0),0)</f>
        <v>3.3522847188145448</v>
      </c>
      <c r="AE40" s="897">
        <f>VLOOKUP(年度マスタ!$K$4&amp;"_"&amp;AE$33,データシート1!$A:$BT,MATCH("aa_"&amp;$S40,データシート1!$A$1:$BT$1,0),0)</f>
        <v>3.4843043546963091</v>
      </c>
      <c r="AF40" s="897">
        <f>VLOOKUP(年度マスタ!$K$4&amp;"_"&amp;AF$33,データシート1!$A:$BT,MATCH("aa_"&amp;$S40,データシート1!$A$1:$BT$1,0),0)</f>
        <v>3.485907694221809</v>
      </c>
      <c r="AG40" s="897">
        <f>VLOOKUP(年度マスタ!$K$4&amp;"_"&amp;AG$33,データシート1!$A:$BT,MATCH("aa_"&amp;$S40,データシート1!$A$1:$BT$1,0),0)</f>
        <v>3.3141688566309639</v>
      </c>
      <c r="AH40" s="897">
        <f>VLOOKUP(年度マスタ!$K$4&amp;"_"&amp;AH$33,データシート1!$A:$BT,MATCH("aa_"&amp;$S40,データシート1!$A$1:$BT$1,0),0)</f>
        <v>2.8808314273952176</v>
      </c>
      <c r="AI40" s="897">
        <f>VLOOKUP(年度マスタ!$K$4&amp;"_"&amp;AI$33,データシート1!$A:$BT,MATCH("aa_"&amp;$S40,データシート1!$A$1:$BT$1,0),0)</f>
        <v>2.813719617976862</v>
      </c>
      <c r="AJ40" s="897">
        <f>VLOOKUP(年度マスタ!$K$4&amp;"_"&amp;AJ$33,データシート1!$A:$BT,MATCH("aa_"&amp;$S40,データシート1!$A$1:$BT$1,0),0)</f>
        <v>3.0526836719548447</v>
      </c>
      <c r="AK40" s="898">
        <f>VLOOKUP(年度マスタ!$K$4&amp;"_"&amp;AK$33,データシート1!$A:$BT,MATCH("aa_"&amp;$S40,データシート1!$A$1:$BT$1,0),0)</f>
        <v>2.9777406037438952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0.16685450592228901</v>
      </c>
      <c r="P41" s="454">
        <f t="shared" si="9"/>
        <v>9.013447429479857E-3</v>
      </c>
      <c r="Q41" s="328"/>
      <c r="R41" s="13"/>
      <c r="S41" s="356" t="s">
        <v>201</v>
      </c>
      <c r="T41" s="335"/>
      <c r="U41" s="246" t="s">
        <v>128</v>
      </c>
      <c r="V41" s="344"/>
      <c r="W41" s="344"/>
      <c r="X41" s="896">
        <f>X42+X45+X46</f>
        <v>6.74474700541065</v>
      </c>
      <c r="Y41" s="897">
        <f t="shared" ref="Y41:AH41" si="12">Y42+Y45+Y46</f>
        <v>6.896072709733331</v>
      </c>
      <c r="Z41" s="897">
        <f t="shared" si="12"/>
        <v>6.6451230436216955</v>
      </c>
      <c r="AA41" s="897">
        <f t="shared" si="12"/>
        <v>6.6064349360293289</v>
      </c>
      <c r="AB41" s="897">
        <f t="shared" si="12"/>
        <v>6.4074276763264928</v>
      </c>
      <c r="AC41" s="897">
        <f t="shared" si="12"/>
        <v>6.1736700907120401</v>
      </c>
      <c r="AD41" s="897">
        <f t="shared" si="12"/>
        <v>6.0269490912000494</v>
      </c>
      <c r="AE41" s="897">
        <f t="shared" si="12"/>
        <v>6.1847382812709002</v>
      </c>
      <c r="AF41" s="897">
        <f t="shared" si="12"/>
        <v>6.0738593677673425</v>
      </c>
      <c r="AG41" s="897">
        <f t="shared" si="12"/>
        <v>5.819256092425916</v>
      </c>
      <c r="AH41" s="897">
        <f t="shared" si="12"/>
        <v>5.3299300780934278</v>
      </c>
      <c r="AI41" s="897">
        <f>AI42+AI45+AI46</f>
        <v>4.8450261643842847</v>
      </c>
      <c r="AJ41" s="897">
        <f>AJ42+AJ45+AJ46</f>
        <v>4.8225484379400791</v>
      </c>
      <c r="AK41" s="898">
        <f>AK42+AK45+AK46</f>
        <v>4.7003389328950185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6.6089724577981421</v>
      </c>
      <c r="Y42" s="900">
        <f t="shared" ref="Y42:AK42" si="13">SUM(Y43:Y44)</f>
        <v>6.7562039264371432</v>
      </c>
      <c r="Z42" s="900">
        <f t="shared" si="13"/>
        <v>6.4895405419430148</v>
      </c>
      <c r="AA42" s="900">
        <f t="shared" si="13"/>
        <v>6.4382363883015898</v>
      </c>
      <c r="AB42" s="900">
        <f t="shared" si="13"/>
        <v>6.240573170404204</v>
      </c>
      <c r="AC42" s="900">
        <f t="shared" si="13"/>
        <v>6.0170713491003944</v>
      </c>
      <c r="AD42" s="900">
        <f t="shared" si="13"/>
        <v>5.8780809136825543</v>
      </c>
      <c r="AE42" s="900">
        <f t="shared" si="13"/>
        <v>6.0427679052897751</v>
      </c>
      <c r="AF42" s="900">
        <f t="shared" si="13"/>
        <v>5.94196677078288</v>
      </c>
      <c r="AG42" s="900">
        <f t="shared" si="13"/>
        <v>5.7017480273390273</v>
      </c>
      <c r="AH42" s="900">
        <f t="shared" si="13"/>
        <v>5.2189751033533618</v>
      </c>
      <c r="AI42" s="900">
        <f t="shared" si="13"/>
        <v>4.7420807413297705</v>
      </c>
      <c r="AJ42" s="900">
        <f t="shared" si="13"/>
        <v>4.7237574522236176</v>
      </c>
      <c r="AK42" s="901">
        <f t="shared" si="13"/>
        <v>4.6036746514983857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0.10746744337850089</v>
      </c>
      <c r="P43" s="612">
        <f t="shared" si="9"/>
        <v>5.8053700493042844E-3</v>
      </c>
      <c r="Q43" s="328"/>
      <c r="R43" s="13"/>
      <c r="S43" s="356" t="s">
        <v>190</v>
      </c>
      <c r="T43" s="359"/>
      <c r="U43" s="346"/>
      <c r="V43" s="360"/>
      <c r="W43" s="347" t="s">
        <v>190</v>
      </c>
      <c r="X43" s="899">
        <f>VLOOKUP(年度マスタ!$K$4&amp;"_"&amp;X$33,データシート1!$A:$BT,MATCH("aa_"&amp;$S43,データシート1!$A$1:$BT$1,0),0)</f>
        <v>2.142329724135446</v>
      </c>
      <c r="Y43" s="900">
        <f>VLOOKUP(年度マスタ!$K$4&amp;"_"&amp;Y$33,データシート1!$A:$BT,MATCH("aa_"&amp;$S43,データシート1!$A$1:$BT$1,0),0)</f>
        <v>2.134389786462171</v>
      </c>
      <c r="Z43" s="900">
        <f>VLOOKUP(年度マスタ!$K$4&amp;"_"&amp;Z$33,データシート1!$A:$BT,MATCH("aa_"&amp;$S43,データシート1!$A$1:$BT$1,0),0)</f>
        <v>2.0755162394746902</v>
      </c>
      <c r="AA43" s="900">
        <f>VLOOKUP(年度マスタ!$K$4&amp;"_"&amp;AA$33,データシート1!$A:$BT,MATCH("aa_"&amp;$S43,データシート1!$A$1:$BT$1,0),0)</f>
        <v>2.0438879836973944</v>
      </c>
      <c r="AB43" s="900">
        <f>VLOOKUP(年度マスタ!$K$4&amp;"_"&amp;AB$33,データシート1!$A:$BT,MATCH("aa_"&amp;$S43,データシート1!$A$1:$BT$1,0),0)</f>
        <v>1.9345694714613249</v>
      </c>
      <c r="AC43" s="900">
        <f>VLOOKUP(年度マスタ!$K$4&amp;"_"&amp;AC$33,データシート1!$A:$BT,MATCH("aa_"&amp;$S43,データシート1!$A$1:$BT$1,0),0)</f>
        <v>1.8142189270474147</v>
      </c>
      <c r="AD43" s="900">
        <f>VLOOKUP(年度マスタ!$K$4&amp;"_"&amp;AD$33,データシート1!$A:$BT,MATCH("aa_"&amp;$S43,データシート1!$A$1:$BT$1,0),0)</f>
        <v>1.7573380280513347</v>
      </c>
      <c r="AE43" s="900">
        <f>VLOOKUP(年度マスタ!$K$4&amp;"_"&amp;AE$33,データシート1!$A:$BT,MATCH("aa_"&amp;$S43,データシート1!$A$1:$BT$1,0),0)</f>
        <v>1.7427989936460393</v>
      </c>
      <c r="AF43" s="900">
        <f>VLOOKUP(年度マスタ!$K$4&amp;"_"&amp;AF$33,データシート1!$A:$BT,MATCH("aa_"&amp;$S43,データシート1!$A$1:$BT$1,0),0)</f>
        <v>1.7126881197213568</v>
      </c>
      <c r="AG43" s="900">
        <f>VLOOKUP(年度マスタ!$K$4&amp;"_"&amp;AG$33,データシート1!$A:$BT,MATCH("aa_"&amp;$S43,データシート1!$A$1:$BT$1,0),0)</f>
        <v>1.6723048303759045</v>
      </c>
      <c r="AH43" s="900">
        <f>VLOOKUP(年度マスタ!$K$4&amp;"_"&amp;AH$33,データシート1!$A:$BT,MATCH("aa_"&amp;$S43,データシート1!$A$1:$BT$1,0),0)</f>
        <v>1.573314002028956</v>
      </c>
      <c r="AI43" s="900">
        <f>VLOOKUP(年度マスタ!$K$4&amp;"_"&amp;AI$33,データシート1!$A:$BT,MATCH("aa_"&amp;$S43,データシート1!$A$1:$BT$1,0),0)</f>
        <v>1.357453949686297</v>
      </c>
      <c r="AJ43" s="900">
        <f>VLOOKUP(年度マスタ!$K$4&amp;"_"&amp;AJ$33,データシート1!$A:$BT,MATCH("aa_"&amp;$S43,データシート1!$A$1:$BT$1,0),0)</f>
        <v>1.3224390042319614</v>
      </c>
      <c r="AK43" s="901">
        <f>VLOOKUP(年度マスタ!$K$4&amp;"_"&amp;AK$33,データシート1!$A:$BT,MATCH("aa_"&amp;$S43,データシート1!$A$1:$BT$1,0),0)</f>
        <v>1.3632728905644167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4.4666427336626962</v>
      </c>
      <c r="Y44" s="900">
        <f>VLOOKUP(年度マスタ!$K$4&amp;"_"&amp;Y$33,データシート1!$A:$BT,MATCH("aa_"&amp;$S44,データシート1!$A$1:$BT$1,0),0)</f>
        <v>4.6218141399749726</v>
      </c>
      <c r="Z44" s="900">
        <f>VLOOKUP(年度マスタ!$K$4&amp;"_"&amp;Z$33,データシート1!$A:$BT,MATCH("aa_"&amp;$S44,データシート1!$A$1:$BT$1,0),0)</f>
        <v>4.4140243024683246</v>
      </c>
      <c r="AA44" s="900">
        <f>VLOOKUP(年度マスタ!$K$4&amp;"_"&amp;AA$33,データシート1!$A:$BT,MATCH("aa_"&amp;$S44,データシート1!$A$1:$BT$1,0),0)</f>
        <v>4.3943484046041954</v>
      </c>
      <c r="AB44" s="900">
        <f>VLOOKUP(年度マスタ!$K$4&amp;"_"&amp;AB$33,データシート1!$A:$BT,MATCH("aa_"&amp;$S44,データシート1!$A$1:$BT$1,0),0)</f>
        <v>4.3060036989428792</v>
      </c>
      <c r="AC44" s="900">
        <f>VLOOKUP(年度マスタ!$K$4&amp;"_"&amp;AC$33,データシート1!$A:$BT,MATCH("aa_"&amp;$S44,データシート1!$A$1:$BT$1,0),0)</f>
        <v>4.2028524220529802</v>
      </c>
      <c r="AD44" s="900">
        <f>VLOOKUP(年度マスタ!$K$4&amp;"_"&amp;AD$33,データシート1!$A:$BT,MATCH("aa_"&amp;$S44,データシート1!$A$1:$BT$1,0),0)</f>
        <v>4.1207428856312198</v>
      </c>
      <c r="AE44" s="900">
        <f>VLOOKUP(年度マスタ!$K$4&amp;"_"&amp;AE$33,データシート1!$A:$BT,MATCH("aa_"&amp;$S44,データシート1!$A$1:$BT$1,0),0)</f>
        <v>4.2999689116437363</v>
      </c>
      <c r="AF44" s="900">
        <f>VLOOKUP(年度マスタ!$K$4&amp;"_"&amp;AF$33,データシート1!$A:$BT,MATCH("aa_"&amp;$S44,データシート1!$A$1:$BT$1,0),0)</f>
        <v>4.2292786510615237</v>
      </c>
      <c r="AG44" s="900">
        <f>VLOOKUP(年度マスタ!$K$4&amp;"_"&amp;AG$33,データシート1!$A:$BT,MATCH("aa_"&amp;$S44,データシート1!$A$1:$BT$1,0),0)</f>
        <v>4.0294431969631228</v>
      </c>
      <c r="AH44" s="900">
        <f>VLOOKUP(年度マスタ!$K$4&amp;"_"&amp;AH$33,データシート1!$A:$BT,MATCH("aa_"&amp;$S44,データシート1!$A$1:$BT$1,0),0)</f>
        <v>3.6456611013244054</v>
      </c>
      <c r="AI44" s="900">
        <f>VLOOKUP(年度マスタ!$K$4&amp;"_"&amp;AI$33,データシート1!$A:$BT,MATCH("aa_"&amp;$S44,データシート1!$A$1:$BT$1,0),0)</f>
        <v>3.3846267916434738</v>
      </c>
      <c r="AJ44" s="900">
        <f>VLOOKUP(年度マスタ!$K$4&amp;"_"&amp;AJ$33,データシート1!$A:$BT,MATCH("aa_"&amp;$S44,データシート1!$A$1:$BT$1,0),0)</f>
        <v>3.4013184479916565</v>
      </c>
      <c r="AK44" s="901">
        <f>VLOOKUP(年度マスタ!$K$4&amp;"_"&amp;AK$33,データシート1!$A:$BT,MATCH("aa_"&amp;$S44,データシート1!$A$1:$BT$1,0),0)</f>
        <v>3.240401760933969</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0.13577454761250801</v>
      </c>
      <c r="Y45" s="900">
        <f>VLOOKUP(年度マスタ!$K$4&amp;"_"&amp;Y$33,データシート1!$A:$BT,MATCH("aa_"&amp;$S45,データシート1!$A$1:$BT$1,0),0)</f>
        <v>0.13986878329618799</v>
      </c>
      <c r="Z45" s="900">
        <f>VLOOKUP(年度マスタ!$K$4&amp;"_"&amp;Z$33,データシート1!$A:$BT,MATCH("aa_"&amp;$S45,データシート1!$A$1:$BT$1,0),0)</f>
        <v>0.15558250167868101</v>
      </c>
      <c r="AA45" s="900">
        <f>VLOOKUP(年度マスタ!$K$4&amp;"_"&amp;AA$33,データシート1!$A:$BT,MATCH("aa_"&amp;$S45,データシート1!$A$1:$BT$1,0),0)</f>
        <v>0.16819854772773901</v>
      </c>
      <c r="AB45" s="900">
        <f>VLOOKUP(年度マスタ!$K$4&amp;"_"&amp;AB$33,データシート1!$A:$BT,MATCH("aa_"&amp;$S45,データシート1!$A$1:$BT$1,0),0)</f>
        <v>0.16685450592228901</v>
      </c>
      <c r="AC45" s="900">
        <f>VLOOKUP(年度マスタ!$K$4&amp;"_"&amp;AC$33,データシート1!$A:$BT,MATCH("aa_"&amp;$S45,データシート1!$A$1:$BT$1,0),0)</f>
        <v>0.156598741611646</v>
      </c>
      <c r="AD45" s="900">
        <f>VLOOKUP(年度マスタ!$K$4&amp;"_"&amp;AD$33,データシート1!$A:$BT,MATCH("aa_"&amp;$S45,データシート1!$A$1:$BT$1,0),0)</f>
        <v>0.14886817751749501</v>
      </c>
      <c r="AE45" s="900">
        <f>VLOOKUP(年度マスタ!$K$4&amp;"_"&amp;AE$33,データシート1!$A:$BT,MATCH("aa_"&amp;$S45,データシート1!$A$1:$BT$1,0),0)</f>
        <v>0.14197037598112522</v>
      </c>
      <c r="AF45" s="900">
        <f>VLOOKUP(年度マスタ!$K$4&amp;"_"&amp;AF$33,データシート1!$A:$BT,MATCH("aa_"&amp;$S45,データシート1!$A$1:$BT$1,0),0)</f>
        <v>0.13189259698446201</v>
      </c>
      <c r="AG45" s="900">
        <f>VLOOKUP(年度マスタ!$K$4&amp;"_"&amp;AG$33,データシート1!$A:$BT,MATCH("aa_"&amp;$S45,データシート1!$A$1:$BT$1,0),0)</f>
        <v>0.117508065086889</v>
      </c>
      <c r="AH45" s="900">
        <f>VLOOKUP(年度マスタ!$K$4&amp;"_"&amp;AH$33,データシート1!$A:$BT,MATCH("aa_"&amp;$S45,データシート1!$A$1:$BT$1,0),0)</f>
        <v>0.11095497474006601</v>
      </c>
      <c r="AI45" s="900">
        <f>VLOOKUP(年度マスタ!$K$4&amp;"_"&amp;AI$33,データシート1!$A:$BT,MATCH("aa_"&amp;$S45,データシート1!$A$1:$BT$1,0),0)</f>
        <v>0.102945423054514</v>
      </c>
      <c r="AJ45" s="900">
        <f>VLOOKUP(年度マスタ!$K$4&amp;"_"&amp;AJ$33,データシート1!$A:$BT,MATCH("aa_"&amp;$S45,データシート1!$A$1:$BT$1,0),0)</f>
        <v>9.8790985716461804E-2</v>
      </c>
      <c r="AK45" s="901">
        <f>VLOOKUP(年度マスタ!$K$4&amp;"_"&amp;AK$33,データシート1!$A:$BT,MATCH("aa_"&amp;$S45,データシート1!$A$1:$BT$1,0),0)</f>
        <v>9.6664281396632357E-2</v>
      </c>
      <c r="AL45" s="330"/>
      <c r="AW45" s="17" t="str">
        <f>AW48</f>
        <v>栄村</v>
      </c>
      <c r="AX45" s="1010">
        <f t="shared" ref="AX45:BB45" si="15">AX48/$BC48</f>
        <v>0.12790220646610312</v>
      </c>
      <c r="AY45" s="1010">
        <f t="shared" si="15"/>
        <v>0.16696648703305281</v>
      </c>
      <c r="AZ45" s="1010">
        <f t="shared" si="15"/>
        <v>0.27063840004695672</v>
      </c>
      <c r="BA45" s="1010">
        <f t="shared" si="15"/>
        <v>0.42720047773057662</v>
      </c>
      <c r="BB45" s="1010">
        <f t="shared" si="15"/>
        <v>7.2924287233107551E-3</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0.10659656660540261</v>
      </c>
      <c r="Y47" s="903">
        <f>VLOOKUP(年度マスタ!$K$4&amp;"_"&amp;Y$33,データシート1!$A:$BT,MATCH("aa_"&amp;$S47,データシート1!$A$1:$BT$1,0),0)</f>
        <v>0.1639234346056852</v>
      </c>
      <c r="Z47" s="903">
        <f>VLOOKUP(年度マスタ!$K$4&amp;"_"&amp;Z$33,データシート1!$A:$BT,MATCH("aa_"&amp;$S47,データシート1!$A$1:$BT$1,0),0)</f>
        <v>0.1411664386272399</v>
      </c>
      <c r="AA47" s="903">
        <f>VLOOKUP(年度マスタ!$K$4&amp;"_"&amp;AA$33,データシート1!$A:$BT,MATCH("aa_"&amp;$S47,データシート1!$A$1:$BT$1,0),0)</f>
        <v>0.13815321514040671</v>
      </c>
      <c r="AB47" s="903">
        <f>VLOOKUP(年度マスタ!$K$4&amp;"_"&amp;AB$33,データシート1!$A:$BT,MATCH("aa_"&amp;$S47,データシート1!$A$1:$BT$1,0),0)</f>
        <v>0.10746744337850089</v>
      </c>
      <c r="AC47" s="903">
        <f>VLOOKUP(年度マスタ!$K$4&amp;"_"&amp;AC$33,データシート1!$A:$BT,MATCH("aa_"&amp;$S47,データシート1!$A$1:$BT$1,0),0)</f>
        <v>9.3247369367377445E-2</v>
      </c>
      <c r="AD47" s="903">
        <f>VLOOKUP(年度マスタ!$K$4&amp;"_"&amp;AD$33,データシート1!$A:$BT,MATCH("aa_"&amp;$S47,データシート1!$A$1:$BT$1,0),0)</f>
        <v>0.10390329630547659</v>
      </c>
      <c r="AE47" s="903">
        <f>VLOOKUP(年度マスタ!$K$4&amp;"_"&amp;AE$33,データシート1!$A:$BT,MATCH("aa_"&amp;$S47,データシート1!$A$1:$BT$1,0),0)</f>
        <v>9.6446590734027393E-2</v>
      </c>
      <c r="AF47" s="903">
        <f>VLOOKUP(年度マスタ!$K$4&amp;"_"&amp;AF$33,データシート1!$A:$BT,MATCH("aa_"&amp;$S47,データシート1!$A$1:$BT$1,0),0)</f>
        <v>0.10311917018166841</v>
      </c>
      <c r="AG47" s="903">
        <f>VLOOKUP(年度マスタ!$K$4&amp;"_"&amp;AG$33,データシート1!$A:$BT,MATCH("aa_"&amp;$S47,データシート1!$A$1:$BT$1,0),0)</f>
        <v>9.9816364102221139E-2</v>
      </c>
      <c r="AH47" s="903">
        <f>VLOOKUP(年度マスタ!$K$4&amp;"_"&amp;AH$33,データシート1!$A:$BT,MATCH("aa_"&amp;$S47,データシート1!$A$1:$BT$1,0),0)</f>
        <v>8.0183501380454061E-2</v>
      </c>
      <c r="AI47" s="903">
        <f>VLOOKUP(年度マスタ!$K$4&amp;"_"&amp;AI$33,データシート1!$A:$BT,MATCH("aa_"&amp;$S47,データシート1!$A$1:$BT$1,0),0)</f>
        <v>6.4276306864432586E-2</v>
      </c>
      <c r="AJ47" s="903">
        <f>VLOOKUP(年度マスタ!$K$4&amp;"_"&amp;AJ$33,データシート1!$A:$BT,MATCH("aa_"&amp;$S47,データシート1!$A$1:$BT$1,0),0)</f>
        <v>8.647365578245117E-2</v>
      </c>
      <c r="AK47" s="904">
        <f>VLOOKUP(年度マスタ!$K$4&amp;"_"&amp;AK$33,データシート1!$A:$BT,MATCH("aa_"&amp;$S47,データシート1!$A$1:$BT$1,0),0)</f>
        <v>8.0236068146807948E-2</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栄村</v>
      </c>
      <c r="AX48" s="1011">
        <f>SUM(AY39:BA39)</f>
        <v>1.407263689988079</v>
      </c>
      <c r="AY48" s="1011">
        <f>BB39</f>
        <v>1.8370744425644583</v>
      </c>
      <c r="AZ48" s="1011">
        <f>BC39</f>
        <v>2.9777406037438952</v>
      </c>
      <c r="BA48" s="1011">
        <f>SUM(BD39:BG39)</f>
        <v>4.7003389328950185</v>
      </c>
      <c r="BB48" s="1011">
        <f>BH39</f>
        <v>8.0236068146807948E-2</v>
      </c>
      <c r="BC48" s="1011">
        <f>SUM(AX48:BB48)</f>
        <v>11.002653737338258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11.002653737338258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1.407263689988079</v>
      </c>
      <c r="P52" s="453">
        <f t="shared" ref="P52:P64" si="18">O52/$O$51</f>
        <v>0.12790220646610312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0.14376805073754634</v>
      </c>
      <c r="P53" s="454">
        <f t="shared" si="18"/>
        <v>1.3066670475110892E-2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0.1791319752361599</v>
      </c>
      <c r="P54" s="454">
        <f t="shared" si="18"/>
        <v>1.6280797297861267E-2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1.0843636640143728</v>
      </c>
      <c r="P55" s="454">
        <f t="shared" si="18"/>
        <v>9.8554738693130958E-2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1.8370744425644583</v>
      </c>
      <c r="P56" s="453">
        <f t="shared" si="18"/>
        <v>0.16696648703305281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2.9777406037438952</v>
      </c>
      <c r="P57" s="453">
        <f t="shared" si="18"/>
        <v>0.27063840004695672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4.7003389328950185</v>
      </c>
      <c r="P58" s="453">
        <f t="shared" si="18"/>
        <v>0.42720047773057662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4.6036746514983857</v>
      </c>
      <c r="P59" s="454">
        <f t="shared" si="18"/>
        <v>0.41841493528742985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1.3632728905644167</v>
      </c>
      <c r="P60" s="454">
        <f t="shared" si="18"/>
        <v>0.12390400744304593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3.240401760933969</v>
      </c>
      <c r="P61" s="454">
        <f t="shared" si="18"/>
        <v>0.29451092784438393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9.6664281396632357E-2</v>
      </c>
      <c r="P62" s="454">
        <f t="shared" si="18"/>
        <v>8.7855424431467384E-3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8.0236068146807948E-2</v>
      </c>
      <c r="P64" s="612">
        <f t="shared" si="18"/>
        <v>7.2924287233107551E-3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栄村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5.6681999999999997</v>
      </c>
      <c r="AI7" s="78">
        <f>VLOOKUP(年度マスタ!$K$4&amp;"_"&amp;$AG7,データシート1!$A:$BT,MATCH("ab_"&amp;AI$2,データシート1!$A$1:$BT$1,0),0)</f>
        <v>113</v>
      </c>
      <c r="AJ7" s="78">
        <f>VLOOKUP(年度マスタ!$K$4&amp;"_"&amp;$AG7,データシート1!$A:$BT,MATCH("ab_"&amp;AJ$2,データシート1!$A$1:$BT$1,0),0)</f>
        <v>124</v>
      </c>
      <c r="AK7" s="78">
        <f>VLOOKUP(年度マスタ!$K$4&amp;"_"&amp;$AG7,データシート1!$A:$BT,MATCH("ab_"&amp;AK$2,データシート1!$A$1:$BT$1,0),0)</f>
        <v>636</v>
      </c>
      <c r="AL7" s="78">
        <f>VLOOKUP(年度マスタ!$K$4&amp;"_"&amp;$AG7,データシート1!$A:$BT,MATCH("ab_"&amp;AL$2,データシート1!$A$1:$BT$1,0),0)</f>
        <v>922</v>
      </c>
      <c r="AM7" s="78">
        <f>VLOOKUP(年度マスタ!$K$4&amp;"_"&amp;$AG7,データシート1!$A:$BT,MATCH("ab_"&amp;AM$2,データシート1!$A$1:$BT$1,0),0)</f>
        <v>1083</v>
      </c>
      <c r="AN7" s="78">
        <f>VLOOKUP(年度マスタ!$K$4&amp;"_"&amp;$AG7,データシート1!$A:$BT,MATCH("ab_"&amp;AN$2,データシート1!$A$1:$BT$1,0),0)</f>
        <v>899</v>
      </c>
      <c r="AO7" s="78">
        <f>VLOOKUP(年度マスタ!$K$4&amp;"_"&amp;$AG7,データシート1!$A:$BT,MATCH("ab_"&amp;AO$2,データシート1!$A$1:$BT$1,0),0)</f>
        <v>2329</v>
      </c>
      <c r="AP7" s="78">
        <f>VLOOKUP(年度マスタ!$K$4&amp;"_"&amp;$AG7,データシート1!$A:$BT,MATCH("ab_"&amp;AP$2,データシート1!$A$1:$BT$1,0),0)</f>
        <v>0</v>
      </c>
      <c r="AQ7" s="954">
        <f>VLOOKUP(年度マスタ!$K$4&amp;"_"&amp;$AG7,データシート1!$A:$BT,MATCH("ab_"&amp;AQ$2,データシート1!$A$1:$BT$1,0),0)</f>
        <v>0.10659656660540261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6.6215000000000002</v>
      </c>
      <c r="AI8" s="78">
        <f>VLOOKUP(年度マスタ!$K$4&amp;"_"&amp;$AG8,データシート1!$A:$BT,MATCH("ab_"&amp;AI$2,データシート1!$A$1:$BT$1,0),0)</f>
        <v>113</v>
      </c>
      <c r="AJ8" s="78">
        <f>VLOOKUP(年度マスタ!$K$4&amp;"_"&amp;$AG8,データシート1!$A:$BT,MATCH("ab_"&amp;AJ$2,データシート1!$A$1:$BT$1,0),0)</f>
        <v>124</v>
      </c>
      <c r="AK8" s="78">
        <f>VLOOKUP(年度マスタ!$K$4&amp;"_"&amp;$AG8,データシート1!$A:$BT,MATCH("ab_"&amp;AK$2,データシート1!$A$1:$BT$1,0),0)</f>
        <v>636</v>
      </c>
      <c r="AL8" s="78">
        <f>VLOOKUP(年度マスタ!$K$4&amp;"_"&amp;$AG8,データシート1!$A:$BT,MATCH("ab_"&amp;AL$2,データシート1!$A$1:$BT$1,0),0)</f>
        <v>920</v>
      </c>
      <c r="AM8" s="78">
        <f>VLOOKUP(年度マスタ!$K$4&amp;"_"&amp;$AG8,データシート1!$A:$BT,MATCH("ab_"&amp;AM$2,データシート1!$A$1:$BT$1,0),0)</f>
        <v>1084</v>
      </c>
      <c r="AN8" s="78">
        <f>VLOOKUP(年度マスタ!$K$4&amp;"_"&amp;$AG8,データシート1!$A:$BT,MATCH("ab_"&amp;AN$2,データシート1!$A$1:$BT$1,0),0)</f>
        <v>907</v>
      </c>
      <c r="AO8" s="78">
        <f>VLOOKUP(年度マスタ!$K$4&amp;"_"&amp;$AG8,データシート1!$A:$BT,MATCH("ab_"&amp;AO$2,データシート1!$A$1:$BT$1,0),0)</f>
        <v>2299</v>
      </c>
      <c r="AP8" s="78">
        <f>VLOOKUP(年度マスタ!$K$4&amp;"_"&amp;$AG8,データシート1!$A:$BT,MATCH("ab_"&amp;AP$2,データシート1!$A$1:$BT$1,0),0)</f>
        <v>0</v>
      </c>
      <c r="AQ8" s="954">
        <f>VLOOKUP(年度マスタ!$K$4&amp;"_"&amp;$AG8,データシート1!$A:$BT,MATCH("ab_"&amp;AQ$2,データシート1!$A$1:$BT$1,0),0)</f>
        <v>0.1639234346056852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9.7563999999999993</v>
      </c>
      <c r="AI9" s="78">
        <f>VLOOKUP(年度マスタ!$K$4&amp;"_"&amp;$AG9,データシート1!$A:$BT,MATCH("ab_"&amp;AI$2,データシート1!$A$1:$BT$1,0),0)</f>
        <v>113</v>
      </c>
      <c r="AJ9" s="78">
        <f>VLOOKUP(年度マスタ!$K$4&amp;"_"&amp;$AG9,データシート1!$A:$BT,MATCH("ab_"&amp;AJ$2,データシート1!$A$1:$BT$1,0),0)</f>
        <v>124</v>
      </c>
      <c r="AK9" s="78">
        <f>VLOOKUP(年度マスタ!$K$4&amp;"_"&amp;$AG9,データシート1!$A:$BT,MATCH("ab_"&amp;AK$2,データシート1!$A$1:$BT$1,0),0)</f>
        <v>636</v>
      </c>
      <c r="AL9" s="78">
        <f>VLOOKUP(年度マスタ!$K$4&amp;"_"&amp;$AG9,データシート1!$A:$BT,MATCH("ab_"&amp;AL$2,データシート1!$A$1:$BT$1,0),0)</f>
        <v>899</v>
      </c>
      <c r="AM9" s="78">
        <f>VLOOKUP(年度マスタ!$K$4&amp;"_"&amp;$AG9,データシート1!$A:$BT,MATCH("ab_"&amp;AM$2,データシート1!$A$1:$BT$1,0),0)</f>
        <v>1077</v>
      </c>
      <c r="AN9" s="78">
        <f>VLOOKUP(年度マスタ!$K$4&amp;"_"&amp;$AG9,データシート1!$A:$BT,MATCH("ab_"&amp;AN$2,データシート1!$A$1:$BT$1,0),0)</f>
        <v>892</v>
      </c>
      <c r="AO9" s="78">
        <f>VLOOKUP(年度マスタ!$K$4&amp;"_"&amp;$AG9,データシート1!$A:$BT,MATCH("ab_"&amp;AO$2,データシート1!$A$1:$BT$1,0),0)</f>
        <v>2217</v>
      </c>
      <c r="AP9" s="78">
        <f>VLOOKUP(年度マスタ!$K$4&amp;"_"&amp;$AG9,データシート1!$A:$BT,MATCH("ab_"&amp;AP$2,データシート1!$A$1:$BT$1,0),0)</f>
        <v>0</v>
      </c>
      <c r="AQ9" s="954">
        <f>VLOOKUP(年度マスタ!$K$4&amp;"_"&amp;$AG9,データシート1!$A:$BT,MATCH("ab_"&amp;AQ$2,データシート1!$A$1:$BT$1,0),0)</f>
        <v>0.1411664386272399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9.4478000000000009</v>
      </c>
      <c r="AI10" s="78">
        <f>VLOOKUP(年度マスタ!$K$4&amp;"_"&amp;$AG10,データシート1!$A:$BT,MATCH("ab_"&amp;AI$2,データシート1!$A$1:$BT$1,0),0)</f>
        <v>113</v>
      </c>
      <c r="AJ10" s="78">
        <f>VLOOKUP(年度マスタ!$K$4&amp;"_"&amp;$AG10,データシート1!$A:$BT,MATCH("ab_"&amp;AJ$2,データシート1!$A$1:$BT$1,0),0)</f>
        <v>124</v>
      </c>
      <c r="AK10" s="78">
        <f>VLOOKUP(年度マスタ!$K$4&amp;"_"&amp;$AG10,データシート1!$A:$BT,MATCH("ab_"&amp;AK$2,データシート1!$A$1:$BT$1,0),0)</f>
        <v>636</v>
      </c>
      <c r="AL10" s="78">
        <f>VLOOKUP(年度マスタ!$K$4&amp;"_"&amp;$AG10,データシート1!$A:$BT,MATCH("ab_"&amp;AL$2,データシート1!$A$1:$BT$1,0),0)</f>
        <v>900</v>
      </c>
      <c r="AM10" s="78">
        <f>VLOOKUP(年度マスタ!$K$4&amp;"_"&amp;$AG10,データシート1!$A:$BT,MATCH("ab_"&amp;AM$2,データシート1!$A$1:$BT$1,0),0)</f>
        <v>1069</v>
      </c>
      <c r="AN10" s="78">
        <f>VLOOKUP(年度マスタ!$K$4&amp;"_"&amp;$AG10,データシート1!$A:$BT,MATCH("ab_"&amp;AN$2,データシート1!$A$1:$BT$1,0),0)</f>
        <v>883</v>
      </c>
      <c r="AO10" s="78">
        <f>VLOOKUP(年度マスタ!$K$4&amp;"_"&amp;$AG10,データシート1!$A:$BT,MATCH("ab_"&amp;AO$2,データシート1!$A$1:$BT$1,0),0)</f>
        <v>2206</v>
      </c>
      <c r="AP10" s="78">
        <f>VLOOKUP(年度マスタ!$K$4&amp;"_"&amp;$AG10,データシート1!$A:$BT,MATCH("ab_"&amp;AP$2,データシート1!$A$1:$BT$1,0),0)</f>
        <v>0</v>
      </c>
      <c r="AQ10" s="954">
        <f>VLOOKUP(年度マスタ!$K$4&amp;"_"&amp;$AG10,データシート1!$A:$BT,MATCH("ab_"&amp;AQ$2,データシート1!$A$1:$BT$1,0),0)</f>
        <v>0.13815321514040671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113</v>
      </c>
      <c r="AJ11" s="78">
        <f>VLOOKUP(年度マスタ!$K$4&amp;"_"&amp;$AG11,データシート1!$A:$BT,MATCH("ab_"&amp;AJ$2,データシート1!$A$1:$BT$1,0),0)</f>
        <v>124</v>
      </c>
      <c r="AK11" s="78">
        <f>VLOOKUP(年度マスタ!$K$4&amp;"_"&amp;$AG11,データシート1!$A:$BT,MATCH("ab_"&amp;AK$2,データシート1!$A$1:$BT$1,0),0)</f>
        <v>636</v>
      </c>
      <c r="AL11" s="78">
        <f>VLOOKUP(年度マスタ!$K$4&amp;"_"&amp;$AG11,データシート1!$A:$BT,MATCH("ab_"&amp;AL$2,データシート1!$A$1:$BT$1,0),0)</f>
        <v>895</v>
      </c>
      <c r="AM11" s="78">
        <f>VLOOKUP(年度マスタ!$K$4&amp;"_"&amp;$AG11,データシート1!$A:$BT,MATCH("ab_"&amp;AM$2,データシート1!$A$1:$BT$1,0),0)</f>
        <v>1057</v>
      </c>
      <c r="AN11" s="78">
        <f>VLOOKUP(年度マスタ!$K$4&amp;"_"&amp;$AG11,データシート1!$A:$BT,MATCH("ab_"&amp;AN$2,データシート1!$A$1:$BT$1,0),0)</f>
        <v>862</v>
      </c>
      <c r="AO11" s="78">
        <f>VLOOKUP(年度マスタ!$K$4&amp;"_"&amp;$AG11,データシート1!$A:$BT,MATCH("ab_"&amp;AO$2,データシート1!$A$1:$BT$1,0),0)</f>
        <v>2157</v>
      </c>
      <c r="AP11" s="78">
        <f>VLOOKUP(年度マスタ!$K$4&amp;"_"&amp;$AG11,データシート1!$A:$BT,MATCH("ab_"&amp;AP$2,データシート1!$A$1:$BT$1,0),0)</f>
        <v>0</v>
      </c>
      <c r="AQ11" s="954">
        <f>VLOOKUP(年度マスタ!$K$4&amp;"_"&amp;$AG11,データシート1!$A:$BT,MATCH("ab_"&amp;AQ$2,データシート1!$A$1:$BT$1,0),0)</f>
        <v>0.10746744337850089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6.0648</v>
      </c>
      <c r="AI12" s="78">
        <f>VLOOKUP(年度マスタ!$K$4&amp;"_"&amp;$AG12,データシート1!$A:$BT,MATCH("ab_"&amp;AI$2,データシート1!$A$1:$BT$1,0),0)</f>
        <v>113</v>
      </c>
      <c r="AJ12" s="78">
        <f>VLOOKUP(年度マスタ!$K$4&amp;"_"&amp;$AG12,データシート1!$A:$BT,MATCH("ab_"&amp;AJ$2,データシート1!$A$1:$BT$1,0),0)</f>
        <v>102</v>
      </c>
      <c r="AK12" s="78">
        <f>VLOOKUP(年度マスタ!$K$4&amp;"_"&amp;$AG12,データシート1!$A:$BT,MATCH("ab_"&amp;AK$2,データシート1!$A$1:$BT$1,0),0)</f>
        <v>567</v>
      </c>
      <c r="AL12" s="78">
        <f>VLOOKUP(年度マスタ!$K$4&amp;"_"&amp;$AG12,データシート1!$A:$BT,MATCH("ab_"&amp;AL$2,データシート1!$A$1:$BT$1,0),0)</f>
        <v>890</v>
      </c>
      <c r="AM12" s="78">
        <f>VLOOKUP(年度マスタ!$K$4&amp;"_"&amp;$AG12,データシート1!$A:$BT,MATCH("ab_"&amp;AM$2,データシート1!$A$1:$BT$1,0),0)</f>
        <v>1044</v>
      </c>
      <c r="AN12" s="78">
        <f>VLOOKUP(年度マスタ!$K$4&amp;"_"&amp;$AG12,データシート1!$A:$BT,MATCH("ab_"&amp;AN$2,データシート1!$A$1:$BT$1,0),0)</f>
        <v>837</v>
      </c>
      <c r="AO12" s="78">
        <f>VLOOKUP(年度マスタ!$K$4&amp;"_"&amp;$AG12,データシート1!$A:$BT,MATCH("ab_"&amp;AO$2,データシート1!$A$1:$BT$1,0),0)</f>
        <v>2110</v>
      </c>
      <c r="AP12" s="78">
        <f>VLOOKUP(年度マスタ!$K$4&amp;"_"&amp;$AG12,データシート1!$A:$BT,MATCH("ab_"&amp;AP$2,データシート1!$A$1:$BT$1,0),0)</f>
        <v>0</v>
      </c>
      <c r="AQ12" s="954">
        <f>VLOOKUP(年度マスタ!$K$4&amp;"_"&amp;$AG12,データシート1!$A:$BT,MATCH("ab_"&amp;AQ$2,データシート1!$A$1:$BT$1,0),0)</f>
        <v>9.3247369367377445E-2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113</v>
      </c>
      <c r="AJ13" s="78">
        <f>VLOOKUP(年度マスタ!$K$4&amp;"_"&amp;$AG13,データシート1!$A:$BT,MATCH("ab_"&amp;AJ$2,データシート1!$A$1:$BT$1,0),0)</f>
        <v>102</v>
      </c>
      <c r="AK13" s="78">
        <f>VLOOKUP(年度マスタ!$K$4&amp;"_"&amp;$AG13,データシート1!$A:$BT,MATCH("ab_"&amp;AK$2,データシート1!$A$1:$BT$1,0),0)</f>
        <v>567</v>
      </c>
      <c r="AL13" s="78">
        <f>VLOOKUP(年度マスタ!$K$4&amp;"_"&amp;$AG13,データシート1!$A:$BT,MATCH("ab_"&amp;AL$2,データシート1!$A$1:$BT$1,0),0)</f>
        <v>885</v>
      </c>
      <c r="AM13" s="78">
        <f>VLOOKUP(年度マスタ!$K$4&amp;"_"&amp;$AG13,データシート1!$A:$BT,MATCH("ab_"&amp;AM$2,データシート1!$A$1:$BT$1,0),0)</f>
        <v>1021</v>
      </c>
      <c r="AN13" s="78">
        <f>VLOOKUP(年度マスタ!$K$4&amp;"_"&amp;$AG13,データシート1!$A:$BT,MATCH("ab_"&amp;AN$2,データシート1!$A$1:$BT$1,0),0)</f>
        <v>820</v>
      </c>
      <c r="AO13" s="78">
        <f>VLOOKUP(年度マスタ!$K$4&amp;"_"&amp;$AG13,データシート1!$A:$BT,MATCH("ab_"&amp;AO$2,データシート1!$A$1:$BT$1,0),0)</f>
        <v>2049</v>
      </c>
      <c r="AP13" s="78">
        <f>VLOOKUP(年度マスタ!$K$4&amp;"_"&amp;$AG13,データシート1!$A:$BT,MATCH("ab_"&amp;AP$2,データシート1!$A$1:$BT$1,0),0)</f>
        <v>0</v>
      </c>
      <c r="AQ13" s="954">
        <f>VLOOKUP(年度マスタ!$K$4&amp;"_"&amp;$AG13,データシート1!$A:$BT,MATCH("ab_"&amp;AQ$2,データシート1!$A$1:$BT$1,0),0)</f>
        <v>0.10390329630547659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6.1258999999999997</v>
      </c>
      <c r="AI14" s="78">
        <f>VLOOKUP(年度マスタ!$K$4&amp;"_"&amp;$AG14,データシート1!$A:$BT,MATCH("ab_"&amp;AI$2,データシート1!$A$1:$BT$1,0),0)</f>
        <v>113</v>
      </c>
      <c r="AJ14" s="78">
        <f>VLOOKUP(年度マスタ!$K$4&amp;"_"&amp;$AG14,データシート1!$A:$BT,MATCH("ab_"&amp;AJ$2,データシート1!$A$1:$BT$1,0),0)</f>
        <v>102</v>
      </c>
      <c r="AK14" s="78">
        <f>VLOOKUP(年度マスタ!$K$4&amp;"_"&amp;$AG14,データシート1!$A:$BT,MATCH("ab_"&amp;AK$2,データシート1!$A$1:$BT$1,0),0)</f>
        <v>567</v>
      </c>
      <c r="AL14" s="78">
        <f>VLOOKUP(年度マスタ!$K$4&amp;"_"&amp;$AG14,データシート1!$A:$BT,MATCH("ab_"&amp;AL$2,データシート1!$A$1:$BT$1,0),0)</f>
        <v>864</v>
      </c>
      <c r="AM14" s="78">
        <f>VLOOKUP(年度マスタ!$K$4&amp;"_"&amp;$AG14,データシート1!$A:$BT,MATCH("ab_"&amp;AM$2,データシート1!$A$1:$BT$1,0),0)</f>
        <v>1025</v>
      </c>
      <c r="AN14" s="78">
        <f>VLOOKUP(年度マスタ!$K$4&amp;"_"&amp;$AG14,データシート1!$A:$BT,MATCH("ab_"&amp;AN$2,データシート1!$A$1:$BT$1,0),0)</f>
        <v>885</v>
      </c>
      <c r="AO14" s="78">
        <f>VLOOKUP(年度マスタ!$K$4&amp;"_"&amp;$AG14,データシート1!$A:$BT,MATCH("ab_"&amp;AO$2,データシート1!$A$1:$BT$1,0),0)</f>
        <v>2010</v>
      </c>
      <c r="AP14" s="78">
        <f>VLOOKUP(年度マスタ!$K$4&amp;"_"&amp;$AG14,データシート1!$A:$BT,MATCH("ab_"&amp;AP$2,データシート1!$A$1:$BT$1,0),0)</f>
        <v>0</v>
      </c>
      <c r="AQ14" s="954">
        <f>VLOOKUP(年度マスタ!$K$4&amp;"_"&amp;$AG14,データシート1!$A:$BT,MATCH("ab_"&amp;AQ$2,データシート1!$A$1:$BT$1,0),0)</f>
        <v>9.6446590734027393E-2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5.6594000000000007</v>
      </c>
      <c r="AI15" s="78">
        <f>VLOOKUP(年度マスタ!$K$4&amp;"_"&amp;$AG15,データシート1!$A:$BT,MATCH("ab_"&amp;AI$2,データシート1!$A$1:$BT$1,0),0)</f>
        <v>113</v>
      </c>
      <c r="AJ15" s="78">
        <f>VLOOKUP(年度マスタ!$K$4&amp;"_"&amp;$AG15,データシート1!$A:$BT,MATCH("ab_"&amp;AJ$2,データシート1!$A$1:$BT$1,0),0)</f>
        <v>102</v>
      </c>
      <c r="AK15" s="78">
        <f>VLOOKUP(年度マスタ!$K$4&amp;"_"&amp;$AG15,データシート1!$A:$BT,MATCH("ab_"&amp;AK$2,データシート1!$A$1:$BT$1,0),0)</f>
        <v>567</v>
      </c>
      <c r="AL15" s="78">
        <f>VLOOKUP(年度マスタ!$K$4&amp;"_"&amp;$AG15,データシート1!$A:$BT,MATCH("ab_"&amp;AL$2,データシート1!$A$1:$BT$1,0),0)</f>
        <v>839</v>
      </c>
      <c r="AM15" s="78">
        <f>VLOOKUP(年度マスタ!$K$4&amp;"_"&amp;$AG15,データシート1!$A:$BT,MATCH("ab_"&amp;AM$2,データシート1!$A$1:$BT$1,0),0)</f>
        <v>1024</v>
      </c>
      <c r="AN15" s="78">
        <f>VLOOKUP(年度マスタ!$K$4&amp;"_"&amp;$AG15,データシート1!$A:$BT,MATCH("ab_"&amp;AN$2,データシート1!$A$1:$BT$1,0),0)</f>
        <v>876</v>
      </c>
      <c r="AO15" s="78">
        <f>VLOOKUP(年度マスタ!$K$4&amp;"_"&amp;$AG15,データシート1!$A:$BT,MATCH("ab_"&amp;AO$2,データシート1!$A$1:$BT$1,0),0)</f>
        <v>1931</v>
      </c>
      <c r="AP15" s="78">
        <f>VLOOKUP(年度マスタ!$K$4&amp;"_"&amp;$AG15,データシート1!$A:$BT,MATCH("ab_"&amp;AP$2,データシート1!$A$1:$BT$1,0),0)</f>
        <v>0</v>
      </c>
      <c r="AQ15" s="954">
        <f>VLOOKUP(年度マスタ!$K$4&amp;"_"&amp;$AG15,データシート1!$A:$BT,MATCH("ab_"&amp;AQ$2,データシート1!$A$1:$BT$1,0),0)</f>
        <v>0.1031191701816684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5.8765000000000001</v>
      </c>
      <c r="AI16" s="78">
        <f>VLOOKUP(年度マスタ!$K$4&amp;"_"&amp;$AG16,データシート1!$A:$BT,MATCH("ab_"&amp;AI$2,データシート1!$A$1:$BT$1,0),0)</f>
        <v>113</v>
      </c>
      <c r="AJ16" s="78">
        <f>VLOOKUP(年度マスタ!$K$4&amp;"_"&amp;$AG16,データシート1!$A:$BT,MATCH("ab_"&amp;AJ$2,データシート1!$A$1:$BT$1,0),0)</f>
        <v>102</v>
      </c>
      <c r="AK16" s="78">
        <f>VLOOKUP(年度マスタ!$K$4&amp;"_"&amp;$AG16,データシート1!$A:$BT,MATCH("ab_"&amp;AK$2,データシート1!$A$1:$BT$1,0),0)</f>
        <v>567</v>
      </c>
      <c r="AL16" s="78">
        <f>VLOOKUP(年度マスタ!$K$4&amp;"_"&amp;$AG16,データシート1!$A:$BT,MATCH("ab_"&amp;AL$2,データシート1!$A$1:$BT$1,0),0)</f>
        <v>823</v>
      </c>
      <c r="AM16" s="78">
        <f>VLOOKUP(年度マスタ!$K$4&amp;"_"&amp;$AG16,データシート1!$A:$BT,MATCH("ab_"&amp;AM$2,データシート1!$A$1:$BT$1,0),0)</f>
        <v>1019</v>
      </c>
      <c r="AN16" s="78">
        <f>VLOOKUP(年度マスタ!$K$4&amp;"_"&amp;$AG16,データシート1!$A:$BT,MATCH("ab_"&amp;AN$2,データシート1!$A$1:$BT$1,0),0)</f>
        <v>843</v>
      </c>
      <c r="AO16" s="78">
        <f>VLOOKUP(年度マスタ!$K$4&amp;"_"&amp;$AG16,データシート1!$A:$BT,MATCH("ab_"&amp;AO$2,データシート1!$A$1:$BT$1,0),0)</f>
        <v>1854</v>
      </c>
      <c r="AP16" s="78">
        <f>VLOOKUP(年度マスタ!$K$4&amp;"_"&amp;$AG16,データシート1!$A:$BT,MATCH("ab_"&amp;AP$2,データシート1!$A$1:$BT$1,0),0)</f>
        <v>0</v>
      </c>
      <c r="AQ16" s="954">
        <f>VLOOKUP(年度マスタ!$K$4&amp;"_"&amp;$AG16,データシート1!$A:$BT,MATCH("ab_"&amp;AQ$2,データシート1!$A$1:$BT$1,0),0)</f>
        <v>9.9816364102221139E-2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6.9116999999999997</v>
      </c>
      <c r="AI17" s="151">
        <f>VLOOKUP(年度マスタ!$K$4&amp;"_"&amp;$AG17,データシート1!$A:$BT,MATCH("ab_"&amp;AI$2,データシート1!$A$1:$BT$1,0),0)</f>
        <v>113</v>
      </c>
      <c r="AJ17" s="151">
        <f>VLOOKUP(年度マスタ!$K$4&amp;"_"&amp;$AG17,データシート1!$A:$BT,MATCH("ab_"&amp;AJ$2,データシート1!$A$1:$BT$1,0),0)</f>
        <v>102</v>
      </c>
      <c r="AK17" s="151">
        <f>VLOOKUP(年度マスタ!$K$4&amp;"_"&amp;$AG17,データシート1!$A:$BT,MATCH("ab_"&amp;AK$2,データシート1!$A$1:$BT$1,0),0)</f>
        <v>567</v>
      </c>
      <c r="AL17" s="151">
        <f>VLOOKUP(年度マスタ!$K$4&amp;"_"&amp;$AG17,データシート1!$A:$BT,MATCH("ab_"&amp;AL$2,データシート1!$A$1:$BT$1,0),0)</f>
        <v>806</v>
      </c>
      <c r="AM17" s="151">
        <f>VLOOKUP(年度マスタ!$K$4&amp;"_"&amp;$AG17,データシート1!$A:$BT,MATCH("ab_"&amp;AM$2,データシート1!$A$1:$BT$1,0),0)</f>
        <v>985</v>
      </c>
      <c r="AN17" s="151">
        <f>VLOOKUP(年度マスタ!$K$4&amp;"_"&amp;$AG17,データシート1!$A:$BT,MATCH("ab_"&amp;AN$2,データシート1!$A$1:$BT$1,0),0)</f>
        <v>757</v>
      </c>
      <c r="AO17" s="151">
        <f>VLOOKUP(年度マスタ!$K$4&amp;"_"&amp;$AG17,データシート1!$A:$BT,MATCH("ab_"&amp;AO$2,データシート1!$A$1:$BT$1,0),0)</f>
        <v>1798</v>
      </c>
      <c r="AP17" s="151">
        <f>VLOOKUP(年度マスタ!$K$4&amp;"_"&amp;$AG17,データシート1!$A:$BT,MATCH("ab_"&amp;AP$2,データシート1!$A$1:$BT$1,0),0)</f>
        <v>0</v>
      </c>
      <c r="AQ17" s="955">
        <f>VLOOKUP(年度マスタ!$K$4&amp;"_"&amp;$AG17,データシート1!$A:$BT,MATCH("ab_"&amp;AQ$2,データシート1!$A$1:$BT$1,0),0)</f>
        <v>8.0183501380454061E-2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85</v>
      </c>
      <c r="AJ18" s="78">
        <f>VLOOKUP(年度マスタ!$K$4&amp;"_"&amp;$AG18,データシート1!$A:$BT,MATCH("ab_"&amp;AJ$2,データシート1!$A$1:$BT$1,0),0)</f>
        <v>58</v>
      </c>
      <c r="AK18" s="78">
        <f>VLOOKUP(年度マスタ!$K$4&amp;"_"&amp;$AG18,データシート1!$A:$BT,MATCH("ab_"&amp;AK$2,データシート1!$A$1:$BT$1,0),0)</f>
        <v>492</v>
      </c>
      <c r="AL18" s="78">
        <f>VLOOKUP(年度マスタ!$K$4&amp;"_"&amp;$AG18,データシート1!$A:$BT,MATCH("ab_"&amp;AL$2,データシート1!$A$1:$BT$1,0),0)</f>
        <v>803</v>
      </c>
      <c r="AM18" s="78">
        <f>VLOOKUP(年度マスタ!$K$4&amp;"_"&amp;$AG18,データシート1!$A:$BT,MATCH("ab_"&amp;AM$2,データシート1!$A$1:$BT$1,0),0)</f>
        <v>970</v>
      </c>
      <c r="AN18" s="78">
        <f>VLOOKUP(年度マスタ!$K$4&amp;"_"&amp;$AG18,データシート1!$A:$BT,MATCH("ab_"&amp;AN$2,データシート1!$A$1:$BT$1,0),0)</f>
        <v>747</v>
      </c>
      <c r="AO18" s="78">
        <f>VLOOKUP(年度マスタ!$K$4&amp;"_"&amp;$AG18,データシート1!$A:$BT,MATCH("ab_"&amp;AO$2,データシート1!$A$1:$BT$1,0),0)</f>
        <v>1746</v>
      </c>
      <c r="AP18" s="78">
        <f>VLOOKUP(年度マスタ!$K$4&amp;"_"&amp;$AG18,データシート1!$A:$BT,MATCH("ab_"&amp;AP$2,データシート1!$A$1:$BT$1,0),0)</f>
        <v>0</v>
      </c>
      <c r="AQ18" s="954">
        <f>VLOOKUP(年度マスタ!$K$4&amp;"_"&amp;$AG18,データシート1!$A:$BT,MATCH("ab_"&amp;AQ$2,データシート1!$A$1:$BT$1,0),0)</f>
        <v>6.4276306864432586E-2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3.9942000000000002</v>
      </c>
      <c r="AI19" s="78">
        <f>VLOOKUP(年度マスタ!$K$4&amp;"_"&amp;$AG19,データシート1!$A:$BT,MATCH("ab_"&amp;AI$2,データシート1!$A$1:$BT$1,0),0)</f>
        <v>85</v>
      </c>
      <c r="AJ19" s="78">
        <f>VLOOKUP(年度マスタ!$K$4&amp;"_"&amp;$AG19,データシート1!$A:$BT,MATCH("ab_"&amp;AJ$2,データシート1!$A$1:$BT$1,0),0)</f>
        <v>58</v>
      </c>
      <c r="AK19" s="78">
        <f>VLOOKUP(年度マスタ!$K$4&amp;"_"&amp;$AG19,データシート1!$A:$BT,MATCH("ab_"&amp;AK$2,データシート1!$A$1:$BT$1,0),0)</f>
        <v>492</v>
      </c>
      <c r="AL19" s="78">
        <f>VLOOKUP(年度マスタ!$K$4&amp;"_"&amp;$AG19,データシート1!$A:$BT,MATCH("ab_"&amp;AL$2,データシート1!$A$1:$BT$1,0),0)</f>
        <v>798</v>
      </c>
      <c r="AM19" s="78">
        <f>VLOOKUP(年度マスタ!$K$4&amp;"_"&amp;$AG19,データシート1!$A:$BT,MATCH("ab_"&amp;AM$2,データシート1!$A$1:$BT$1,0),0)</f>
        <v>973</v>
      </c>
      <c r="AN19" s="78">
        <f>VLOOKUP(年度マスタ!$K$4&amp;"_"&amp;$AG19,データシート1!$A:$BT,MATCH("ab_"&amp;AN$2,データシート1!$A$1:$BT$1,0),0)</f>
        <v>732</v>
      </c>
      <c r="AO19" s="78">
        <f>VLOOKUP(年度マスタ!$K$4&amp;"_"&amp;$AG19,データシート1!$A:$BT,MATCH("ab_"&amp;AO$2,データシート1!$A$1:$BT$1,0),0)</f>
        <v>1692</v>
      </c>
      <c r="AP19" s="78">
        <f>VLOOKUP(年度マスタ!$K$4&amp;"_"&amp;$AG19,データシート1!$A:$BT,MATCH("ab_"&amp;AP$2,データシート1!$A$1:$BT$1,0),0)</f>
        <v>0</v>
      </c>
      <c r="AQ19" s="954">
        <f>VLOOKUP(年度マスタ!$K$4&amp;"_"&amp;$AG19,データシート1!$A:$BT,MATCH("ab_"&amp;AQ$2,データシート1!$A$1:$BT$1,0),0)</f>
        <v>8.647365578245117E-2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4.1757999999999997</v>
      </c>
      <c r="AI20" s="78">
        <f>VLOOKUP(年度マスタ!$K$4&amp;"_"&amp;$AG20,データシート1!$A:$BT,MATCH("ab_"&amp;AI$2,データシート1!$A$1:$BT$1,0),0)</f>
        <v>85</v>
      </c>
      <c r="AJ20" s="78">
        <f>VLOOKUP(年度マスタ!$K$4&amp;"_"&amp;$AG20,データシート1!$A:$BT,MATCH("ab_"&amp;AJ$2,データシート1!$A$1:$BT$1,0),0)</f>
        <v>58</v>
      </c>
      <c r="AK20" s="78">
        <f>VLOOKUP(年度マスタ!$K$4&amp;"_"&amp;$AG20,データシート1!$A:$BT,MATCH("ab_"&amp;AK$2,データシート1!$A$1:$BT$1,0),0)</f>
        <v>492</v>
      </c>
      <c r="AL20" s="78">
        <f>VLOOKUP(年度マスタ!$K$4&amp;"_"&amp;$AG20,データシート1!$A:$BT,MATCH("ab_"&amp;AL$2,データシート1!$A$1:$BT$1,0),0)</f>
        <v>796</v>
      </c>
      <c r="AM20" s="78">
        <f>VLOOKUP(年度マスタ!$K$4&amp;"_"&amp;$AG20,データシート1!$A:$BT,MATCH("ab_"&amp;AM$2,データシート1!$A$1:$BT$1,0),0)</f>
        <v>953</v>
      </c>
      <c r="AN20" s="78">
        <f>VLOOKUP(年度マスタ!$K$4&amp;"_"&amp;$AG20,データシート1!$A:$BT,MATCH("ab_"&amp;AN$2,データシート1!$A$1:$BT$1,0),0)</f>
        <v>708</v>
      </c>
      <c r="AO20" s="78">
        <f>VLOOKUP(年度マスタ!$K$4&amp;"_"&amp;$AG20,データシート1!$A:$BT,MATCH("ab_"&amp;AO$2,データシート1!$A$1:$BT$1,0),0)</f>
        <v>1642</v>
      </c>
      <c r="AP20" s="78">
        <f>VLOOKUP(年度マスタ!$K$4&amp;"_"&amp;$AG20,データシート1!$A:$BT,MATCH("ab_"&amp;AP$2,データシート1!$A$1:$BT$1,0),0)</f>
        <v>0</v>
      </c>
      <c r="AQ20" s="954">
        <f>VLOOKUP(年度マスタ!$K$4&amp;"_"&amp;$AG20,データシート1!$A:$BT,MATCH("ab_"&amp;AQ$2,データシート1!$A$1:$BT$1,0),0)</f>
        <v>8.0236068146807948E-2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栄村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20602</v>
      </c>
      <c r="BF13" s="70" t="str">
        <f>年度マスタ!K4</f>
        <v>20602</v>
      </c>
      <c r="BG13" s="70" t="str">
        <f>年度マスタ!K4</f>
        <v>20602</v>
      </c>
      <c r="BH13" s="278" t="s">
        <v>195</v>
      </c>
      <c r="BI13" s="278" t="s">
        <v>195</v>
      </c>
      <c r="BJ13" s="278" t="s">
        <v>195</v>
      </c>
      <c r="BK13" s="278" t="str">
        <f>年度マスタ!K4</f>
        <v>20602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栄村</v>
      </c>
      <c r="BF14" s="70" t="str">
        <f>AP2</f>
        <v>栄村</v>
      </c>
      <c r="BG14" s="70" t="str">
        <f>AP2</f>
        <v>栄村</v>
      </c>
      <c r="BH14" s="70" t="s">
        <v>205</v>
      </c>
      <c r="BI14" s="70" t="s">
        <v>205</v>
      </c>
      <c r="BJ14" s="70" t="s">
        <v>205</v>
      </c>
      <c r="BK14" s="70" t="str">
        <f>AP2</f>
        <v>栄村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8.9642803974075864</v>
      </c>
      <c r="AG24" s="877">
        <f t="shared" ref="AG24:AP24" si="11">AG25+AG29</f>
        <v>8.6209105419779615</v>
      </c>
      <c r="AH24" s="877">
        <f t="shared" si="11"/>
        <v>8.0070448912528267</v>
      </c>
      <c r="AI24" s="877">
        <f t="shared" si="11"/>
        <v>6.1059892789673302</v>
      </c>
      <c r="AJ24" s="877">
        <f t="shared" si="11"/>
        <v>6.1780691603262738</v>
      </c>
      <c r="AK24" s="877">
        <f t="shared" si="11"/>
        <v>5.7910442173026997</v>
      </c>
      <c r="AL24" s="877">
        <f t="shared" si="11"/>
        <v>5.5831583200772164</v>
      </c>
      <c r="AM24" s="877">
        <f t="shared" si="11"/>
        <v>5.2068266016663554</v>
      </c>
      <c r="AN24" s="877">
        <f t="shared" si="11"/>
        <v>5.144680760666601</v>
      </c>
      <c r="AO24" s="877">
        <f t="shared" si="11"/>
        <v>3.1198944238298023</v>
      </c>
      <c r="AP24" s="878">
        <f t="shared" si="11"/>
        <v>3.9039396484005637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5.381287608480009</v>
      </c>
      <c r="AG25" s="879">
        <f>①CO2排出量の現状把握!AA35</f>
        <v>5.3951104033732555</v>
      </c>
      <c r="AH25" s="879">
        <f>①CO2排出量の現状把握!AB35</f>
        <v>4.8973133082006752</v>
      </c>
      <c r="AI25" s="879">
        <f>①CO2排出量の現状把握!AC35</f>
        <v>3.3460333246374909</v>
      </c>
      <c r="AJ25" s="879">
        <f>①CO2排出量の現状把握!AD35</f>
        <v>3.2358207688799734</v>
      </c>
      <c r="AK25" s="879">
        <f>①CO2排出量の現状把握!AE35</f>
        <v>3.4125707465265469</v>
      </c>
      <c r="AL25" s="879">
        <f>①CO2排出量の現状把握!AF35</f>
        <v>3.3236140561593803</v>
      </c>
      <c r="AM25" s="879">
        <f>①CO2排出量の現状把握!AG35</f>
        <v>3.007798294844255</v>
      </c>
      <c r="AN25" s="879">
        <f>①CO2排出量の現状把握!AH35</f>
        <v>3.0388773678605094</v>
      </c>
      <c r="AO25" s="879">
        <f>①CO2排出量の現状把握!AI35</f>
        <v>1.4753524924445567</v>
      </c>
      <c r="AP25" s="880">
        <f>①CO2排出量の現状把握!AJ35</f>
        <v>2.0437154855624891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0.55448034878819097</v>
      </c>
      <c r="AG26" s="881">
        <f>①CO2排出量の現状把握!AA36</f>
        <v>0.52329333448115123</v>
      </c>
      <c r="AH26" s="881">
        <f>①CO2排出量の現状把握!AB36</f>
        <v>0</v>
      </c>
      <c r="AI26" s="881">
        <f>①CO2排出量の現状把握!AC36</f>
        <v>0.30901876475521523</v>
      </c>
      <c r="AJ26" s="881">
        <f>①CO2排出量の現状把握!AD36</f>
        <v>0</v>
      </c>
      <c r="AK26" s="881">
        <f>①CO2排出量の現状把握!AE36</f>
        <v>0.29137755402019699</v>
      </c>
      <c r="AL26" s="881">
        <f>①CO2排出量の現状把握!AF36</f>
        <v>0.25356285272806744</v>
      </c>
      <c r="AM26" s="881">
        <f>①CO2排出量の現状把握!AG36</f>
        <v>0.24490072561472248</v>
      </c>
      <c r="AN26" s="881">
        <f>①CO2排出量の現状把握!AH36</f>
        <v>0.28415965307667601</v>
      </c>
      <c r="AO26" s="881">
        <f>①CO2排出量の現状把握!AI36</f>
        <v>0</v>
      </c>
      <c r="AP26" s="882">
        <f>①CO2排出量の現状把握!AJ36</f>
        <v>0.15259797542533488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0.31454338009457361</v>
      </c>
      <c r="AG27" s="881">
        <f>①CO2排出量の現状把握!AA37</f>
        <v>0.28391519584699981</v>
      </c>
      <c r="AH27" s="881">
        <f>①CO2排出量の現状把握!AB37</f>
        <v>0.23354442176731119</v>
      </c>
      <c r="AI27" s="881">
        <f>①CO2排出量の現状把握!AC37</f>
        <v>0.27425316354250467</v>
      </c>
      <c r="AJ27" s="881">
        <f>①CO2排出量の現状把握!AD37</f>
        <v>0.25521961012981209</v>
      </c>
      <c r="AK27" s="881">
        <f>①CO2排出量の現状把握!AE37</f>
        <v>0.25675327051255914</v>
      </c>
      <c r="AL27" s="881">
        <f>①CO2排出量の現状把握!AF37</f>
        <v>0.25320442638908525</v>
      </c>
      <c r="AM27" s="881">
        <f>①CO2排出量の現状把握!AG37</f>
        <v>0.23759603875298108</v>
      </c>
      <c r="AN27" s="881">
        <f>①CO2排出量の現状把握!AH37</f>
        <v>0.21567037734907654</v>
      </c>
      <c r="AO27" s="881">
        <f>①CO2排出量の現状把握!AI37</f>
        <v>0.18542187915401709</v>
      </c>
      <c r="AP27" s="882">
        <f>①CO2排出量の現状把握!AJ37</f>
        <v>0.19883043457407618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4.5122638795972447</v>
      </c>
      <c r="AG28" s="881">
        <f>①CO2排出量の現状把握!AA38</f>
        <v>4.5879018730451042</v>
      </c>
      <c r="AH28" s="881">
        <f>①CO2排出量の現状把握!AB38</f>
        <v>4.6637688864333642</v>
      </c>
      <c r="AI28" s="881">
        <f>①CO2排出量の現状把握!AC38</f>
        <v>2.762761396339771</v>
      </c>
      <c r="AJ28" s="881">
        <f>①CO2排出量の現状把握!AD38</f>
        <v>2.9806011587501611</v>
      </c>
      <c r="AK28" s="881">
        <f>①CO2排出量の現状把握!AE38</f>
        <v>2.8644399219937906</v>
      </c>
      <c r="AL28" s="881">
        <f>①CO2排出量の現状把握!AF38</f>
        <v>2.8168467770422279</v>
      </c>
      <c r="AM28" s="881">
        <f>①CO2排出量の現状把握!AG38</f>
        <v>2.5253015304765514</v>
      </c>
      <c r="AN28" s="881">
        <f>①CO2排出量の現状把握!AH38</f>
        <v>2.5390473374347571</v>
      </c>
      <c r="AO28" s="881">
        <f>①CO2排出量の現状把握!AI38</f>
        <v>1.2899306132905397</v>
      </c>
      <c r="AP28" s="882">
        <f>①CO2排出量の現状把握!AJ38</f>
        <v>1.6922870755630781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3.582992788927577</v>
      </c>
      <c r="AG29" s="883">
        <f>①CO2排出量の現状把握!AA39</f>
        <v>3.2258001386047059</v>
      </c>
      <c r="AH29" s="883">
        <f>①CO2排出量の現状把握!AB39</f>
        <v>3.1097315830521519</v>
      </c>
      <c r="AI29" s="883">
        <f>①CO2排出量の現状把握!AC39</f>
        <v>2.7599559543298389</v>
      </c>
      <c r="AJ29" s="883">
        <f>①CO2排出量の現状把握!AD39</f>
        <v>2.9422483914463009</v>
      </c>
      <c r="AK29" s="883">
        <f>①CO2排出量の現状把握!AE39</f>
        <v>2.3784734707761528</v>
      </c>
      <c r="AL29" s="883">
        <f>①CO2排出量の現状把握!AF39</f>
        <v>2.259544263917836</v>
      </c>
      <c r="AM29" s="883">
        <f>①CO2排出量の現状把握!AG39</f>
        <v>2.1990283068220999</v>
      </c>
      <c r="AN29" s="883">
        <f>①CO2排出量の現状把握!AH39</f>
        <v>2.1058033928060915</v>
      </c>
      <c r="AO29" s="883">
        <f>①CO2排出量の現状把握!AI39</f>
        <v>1.6445419313852456</v>
      </c>
      <c r="AP29" s="884">
        <f>①CO2排出量の現状把握!AJ39</f>
        <v>1.8602241628380749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栄村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0</v>
      </c>
      <c r="K6" s="619">
        <f>VLOOKUP(年度マスタ!$K$4&amp;"_"&amp;K$5,データシート1!$A:$BT,MATCH("cb_"&amp;$G6,データシート1!$A$1:$BT$1,0),0)</f>
        <v>0</v>
      </c>
      <c r="L6" s="619">
        <f>VLOOKUP(年度マスタ!$K$4&amp;"_"&amp;L$5,データシート1!$A:$BT,MATCH("cb_"&amp;$G6,データシート1!$A$1:$BT$1,0),0)</f>
        <v>0</v>
      </c>
      <c r="M6" s="619">
        <f>VLOOKUP(年度マスタ!$K$4&amp;"_"&amp;M$5,データシート1!$A:$BT,MATCH("cb_"&amp;$G6,データシート1!$A$1:$BT$1,0),0)</f>
        <v>0</v>
      </c>
      <c r="N6" s="619">
        <f>VLOOKUP(年度マスタ!$K$4&amp;"_"&amp;N$5,データシート1!$A:$BT,MATCH("cb_"&amp;$G6,データシート1!$A$1:$BT$1,0),0)</f>
        <v>0</v>
      </c>
      <c r="O6" s="619">
        <f>VLOOKUP(年度マスタ!$K$4&amp;"_"&amp;O$5,データシート1!$A:$BT,MATCH("cb_"&amp;$G6,データシート1!$A$1:$BT$1,0),0)</f>
        <v>0</v>
      </c>
      <c r="P6" s="619">
        <f>VLOOKUP(年度マスタ!$K$4&amp;"_"&amp;P$5,データシート1!$A:$BT,MATCH("cb_"&amp;$G6,データシート1!$A$1:$BT$1,0),0)</f>
        <v>0</v>
      </c>
      <c r="Q6" s="619">
        <f>VLOOKUP(年度マスタ!$K$4&amp;"_"&amp;Q$5,データシート1!$A:$BT,MATCH("cb_"&amp;$G6,データシート1!$A$1:$BT$1,0),0)</f>
        <v>0</v>
      </c>
      <c r="R6" s="633">
        <f>VLOOKUP(年度マスタ!$K$4&amp;"_"&amp;R$5,データシート1!$A:$BT,MATCH("cb_"&amp;$G6,データシート1!$A$1:$BT$1,0),0)</f>
        <v>0</v>
      </c>
      <c r="S6" s="568"/>
      <c r="T6" s="190"/>
      <c r="U6" s="581"/>
      <c r="V6" s="195"/>
      <c r="W6" s="195"/>
      <c r="X6" s="195"/>
      <c r="Y6" s="196" t="s">
        <v>372</v>
      </c>
      <c r="Z6" s="663" t="s">
        <v>373</v>
      </c>
      <c r="AA6" s="663"/>
      <c r="AB6" s="663"/>
      <c r="AC6" s="664">
        <f>SUM(AC7:AC8)</f>
        <v>152791</v>
      </c>
      <c r="AD6" s="664">
        <f>SUM(AD7:AD8)</f>
        <v>185687.61799999999</v>
      </c>
      <c r="AE6" s="665">
        <f>$AD6*3600/100000000</f>
        <v>6.684754248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12661</v>
      </c>
      <c r="AD7" s="1022">
        <f>VLOOKUP(年度マスタ!$K$4&amp;"_"&amp;年度マスタ!$K$9,データシート3!A:AB,MATCH("ea_"&amp;$Y7&amp;"_年間発電",データシート3!$A$1:$AB$1,0),0)/10^3</f>
        <v>15388.995999999997</v>
      </c>
      <c r="AE7" s="554">
        <f t="shared" ref="AE7:AE16" si="0">$AD7*3600/100000000</f>
        <v>0.55400385599999991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140130</v>
      </c>
      <c r="AD8" s="1022">
        <f>VLOOKUP(年度マスタ!$K$4&amp;"_"&amp;年度マスタ!$K$9,データシート3!A:AB,MATCH("ea_"&amp;$Y8&amp;"_年間発電",データシート3!$A$1:$AB$1,0),0)/10^3</f>
        <v>170298.622</v>
      </c>
      <c r="AE8" s="554">
        <f t="shared" si="0"/>
        <v>6.1307503920000004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1000</v>
      </c>
      <c r="O9" s="617">
        <f>VLOOKUP(年度マスタ!$K$4&amp;"_"&amp;O$5,データシート1!$A:$BT,MATCH("cb_"&amp;$G9,データシート1!$A$1:$BT$1,0),0)</f>
        <v>1000</v>
      </c>
      <c r="P9" s="617">
        <f>VLOOKUP(年度マスタ!$K$4&amp;"_"&amp;P$5,データシート1!$A:$BT,MATCH("cb_"&amp;$G9,データシート1!$A$1:$BT$1,0),0)</f>
        <v>1000</v>
      </c>
      <c r="Q9" s="617">
        <f>VLOOKUP(年度マスタ!$K$4&amp;"_"&amp;Q$5,データシート1!$A:$BT,MATCH("cb_"&amp;$G9,データシート1!$A$1:$BT$1,0),0)</f>
        <v>1000</v>
      </c>
      <c r="R9" s="634">
        <f>VLOOKUP(年度マスタ!$K$4&amp;"_"&amp;R$5,データシート1!$A:$BT,MATCH("cb_"&amp;$G9,データシート1!$A$1:$BT$1,0),0)</f>
        <v>1000</v>
      </c>
      <c r="S9" s="568"/>
      <c r="T9" s="190"/>
      <c r="U9" s="581"/>
      <c r="V9" s="195"/>
      <c r="W9" s="195"/>
      <c r="X9" s="195"/>
      <c r="Y9" s="196" t="s">
        <v>381</v>
      </c>
      <c r="Z9" s="208" t="s">
        <v>377</v>
      </c>
      <c r="AA9" s="208"/>
      <c r="AB9" s="208"/>
      <c r="AC9" s="666">
        <f>VLOOKUP(年度マスタ!$K$4&amp;"_"&amp;年度マスタ!$K$9,データシート3!A:AB,MATCH("ea_"&amp;$Y9&amp;"_設備",データシート3!$A$1:$AB$1,0),0)</f>
        <v>84300</v>
      </c>
      <c r="AD9" s="666">
        <f>VLOOKUP(年度マスタ!$K$4&amp;"_"&amp;年度マスタ!$K$9,データシート3!A:AB,MATCH("ea_"&amp;$Y9&amp;"_年間発電",データシート3!$A$1:$AB$1,0),0)/10^3</f>
        <v>175751.14600000001</v>
      </c>
      <c r="AE9" s="667">
        <f t="shared" si="0"/>
        <v>6.3270412560000002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27266</v>
      </c>
      <c r="AD10" s="666">
        <f>SUM(AD11:AD12)</f>
        <v>165731.98300000001</v>
      </c>
      <c r="AE10" s="667">
        <f t="shared" si="0"/>
        <v>5.9663513880000005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27266</v>
      </c>
      <c r="AD11" s="1022">
        <f>VLOOKUP(年度マスタ!$K$4&amp;"_"&amp;年度マスタ!$K$9,データシート3!A:AB,MATCH("ea_"&amp;$Y11&amp;"_年間発電",データシート3!$A$1:$AB$1,0),0)/10^3</f>
        <v>165731.98300000001</v>
      </c>
      <c r="AE11" s="554">
        <f t="shared" si="0"/>
        <v>5.9663513880000005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0</v>
      </c>
      <c r="K12" s="651">
        <f t="shared" ref="K12:Q12" si="1">SUM(K6:K11)</f>
        <v>0</v>
      </c>
      <c r="L12" s="651">
        <f t="shared" si="1"/>
        <v>0</v>
      </c>
      <c r="M12" s="651">
        <f t="shared" si="1"/>
        <v>0</v>
      </c>
      <c r="N12" s="651">
        <f t="shared" si="1"/>
        <v>1000</v>
      </c>
      <c r="O12" s="651">
        <f t="shared" si="1"/>
        <v>1000</v>
      </c>
      <c r="P12" s="651">
        <f t="shared" si="1"/>
        <v>1000</v>
      </c>
      <c r="Q12" s="651">
        <f t="shared" si="1"/>
        <v>1000</v>
      </c>
      <c r="R12" s="652">
        <f t="shared" ref="R12" si="2">SUM(R6:R11)</f>
        <v>1000</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204649</v>
      </c>
      <c r="AD13" s="666">
        <f>SUM(AD14:AD16)</f>
        <v>1411630.0190000001</v>
      </c>
      <c r="AE13" s="667">
        <f t="shared" si="0"/>
        <v>50.818680684000007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181727</v>
      </c>
      <c r="AD14" s="1022">
        <f>VLOOKUP(年度マスタ!$K$4&amp;"_"&amp;年度マスタ!$K$9,データシート3!A:AB,MATCH("ea_"&amp;$Y14&amp;"_年間発電",データシート3!$A$1:$AB$1,0),0)/10^3</f>
        <v>1271068.3910000001</v>
      </c>
      <c r="AE14" s="554">
        <f t="shared" si="0"/>
        <v>45.758462076000001</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16670</v>
      </c>
      <c r="AD15" s="1022">
        <f>VLOOKUP(年度マスタ!$K$4&amp;"_"&amp;年度マスタ!$K$9,データシート3!A:AB,MATCH("ea_"&amp;$Y15&amp;"_年間発電",データシート3!$A$1:$AB$1,0),0)/10^3</f>
        <v>102222.402</v>
      </c>
      <c r="AE15" s="554">
        <f t="shared" si="0"/>
        <v>3.6800064720000001</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6252</v>
      </c>
      <c r="AD16" s="1022">
        <f>VLOOKUP(年度マスタ!$K$4&amp;"_"&amp;年度マスタ!$K$9,データシート3!A:AB,MATCH("ea_"&amp;$Y16&amp;"_年間発電",データシート3!$A$1:$AB$1,0),0)/10^3</f>
        <v>38339.226000000002</v>
      </c>
      <c r="AE16" s="554">
        <f t="shared" si="0"/>
        <v>1.3802121359999999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8.6611220000000003E-2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1.15958721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0</v>
      </c>
      <c r="K19" s="615">
        <f>K6*別紙!$C5/100*別紙!$E5/10^3</f>
        <v>0</v>
      </c>
      <c r="L19" s="615">
        <f>L6*別紙!$C5/100*別紙!$E5/10^3</f>
        <v>0</v>
      </c>
      <c r="M19" s="615">
        <f>M6*別紙!$C5/100*別紙!$E5/10^3</f>
        <v>0</v>
      </c>
      <c r="N19" s="615">
        <f>N6*別紙!$C5/100*別紙!$E5/10^3</f>
        <v>0</v>
      </c>
      <c r="O19" s="615">
        <f>O6*別紙!$C5/100*別紙!$E5/10^3</f>
        <v>0</v>
      </c>
      <c r="P19" s="615">
        <f>P6*別紙!$C5/100*別紙!$E5/10^3</f>
        <v>0</v>
      </c>
      <c r="Q19" s="615">
        <f>Q6*別紙!$C5/100*別紙!$E5/10^3</f>
        <v>0</v>
      </c>
      <c r="R19" s="639">
        <f>R6*別紙!$C5/100*別紙!$E5/10^3</f>
        <v>0</v>
      </c>
      <c r="S19" s="572"/>
      <c r="T19" s="191"/>
      <c r="U19" s="588"/>
      <c r="W19" s="201"/>
      <c r="X19" s="201"/>
      <c r="Y19" s="173"/>
      <c r="Z19" s="628" t="s">
        <v>389</v>
      </c>
      <c r="AA19" s="671"/>
      <c r="AB19" s="672"/>
      <c r="AC19" s="673">
        <f>SUM($AC$6,$AC$9,$AC$10,$AC$13)</f>
        <v>469006</v>
      </c>
      <c r="AD19" s="673">
        <f>SUM($AD$6,$AD$9,$AD$10,$AD$13)</f>
        <v>1938800.7660000001</v>
      </c>
      <c r="AE19" s="674">
        <f>SUM($AE$6,$AE$9,$AE$10,$AE$13,$AE$17,$AE$18)</f>
        <v>71.043026006000005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5256</v>
      </c>
      <c r="O22" s="617">
        <f>O9*別紙!$C8/100*別紙!$E8/10^3</f>
        <v>5256</v>
      </c>
      <c r="P22" s="617">
        <f>P9*別紙!$C8/100*別紙!$E8/10^3</f>
        <v>5256</v>
      </c>
      <c r="Q22" s="617">
        <f>Q9*別紙!$C8/100*別紙!$E8/10^3</f>
        <v>5256</v>
      </c>
      <c r="R22" s="634">
        <f>R9*別紙!$C8/100*別紙!$E8/10^3</f>
        <v>5256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0</v>
      </c>
      <c r="K25" s="657">
        <f t="shared" si="3"/>
        <v>0</v>
      </c>
      <c r="L25" s="657">
        <f t="shared" si="3"/>
        <v>0</v>
      </c>
      <c r="M25" s="657">
        <f t="shared" si="3"/>
        <v>0</v>
      </c>
      <c r="N25" s="657">
        <f t="shared" si="3"/>
        <v>5256</v>
      </c>
      <c r="O25" s="657">
        <f t="shared" si="3"/>
        <v>5256</v>
      </c>
      <c r="P25" s="657">
        <f t="shared" si="3"/>
        <v>5256</v>
      </c>
      <c r="Q25" s="657">
        <f t="shared" si="3"/>
        <v>5256</v>
      </c>
      <c r="R25" s="658">
        <f t="shared" ref="R25" si="4">SUM(R19:R24)</f>
        <v>5256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9136.5713376594849</v>
      </c>
      <c r="K26" s="654">
        <f>(VLOOKUP(年度マスタ!$K$4&amp;"_"&amp;K$18,データシート1!$A:$BT,MATCH("da_合計",データシート1!$A$1:$BT$1,0),0))/10^3</f>
        <v>9185.3958192008122</v>
      </c>
      <c r="L26" s="654">
        <f>(VLOOKUP(年度マスタ!$K$4&amp;"_"&amp;L$18,データシート1!$A:$BT,MATCH("da_合計",データシート1!$A$1:$BT$1,0),0))/10^3</f>
        <v>9090.8511416575948</v>
      </c>
      <c r="M26" s="654">
        <f>(VLOOKUP(年度マスタ!$K$4&amp;"_"&amp;M$18,データシート1!$A:$BT,MATCH("da_合計",データシート1!$A$1:$BT$1,0),0))/10^3</f>
        <v>8624.0650516546975</v>
      </c>
      <c r="N26" s="654">
        <f>(VLOOKUP(年度マスタ!$K$4&amp;"_"&amp;N$18,データシート1!$A:$BT,MATCH("da_合計",データシート1!$A$1:$BT$1,0),0))/10^3</f>
        <v>8623.3767157390357</v>
      </c>
      <c r="O26" s="654">
        <f>(VLOOKUP(年度マスタ!$K$4&amp;"_"&amp;O$18,データシート1!$A:$BT,MATCH("da_合計",データシート1!$A$1:$BT$1,0),0))/10^3</f>
        <v>7204.3192400347298</v>
      </c>
      <c r="P26" s="654">
        <f>(VLOOKUP(年度マスタ!$K$4&amp;"_"&amp;P$18,データシート1!$A:$BT,MATCH("da_合計",データシート1!$A$1:$BT$1,0),0))/10^3</f>
        <v>7907.0414058277556</v>
      </c>
      <c r="Q26" s="654">
        <f>(VLOOKUP(年度マスタ!$K$4&amp;"_"&amp;Q$18,データシート1!$A:$BT,MATCH("da_合計",データシート1!$A$1:$BT$1,0),0))/10^3</f>
        <v>7725.1582738596762</v>
      </c>
      <c r="R26" s="655">
        <f>Q26</f>
        <v>7725.1582738596762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v>
      </c>
      <c r="K27" s="839">
        <f t="shared" ref="K27:P27" si="5">K25/K26</f>
        <v>0</v>
      </c>
      <c r="L27" s="839">
        <f t="shared" si="5"/>
        <v>0</v>
      </c>
      <c r="M27" s="839">
        <f t="shared" si="5"/>
        <v>0</v>
      </c>
      <c r="N27" s="839">
        <f t="shared" si="5"/>
        <v>0.60950601756814859</v>
      </c>
      <c r="O27" s="839">
        <f t="shared" si="5"/>
        <v>0.72956233960207773</v>
      </c>
      <c r="P27" s="839">
        <f t="shared" si="5"/>
        <v>0.66472397578772646</v>
      </c>
      <c r="Q27" s="839">
        <f>Q25/Q26</f>
        <v>0.68037440964610485</v>
      </c>
      <c r="R27" s="840">
        <f>R25/R26</f>
        <v>0.68037440964610485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0.68037440964610485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250.97230338444939</v>
      </c>
      <c r="AA52" s="173"/>
      <c r="AB52" s="678" t="s">
        <v>413</v>
      </c>
      <c r="AC52" s="679">
        <f>$AD6</f>
        <v>185687.61799999999</v>
      </c>
      <c r="AD52" s="680">
        <f>R19+R20</f>
        <v>0</v>
      </c>
      <c r="AE52" s="681">
        <f t="shared" ref="AE52:AE54" si="6">IFERROR(AD52/AC52,"-")</f>
        <v>0</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1931075.6077261404</v>
      </c>
      <c r="Z53" s="1130"/>
      <c r="AA53" s="173"/>
      <c r="AB53" s="678" t="s">
        <v>377</v>
      </c>
      <c r="AC53" s="679">
        <f>$AD9</f>
        <v>175751.14600000001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165731.98300000001</v>
      </c>
      <c r="AD54" s="679">
        <f>R22</f>
        <v>5256</v>
      </c>
      <c r="AE54" s="681">
        <f t="shared" si="6"/>
        <v>3.1713854531023142E-2</v>
      </c>
      <c r="AF54" s="473"/>
      <c r="AG54" s="41"/>
      <c r="AH54" s="420"/>
      <c r="AI54" s="442" t="s">
        <v>440</v>
      </c>
      <c r="AJ54" s="443">
        <f>VLOOKUP(年度マスタ!$K$4&amp;"_"&amp;AJ$53,データシート1!$A$1:$BT$2000,MATCH("ca_太陽光発電（10kW未満）",データシート1!$A$1:$BT$1,0),0)</f>
        <v>0</v>
      </c>
      <c r="AK54" s="443">
        <f>VLOOKUP(年度マスタ!$K$4&amp;"_"&amp;AK$53,データシート1!$A$1:$BT$2000,MATCH("ca_太陽光発電（10kW未満）",データシート1!$A$1:$BT$1,0),0)</f>
        <v>0</v>
      </c>
      <c r="AL54" s="443">
        <f>VLOOKUP(年度マスタ!$K$4&amp;"_"&amp;AL$53,データシート1!$A$1:$BT$2000,MATCH("ca_太陽光発電（10kW未満）",データシート1!$A$1:$BT$1,0),0)</f>
        <v>0</v>
      </c>
      <c r="AM54" s="443">
        <f>VLOOKUP(年度マスタ!$K$4&amp;"_"&amp;AM$53,データシート1!$A$1:$BT$2000,MATCH("ca_太陽光発電（10kW未満）",データシート1!$A$1:$BT$1,0),0)</f>
        <v>0</v>
      </c>
      <c r="AN54" s="443">
        <f>VLOOKUP(年度マスタ!$K$4&amp;"_"&amp;AN$53,データシート1!$A$1:$BT$2000,MATCH("ca_太陽光発電（10kW未満）",データシート1!$A$1:$BT$1,0),0)</f>
        <v>0</v>
      </c>
      <c r="AO54" s="443">
        <f>VLOOKUP(年度マスタ!$K$4&amp;"_"&amp;AO$53,データシート1!$A$1:$BT$2000,MATCH("ca_太陽光発電（10kW未満）",データシート1!$A$1:$BT$1,0),0)</f>
        <v>0</v>
      </c>
      <c r="AP54" s="443">
        <f>VLOOKUP(年度マスタ!$K$4&amp;"_"&amp;AP$53,データシート1!$A$1:$BT$2000,MATCH("ca_太陽光発電（10kW未満）",データシート1!$A$1:$BT$1,0),0)</f>
        <v>0</v>
      </c>
      <c r="AQ54" s="443">
        <f>VLOOKUP(年度マスタ!$K$4&amp;"_"&amp;AQ$53,データシート1!$A$1:$BT$2000,MATCH("ca_太陽光発電（10kW未満）",データシート1!$A$1:$BT$1,0),0)</f>
        <v>0</v>
      </c>
      <c r="AR54" s="443">
        <f>VLOOKUP(年度マスタ!$K$4&amp;"_"&amp;AR$53,データシート1!$A$1:$BT$2000,MATCH("ca_太陽光発電（10kW未満）",データシート1!$A$1:$BT$1,0),0)</f>
        <v>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1411630.0190000001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栄村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栄村</v>
      </c>
      <c r="AZ12" s="1023" t="str">
        <f>年度マスタ!$K4</f>
        <v>20602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40448</v>
      </c>
      <c r="AY21" s="18" t="str">
        <f>IF(IFERROR(比較地域マスタ!$Z6,"")=0,"",IFERROR(比較地域マスタ!$Z6,""))</f>
        <v>東峰村</v>
      </c>
      <c r="BB21" s="110" t="str">
        <f t="shared" ref="BB21:BC68" si="0">AX21</f>
        <v>40448</v>
      </c>
      <c r="BC21" s="1031" t="str">
        <f t="shared" si="0"/>
        <v>東峰村</v>
      </c>
      <c r="BD21" s="34">
        <f>SUM(BE21,BI21:BK21,BQ21)</f>
        <v>13.039186504796833</v>
      </c>
      <c r="BE21" s="34">
        <f>SUM(BF21:BH21)</f>
        <v>4.6320238794886048</v>
      </c>
      <c r="BF21" s="34">
        <f>VLOOKUP($AX21&amp;"_"&amp;$BC$14,データシート1!$A:$BT,MATCH($BC$12&amp;"_"&amp;BF$20,データシート1!$A$1:$BT$1,0),0)</f>
        <v>3.1661663807446172</v>
      </c>
      <c r="BG21" s="34">
        <f>VLOOKUP($AX21&amp;"_"&amp;$BC$14,データシート1!$A:$BT,MATCH($BC$12&amp;"_"&amp;BG$20,データシート1!$A$1:$BT$1,0),0)</f>
        <v>0.22932117177859837</v>
      </c>
      <c r="BH21" s="34">
        <f>VLOOKUP($AX21&amp;"_"&amp;$BC$14,データシート1!$A:$BT,MATCH($BC$12&amp;"_"&amp;BH$20,データシート1!$A$1:$BT$1,0),0)</f>
        <v>1.2365363269653891</v>
      </c>
      <c r="BI21" s="34">
        <f>VLOOKUP($AX21&amp;"_"&amp;$BC$14,データシート1!$A:$BT,MATCH($BC$12&amp;"_"&amp;BI$20,データシート1!$A$1:$BT$1,0),0)</f>
        <v>1.858419071885782</v>
      </c>
      <c r="BJ21" s="34">
        <f>VLOOKUP($AX21&amp;"_"&amp;$BC$14,データシート1!$A:$BT,MATCH($BC$12&amp;"_"&amp;BJ$20,データシート1!$A$1:$BT$1,0),0)</f>
        <v>1.5138153274485615</v>
      </c>
      <c r="BK21" s="34">
        <f t="shared" ref="BK21:BK68" si="1">SUM(BL21,BO21:BP21)</f>
        <v>4.8659658388965497</v>
      </c>
      <c r="BL21" s="34">
        <f t="shared" ref="BL21:BL67" si="2">SUM(BM21:BN21)</f>
        <v>4.7504761404644213</v>
      </c>
      <c r="BM21" s="34">
        <f>VLOOKUP($AX21&amp;"_"&amp;$BC$14,データシート1!$A:$BT,MATCH($BC$12&amp;"_"&amp;BM$20,データシート1!$A$1:$BT$1,0),0)</f>
        <v>1.7301797044062557</v>
      </c>
      <c r="BN21" s="34">
        <f>VLOOKUP($AX21&amp;"_"&amp;$BC$14,データシート1!$A:$BT,MATCH($BC$12&amp;"_"&amp;BN$20,データシート1!$A$1:$BT$1,0),0)</f>
        <v>3.0202964360581652</v>
      </c>
      <c r="BO21" s="34">
        <f>VLOOKUP($AX21&amp;"_"&amp;$BC$14,データシート1!$A:$BT,MATCH($BC$12&amp;"_"&amp;BO$20,データシート1!$A$1:$BT$1,0),0)</f>
        <v>0.115489698432128</v>
      </c>
      <c r="BP21" s="34">
        <f>VLOOKUP($AX21&amp;"_"&amp;$BC$14,データシート1!$A:$BT,MATCH($BC$12&amp;"_"&amp;BP$20,データシート1!$A$1:$BT$1,0),0)</f>
        <v>0</v>
      </c>
      <c r="BQ21" s="34">
        <f>VLOOKUP($AX21&amp;"_"&amp;$BC$14,データシート1!$A:$BT,MATCH($BC$12&amp;"_"&amp;BQ$20,データシート1!$A$1:$BT$1,0),0)</f>
        <v>0.16896238707733449</v>
      </c>
      <c r="BR21" s="35">
        <f t="shared" ref="BR21:BR68" si="3">BD21</f>
        <v>13.039186504796833</v>
      </c>
      <c r="BT21" s="111" t="str">
        <f t="shared" ref="BT21:BT68" si="4">AY21</f>
        <v>東峰村</v>
      </c>
      <c r="BU21" s="34">
        <f>BD21</f>
        <v>13.039186504796833</v>
      </c>
      <c r="BV21" s="60">
        <f>BE21/$BR21</f>
        <v>0.35523871660126832</v>
      </c>
      <c r="BW21" s="60">
        <f t="shared" ref="BW21:CH42" si="5">BF21/$BR21</f>
        <v>0.24281931848891444</v>
      </c>
      <c r="BX21" s="60">
        <f t="shared" si="5"/>
        <v>1.7587076593638423E-2</v>
      </c>
      <c r="BY21" s="60">
        <f t="shared" si="5"/>
        <v>9.4832321518715471E-2</v>
      </c>
      <c r="BZ21" s="60">
        <f t="shared" si="5"/>
        <v>0.14252569139969815</v>
      </c>
      <c r="CA21" s="60">
        <f t="shared" si="5"/>
        <v>0.11609737516153035</v>
      </c>
      <c r="CB21" s="60">
        <f t="shared" si="5"/>
        <v>0.37318017018212502</v>
      </c>
      <c r="CC21" s="60">
        <f t="shared" si="5"/>
        <v>0.36432304566828805</v>
      </c>
      <c r="CD21" s="60">
        <f t="shared" si="5"/>
        <v>0.13269077053002964</v>
      </c>
      <c r="CE21" s="60">
        <f t="shared" si="5"/>
        <v>0.23163227513825835</v>
      </c>
      <c r="CF21" s="60">
        <f t="shared" si="5"/>
        <v>8.8571245138369531E-3</v>
      </c>
      <c r="CG21" s="60">
        <f t="shared" si="5"/>
        <v>0</v>
      </c>
      <c r="CH21" s="60">
        <f>BQ21/$BR21</f>
        <v>1.2958046655378148E-2</v>
      </c>
      <c r="CI21" s="112">
        <f t="shared" ref="CI21:CI68" si="6">BR21/$BR21</f>
        <v>1</v>
      </c>
      <c r="CK21" s="113" t="str">
        <f t="shared" ref="CK21:CK68" si="7">AY21</f>
        <v>東峰村</v>
      </c>
      <c r="CL21" s="114">
        <f>CN21+CP21+CR21</f>
        <v>4.6320238794886048</v>
      </c>
      <c r="CM21" s="61">
        <f>IF(IF(CL21=0,0,CW21/CL21)&gt;1,1,IF(CL21=0,0,CW21/CL21))</f>
        <v>0</v>
      </c>
      <c r="CN21" s="62">
        <f>BF21</f>
        <v>3.1661663807446172</v>
      </c>
      <c r="CO21" s="61">
        <f>IF(IF(CN21=0,0,CX21/CN21)&gt;1,1,IF(CN21=0,0,CX21/CN21))</f>
        <v>0</v>
      </c>
      <c r="CP21" s="62">
        <f t="shared" ref="CP21:CP68" si="8">BG21</f>
        <v>0.22932117177859837</v>
      </c>
      <c r="CQ21" s="61">
        <f>IF(IF(CP21=0,0,CY21/CP21)&gt;1,1,IF(CP21=0,0,CY21/CP21))</f>
        <v>0</v>
      </c>
      <c r="CR21" s="62">
        <f t="shared" ref="CR21:CR68" si="9">BH21</f>
        <v>1.2365363269653891</v>
      </c>
      <c r="CS21" s="61">
        <f>IF(IF(CR21=0,0,CZ21/CR21)&gt;1,1,IF(CR21=0,0,CZ21/CR21))</f>
        <v>0</v>
      </c>
      <c r="CT21" s="62">
        <f t="shared" ref="CT21:CT68" si="10">BI21</f>
        <v>1.858419071885782</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07445</v>
      </c>
      <c r="AY22" s="18" t="str">
        <f>IF(IFERROR(比較地域マスタ!$Z7,"")=0,"",IFERROR(比較地域マスタ!$Z7,""))</f>
        <v>金山町</v>
      </c>
      <c r="BB22" s="110" t="str">
        <f t="shared" si="0"/>
        <v>07445</v>
      </c>
      <c r="BC22" s="1031" t="str">
        <f t="shared" si="0"/>
        <v>金山町</v>
      </c>
      <c r="BD22" s="34">
        <f t="shared" ref="BD22:BD68" si="14">SUM(BE22,BI22:BK22,BQ22)</f>
        <v>13.750233967776314</v>
      </c>
      <c r="BE22" s="34">
        <f t="shared" ref="BE22:BE67" si="15">SUM(BF22:BH22)</f>
        <v>2.7608816105958787</v>
      </c>
      <c r="BF22" s="34">
        <f>VLOOKUP($AX22&amp;"_"&amp;$BC$14,データシート1!$A:$BT,MATCH($BC$12&amp;"_"&amp;BF$20,データシート1!$A$1:$BT$1,0),0)</f>
        <v>0</v>
      </c>
      <c r="BG22" s="34">
        <f>VLOOKUP($AX22&amp;"_"&amp;$BC$14,データシート1!$A:$BT,MATCH($BC$12&amp;"_"&amp;BG$20,データシート1!$A$1:$BT$1,0),0)</f>
        <v>0.47208539131296356</v>
      </c>
      <c r="BH22" s="34">
        <f>VLOOKUP($AX22&amp;"_"&amp;$BC$14,データシート1!$A:$BT,MATCH($BC$12&amp;"_"&amp;BH$20,データシート1!$A$1:$BT$1,0),0)</f>
        <v>2.288796219282915</v>
      </c>
      <c r="BI22" s="34">
        <f>VLOOKUP($AX22&amp;"_"&amp;$BC$14,データシート1!$A:$BT,MATCH($BC$12&amp;"_"&amp;BI$20,データシート1!$A$1:$BT$1,0),0)</f>
        <v>2.288892667694665</v>
      </c>
      <c r="BJ22" s="34">
        <f>VLOOKUP($AX22&amp;"_"&amp;$BC$14,データシート1!$A:$BT,MATCH($BC$12&amp;"_"&amp;BJ$20,データシート1!$A$1:$BT$1,0),0)</f>
        <v>3.8773768018997918</v>
      </c>
      <c r="BK22" s="34">
        <f t="shared" si="1"/>
        <v>4.5124546957541698</v>
      </c>
      <c r="BL22" s="34">
        <f t="shared" si="2"/>
        <v>4.4029788693839782</v>
      </c>
      <c r="BM22" s="34">
        <f>VLOOKUP($AX22&amp;"_"&amp;$BC$14,データシート1!$A:$BT,MATCH($BC$12&amp;"_"&amp;BM$20,データシート1!$A$1:$BT$1,0),0)</f>
        <v>1.4012688729323248</v>
      </c>
      <c r="BN22" s="34">
        <f>VLOOKUP($AX22&amp;"_"&amp;$BC$14,データシート1!$A:$BT,MATCH($BC$12&amp;"_"&amp;BN$20,データシート1!$A$1:$BT$1,0),0)</f>
        <v>3.0017099964516532</v>
      </c>
      <c r="BO22" s="34">
        <f>VLOOKUP($AX22&amp;"_"&amp;$BC$14,データシート1!$A:$BT,MATCH($BC$12&amp;"_"&amp;BO$20,データシート1!$A$1:$BT$1,0),0)</f>
        <v>0.109475826370192</v>
      </c>
      <c r="BP22" s="34">
        <f>VLOOKUP($AX22&amp;"_"&amp;$BC$14,データシート1!$A:$BT,MATCH($BC$12&amp;"_"&amp;BP$20,データシート1!$A$1:$BT$1,0),0)</f>
        <v>0</v>
      </c>
      <c r="BQ22" s="34">
        <f>VLOOKUP($AX22&amp;"_"&amp;$BC$14,データシート1!$A:$BT,MATCH($BC$12&amp;"_"&amp;BQ$20,データシート1!$A$1:$BT$1,0),0)</f>
        <v>0.31062819183181062</v>
      </c>
      <c r="BR22" s="35">
        <f t="shared" si="3"/>
        <v>13.750233967776314</v>
      </c>
      <c r="BT22" s="121" t="str">
        <f t="shared" si="4"/>
        <v>金山町</v>
      </c>
      <c r="BU22" s="33">
        <f>BD22</f>
        <v>13.750233967776314</v>
      </c>
      <c r="BV22" s="59">
        <f t="shared" ref="BV22:BZ68" si="16">BE22/$BR22</f>
        <v>0.20078797328583697</v>
      </c>
      <c r="BW22" s="59">
        <f t="shared" si="5"/>
        <v>0</v>
      </c>
      <c r="BX22" s="59">
        <f t="shared" si="5"/>
        <v>3.4332898801525569E-2</v>
      </c>
      <c r="BY22" s="59">
        <f t="shared" si="5"/>
        <v>0.1664550744843114</v>
      </c>
      <c r="BZ22" s="59">
        <f t="shared" si="5"/>
        <v>0.16646208879490249</v>
      </c>
      <c r="CA22" s="59">
        <f t="shared" si="5"/>
        <v>0.28198624190587795</v>
      </c>
      <c r="CB22" s="59">
        <f t="shared" si="5"/>
        <v>0.32817293918991575</v>
      </c>
      <c r="CC22" s="59">
        <f t="shared" si="5"/>
        <v>0.32021119638417522</v>
      </c>
      <c r="CD22" s="59">
        <f t="shared" si="5"/>
        <v>0.10190872942352834</v>
      </c>
      <c r="CE22" s="59">
        <f t="shared" si="5"/>
        <v>0.21830246696064687</v>
      </c>
      <c r="CF22" s="59">
        <f t="shared" si="5"/>
        <v>7.9617428057405203E-3</v>
      </c>
      <c r="CG22" s="59">
        <f t="shared" si="5"/>
        <v>0</v>
      </c>
      <c r="CH22" s="59">
        <f t="shared" si="5"/>
        <v>2.259075682346701E-2</v>
      </c>
      <c r="CI22" s="122">
        <f t="shared" si="6"/>
        <v>1</v>
      </c>
      <c r="CK22" s="123" t="str">
        <f t="shared" si="7"/>
        <v>金山町</v>
      </c>
      <c r="CL22" s="124">
        <f t="shared" ref="CL22:CL68" si="17">CN22+CP22+CR22</f>
        <v>2.7608816105958787</v>
      </c>
      <c r="CM22" s="65">
        <f t="shared" ref="CM22:CM68" si="18">IF(IF(CL22=0,0,CW22/CL22)&gt;1,1,IF(CL22=0,0,CW22/CL22))</f>
        <v>0</v>
      </c>
      <c r="CN22" s="66">
        <f t="shared" ref="CN22:CN68" si="19">BF22</f>
        <v>0</v>
      </c>
      <c r="CO22" s="65">
        <f t="shared" ref="CO22:CO68" si="20">IF(IF(CN22=0,0,CX22/CN22)&gt;1,1,IF(CN22=0,0,CX22/CN22))</f>
        <v>0</v>
      </c>
      <c r="CP22" s="66">
        <f t="shared" si="8"/>
        <v>0.47208539131296356</v>
      </c>
      <c r="CQ22" s="65">
        <f t="shared" ref="CQ22:CQ68" si="21">IF(IF(CP22=0,0,CY22/CP22)&gt;1,1,IF(CP22=0,0,CY22/CP22))</f>
        <v>0</v>
      </c>
      <c r="CR22" s="66">
        <f t="shared" si="9"/>
        <v>2.288796219282915</v>
      </c>
      <c r="CS22" s="65">
        <f t="shared" ref="CS22:CS68" si="22">IF(IF(CR22=0,0,CZ22/CR22)&gt;1,1,IF(CR22=0,0,CZ22/CR22))</f>
        <v>0</v>
      </c>
      <c r="CT22" s="66">
        <f t="shared" si="10"/>
        <v>2.288892667694665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13364</v>
      </c>
      <c r="AY23" s="18" t="str">
        <f>IF(IFERROR(比較地域マスタ!$Z8,"")=0,"",IFERROR(比較地域マスタ!$Z8,""))</f>
        <v>神津島村</v>
      </c>
      <c r="BB23" s="110" t="str">
        <f t="shared" si="0"/>
        <v>13364</v>
      </c>
      <c r="BC23" s="1031" t="str">
        <f t="shared" si="0"/>
        <v>神津島村</v>
      </c>
      <c r="BD23" s="34">
        <f t="shared" si="14"/>
        <v>16.439090411300604</v>
      </c>
      <c r="BE23" s="34">
        <f t="shared" si="15"/>
        <v>0.32465002408261318</v>
      </c>
      <c r="BF23" s="34">
        <f>VLOOKUP($AX23&amp;"_"&amp;$BC$14,データシート1!$A:$BT,MATCH($BC$12&amp;"_"&amp;BF$20,データシート1!$A$1:$BT$1,0),0)</f>
        <v>0</v>
      </c>
      <c r="BG23" s="34">
        <f>VLOOKUP($AX23&amp;"_"&amp;$BC$14,データシート1!$A:$BT,MATCH($BC$12&amp;"_"&amp;BG$20,データシート1!$A$1:$BT$1,0),0)</f>
        <v>0.32465002408261318</v>
      </c>
      <c r="BH23" s="34">
        <f>VLOOKUP($AX23&amp;"_"&amp;$BC$14,データシート1!$A:$BT,MATCH($BC$12&amp;"_"&amp;BH$20,データシート1!$A$1:$BT$1,0),0)</f>
        <v>0</v>
      </c>
      <c r="BI23" s="34">
        <f>VLOOKUP($AX23&amp;"_"&amp;$BC$14,データシート1!$A:$BT,MATCH($BC$12&amp;"_"&amp;BI$20,データシート1!$A$1:$BT$1,0),0)</f>
        <v>2.7540074855965488</v>
      </c>
      <c r="BJ23" s="34">
        <f>VLOOKUP($AX23&amp;"_"&amp;$BC$14,データシート1!$A:$BT,MATCH($BC$12&amp;"_"&amp;BJ$20,データシート1!$A$1:$BT$1,0),0)</f>
        <v>2.1495679858295538</v>
      </c>
      <c r="BK23" s="34">
        <f t="shared" si="1"/>
        <v>10.786628576791887</v>
      </c>
      <c r="BL23" s="34">
        <f t="shared" si="2"/>
        <v>4.7183669487016067</v>
      </c>
      <c r="BM23" s="34">
        <f>VLOOKUP($AX23&amp;"_"&amp;$BC$14,データシート1!$A:$BT,MATCH($BC$12&amp;"_"&amp;BM$20,データシート1!$A$1:$BT$1,0),0)</f>
        <v>1.0614849561204129</v>
      </c>
      <c r="BN23" s="34">
        <f>VLOOKUP($AX23&amp;"_"&amp;$BC$14,データシート1!$A:$BT,MATCH($BC$12&amp;"_"&amp;BN$20,データシート1!$A$1:$BT$1,0),0)</f>
        <v>3.656881992581194</v>
      </c>
      <c r="BO23" s="34">
        <f>VLOOKUP($AX23&amp;"_"&amp;$BC$14,データシート1!$A:$BT,MATCH($BC$12&amp;"_"&amp;BO$20,データシート1!$A$1:$BT$1,0),0)</f>
        <v>0.109592600584987</v>
      </c>
      <c r="BP23" s="34">
        <f>VLOOKUP($AX23&amp;"_"&amp;$BC$14,データシート1!$A:$BT,MATCH($BC$12&amp;"_"&amp;BP$20,データシート1!$A$1:$BT$1,0),0)</f>
        <v>5.9586690275052945</v>
      </c>
      <c r="BQ23" s="34">
        <f>VLOOKUP($AX23&amp;"_"&amp;$BC$14,データシート1!$A:$BT,MATCH($BC$12&amp;"_"&amp;BQ$20,データシート1!$A$1:$BT$1,0),0)</f>
        <v>0.42423633900000002</v>
      </c>
      <c r="BR23" s="35">
        <f t="shared" si="3"/>
        <v>16.439090411300604</v>
      </c>
      <c r="BT23" s="121" t="str">
        <f t="shared" si="4"/>
        <v>神津島村</v>
      </c>
      <c r="BU23" s="33">
        <f t="shared" ref="BU23:BU68" si="25">BD23</f>
        <v>16.439090411300604</v>
      </c>
      <c r="BV23" s="59">
        <f t="shared" si="16"/>
        <v>1.9748661024422701E-2</v>
      </c>
      <c r="BW23" s="59">
        <f t="shared" si="5"/>
        <v>0</v>
      </c>
      <c r="BX23" s="59">
        <f t="shared" si="5"/>
        <v>1.9748661024422701E-2</v>
      </c>
      <c r="BY23" s="59">
        <f t="shared" si="5"/>
        <v>0</v>
      </c>
      <c r="BZ23" s="59">
        <f t="shared" si="5"/>
        <v>0.16752797245420473</v>
      </c>
      <c r="CA23" s="59">
        <f t="shared" si="5"/>
        <v>0.1307595452088938</v>
      </c>
      <c r="CB23" s="59">
        <f t="shared" si="5"/>
        <v>0.65615726338343594</v>
      </c>
      <c r="CC23" s="59">
        <f t="shared" si="5"/>
        <v>0.28702116909449527</v>
      </c>
      <c r="CD23" s="59">
        <f t="shared" si="5"/>
        <v>6.4570784000964193E-2</v>
      </c>
      <c r="CE23" s="59">
        <f t="shared" si="5"/>
        <v>0.2224503850935311</v>
      </c>
      <c r="CF23" s="59">
        <f t="shared" si="5"/>
        <v>6.6665854279656838E-3</v>
      </c>
      <c r="CG23" s="59">
        <f t="shared" si="5"/>
        <v>0.36246950886097506</v>
      </c>
      <c r="CH23" s="59">
        <f t="shared" si="5"/>
        <v>2.5806557929042736E-2</v>
      </c>
      <c r="CI23" s="122">
        <f t="shared" si="6"/>
        <v>1</v>
      </c>
      <c r="CK23" s="123" t="str">
        <f t="shared" si="7"/>
        <v>神津島村</v>
      </c>
      <c r="CL23" s="124">
        <f t="shared" si="17"/>
        <v>0.32465002408261318</v>
      </c>
      <c r="CM23" s="65">
        <f t="shared" si="18"/>
        <v>0</v>
      </c>
      <c r="CN23" s="66">
        <f t="shared" si="19"/>
        <v>0</v>
      </c>
      <c r="CO23" s="65">
        <f t="shared" si="20"/>
        <v>0</v>
      </c>
      <c r="CP23" s="66">
        <f t="shared" si="8"/>
        <v>0.32465002408261318</v>
      </c>
      <c r="CQ23" s="65">
        <f t="shared" si="21"/>
        <v>0</v>
      </c>
      <c r="CR23" s="66">
        <f t="shared" si="9"/>
        <v>0</v>
      </c>
      <c r="CS23" s="65">
        <f t="shared" si="22"/>
        <v>0</v>
      </c>
      <c r="CT23" s="66">
        <f t="shared" si="10"/>
        <v>2.7540074855965488</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0.39200000000000002</v>
      </c>
      <c r="DC23" s="962">
        <f>VLOOKUP($AX23&amp;"_"&amp;$CW$14,データシート1!$A:$BT,MATCH($CW$12&amp;"_"&amp;DC$20,データシート1!$A$1:$BT$1,0),0)</f>
        <v>0</v>
      </c>
      <c r="DD23" s="961">
        <f t="shared" si="11"/>
        <v>0.39200000000000002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1</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0</v>
      </c>
      <c r="DR23" s="127">
        <f t="shared" si="13"/>
        <v>1</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01405</v>
      </c>
      <c r="AY24" s="18" t="str">
        <f>IF(IFERROR(比較地域マスタ!$Z9,"")=0,"",IFERROR(比較地域マスタ!$Z9,""))</f>
        <v>積丹町</v>
      </c>
      <c r="BB24" s="110" t="str">
        <f t="shared" si="0"/>
        <v>01405</v>
      </c>
      <c r="BC24" s="1031" t="str">
        <f t="shared" si="0"/>
        <v>積丹町</v>
      </c>
      <c r="BD24" s="34">
        <f t="shared" si="14"/>
        <v>11.742885166440725</v>
      </c>
      <c r="BE24" s="34">
        <f t="shared" si="15"/>
        <v>0.87942102446270465</v>
      </c>
      <c r="BF24" s="34">
        <f>VLOOKUP($AX24&amp;"_"&amp;$BC$14,データシート1!$A:$BT,MATCH($BC$12&amp;"_"&amp;BF$20,データシート1!$A$1:$BT$1,0),0)</f>
        <v>0</v>
      </c>
      <c r="BG24" s="34">
        <f>VLOOKUP($AX24&amp;"_"&amp;$BC$14,データシート1!$A:$BT,MATCH($BC$12&amp;"_"&amp;BG$20,データシート1!$A$1:$BT$1,0),0)</f>
        <v>8.1288434931396161E-2</v>
      </c>
      <c r="BH24" s="34">
        <f>VLOOKUP($AX24&amp;"_"&amp;$BC$14,データシート1!$A:$BT,MATCH($BC$12&amp;"_"&amp;BH$20,データシート1!$A$1:$BT$1,0),0)</f>
        <v>0.7981325895313085</v>
      </c>
      <c r="BI24" s="34">
        <f>VLOOKUP($AX24&amp;"_"&amp;$BC$14,データシート1!$A:$BT,MATCH($BC$12&amp;"_"&amp;BI$20,データシート1!$A$1:$BT$1,0),0)</f>
        <v>2.6831845319345282</v>
      </c>
      <c r="BJ24" s="34">
        <f>VLOOKUP($AX24&amp;"_"&amp;$BC$14,データシート1!$A:$BT,MATCH($BC$12&amp;"_"&amp;BJ$20,データシート1!$A$1:$BT$1,0),0)</f>
        <v>4.6114903167218602</v>
      </c>
      <c r="BK24" s="34">
        <f t="shared" si="1"/>
        <v>3.4736957966457971</v>
      </c>
      <c r="BL24" s="34">
        <f t="shared" si="2"/>
        <v>3.3637528734164253</v>
      </c>
      <c r="BM24" s="34">
        <f>VLOOKUP($AX24&amp;"_"&amp;$BC$14,データシート1!$A:$BT,MATCH($BC$12&amp;"_"&amp;BM$20,データシート1!$A$1:$BT$1,0),0)</f>
        <v>1.3564173959131527</v>
      </c>
      <c r="BN24" s="34">
        <f>VLOOKUP($AX24&amp;"_"&amp;$BC$14,データシート1!$A:$BT,MATCH($BC$12&amp;"_"&amp;BN$20,データシート1!$A$1:$BT$1,0),0)</f>
        <v>2.0073354775032728</v>
      </c>
      <c r="BO24" s="34">
        <f>VLOOKUP($AX24&amp;"_"&amp;$BC$14,データシート1!$A:$BT,MATCH($BC$12&amp;"_"&amp;BO$20,データシート1!$A$1:$BT$1,0),0)</f>
        <v>0.10994292322937201</v>
      </c>
      <c r="BP24" s="34">
        <f>VLOOKUP($AX24&amp;"_"&amp;$BC$14,データシート1!$A:$BT,MATCH($BC$12&amp;"_"&amp;BP$20,データシート1!$A$1:$BT$1,0),0)</f>
        <v>0</v>
      </c>
      <c r="BQ24" s="34">
        <f>VLOOKUP($AX24&amp;"_"&amp;$BC$14,データシート1!$A:$BT,MATCH($BC$12&amp;"_"&amp;BQ$20,データシート1!$A$1:$BT$1,0),0)</f>
        <v>9.5093496675835373E-2</v>
      </c>
      <c r="BR24" s="35">
        <f t="shared" si="3"/>
        <v>11.742885166440725</v>
      </c>
      <c r="BT24" s="121" t="str">
        <f t="shared" si="4"/>
        <v>積丹町</v>
      </c>
      <c r="BU24" s="33">
        <f t="shared" si="25"/>
        <v>11.742885166440725</v>
      </c>
      <c r="BV24" s="59">
        <f t="shared" si="16"/>
        <v>7.4889689543754398E-2</v>
      </c>
      <c r="BW24" s="59">
        <f t="shared" si="5"/>
        <v>0</v>
      </c>
      <c r="BX24" s="59">
        <f t="shared" si="5"/>
        <v>6.9223562846126964E-3</v>
      </c>
      <c r="BY24" s="59">
        <f t="shared" si="5"/>
        <v>6.7967333259141699E-2</v>
      </c>
      <c r="BZ24" s="59">
        <f t="shared" si="5"/>
        <v>0.22849448784551155</v>
      </c>
      <c r="CA24" s="59">
        <f t="shared" si="5"/>
        <v>0.39270505087631757</v>
      </c>
      <c r="CB24" s="59">
        <f t="shared" si="5"/>
        <v>0.29581280472477584</v>
      </c>
      <c r="CC24" s="59">
        <f t="shared" si="5"/>
        <v>0.28645029102639014</v>
      </c>
      <c r="CD24" s="59">
        <f t="shared" si="5"/>
        <v>0.11550972156225926</v>
      </c>
      <c r="CE24" s="59">
        <f t="shared" si="5"/>
        <v>0.17094056946413086</v>
      </c>
      <c r="CF24" s="59">
        <f t="shared" si="5"/>
        <v>9.362513698385741E-3</v>
      </c>
      <c r="CG24" s="59">
        <f t="shared" si="5"/>
        <v>0</v>
      </c>
      <c r="CH24" s="59">
        <f t="shared" si="5"/>
        <v>8.0979670096406348E-3</v>
      </c>
      <c r="CI24" s="122">
        <f t="shared" si="6"/>
        <v>1</v>
      </c>
      <c r="CK24" s="123" t="str">
        <f t="shared" si="7"/>
        <v>積丹町</v>
      </c>
      <c r="CL24" s="124">
        <f t="shared" si="17"/>
        <v>0.87942102446270465</v>
      </c>
      <c r="CM24" s="65">
        <f t="shared" si="18"/>
        <v>0</v>
      </c>
      <c r="CN24" s="66">
        <f t="shared" si="19"/>
        <v>0</v>
      </c>
      <c r="CO24" s="65">
        <f t="shared" si="20"/>
        <v>0</v>
      </c>
      <c r="CP24" s="66">
        <f t="shared" si="8"/>
        <v>8.1288434931396161E-2</v>
      </c>
      <c r="CQ24" s="65">
        <f t="shared" si="21"/>
        <v>0</v>
      </c>
      <c r="CR24" s="66">
        <f t="shared" si="9"/>
        <v>0.7981325895313085</v>
      </c>
      <c r="CS24" s="65">
        <f t="shared" si="22"/>
        <v>0</v>
      </c>
      <c r="CT24" s="66">
        <f t="shared" si="10"/>
        <v>2.6831845319345282</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44322</v>
      </c>
      <c r="AY25" s="18" t="str">
        <f>IF(IFERROR(比較地域マスタ!$Z10,"")=0,"",IFERROR(比較地域マスタ!$Z10,""))</f>
        <v>姫島村</v>
      </c>
      <c r="BB25" s="110" t="str">
        <f t="shared" si="0"/>
        <v>44322</v>
      </c>
      <c r="BC25" s="1031" t="str">
        <f t="shared" si="0"/>
        <v>姫島村</v>
      </c>
      <c r="BD25" s="34">
        <f t="shared" si="14"/>
        <v>14.654937618391502</v>
      </c>
      <c r="BE25" s="34">
        <f t="shared" si="15"/>
        <v>2.6094067430930679</v>
      </c>
      <c r="BF25" s="34">
        <f>VLOOKUP($AX25&amp;"_"&amp;$BC$14,データシート1!$A:$BT,MATCH($BC$12&amp;"_"&amp;BF$20,データシート1!$A$1:$BT$1,0),0)</f>
        <v>0.65985420522975313</v>
      </c>
      <c r="BG25" s="34">
        <f>VLOOKUP($AX25&amp;"_"&amp;$BC$14,データシート1!$A:$BT,MATCH($BC$12&amp;"_"&amp;BG$20,データシート1!$A$1:$BT$1,0),0)</f>
        <v>0.13785349289369936</v>
      </c>
      <c r="BH25" s="34">
        <f>VLOOKUP($AX25&amp;"_"&amp;$BC$14,データシート1!$A:$BT,MATCH($BC$12&amp;"_"&amp;BH$20,データシート1!$A$1:$BT$1,0),0)</f>
        <v>1.8116990449696151</v>
      </c>
      <c r="BI25" s="34">
        <f>VLOOKUP($AX25&amp;"_"&amp;$BC$14,データシート1!$A:$BT,MATCH($BC$12&amp;"_"&amp;BI$20,データシート1!$A$1:$BT$1,0),0)</f>
        <v>1.7627455983235134</v>
      </c>
      <c r="BJ25" s="34">
        <f>VLOOKUP($AX25&amp;"_"&amp;$BC$14,データシート1!$A:$BT,MATCH($BC$12&amp;"_"&amp;BJ$20,データシート1!$A$1:$BT$1,0),0)</f>
        <v>1.8314019375485011</v>
      </c>
      <c r="BK25" s="34">
        <f t="shared" si="1"/>
        <v>8.2474421833564193</v>
      </c>
      <c r="BL25" s="34">
        <f t="shared" si="2"/>
        <v>3.1542026854236154</v>
      </c>
      <c r="BM25" s="34">
        <f>VLOOKUP($AX25&amp;"_"&amp;$BC$14,データシート1!$A:$BT,MATCH($BC$12&amp;"_"&amp;BM$20,データシート1!$A$1:$BT$1,0),0)</f>
        <v>1.5371824396570899</v>
      </c>
      <c r="BN25" s="34">
        <f>VLOOKUP($AX25&amp;"_"&amp;$BC$14,データシート1!$A:$BT,MATCH($BC$12&amp;"_"&amp;BN$20,データシート1!$A$1:$BT$1,0),0)</f>
        <v>1.6170202457665253</v>
      </c>
      <c r="BO25" s="34">
        <f>VLOOKUP($AX25&amp;"_"&amp;$BC$14,データシート1!$A:$BT,MATCH($BC$12&amp;"_"&amp;BO$20,データシート1!$A$1:$BT$1,0),0)</f>
        <v>0.109650987692384</v>
      </c>
      <c r="BP25" s="34">
        <f>VLOOKUP($AX25&amp;"_"&amp;$BC$14,データシート1!$A:$BT,MATCH($BC$12&amp;"_"&amp;BP$20,データシート1!$A$1:$BT$1,0),0)</f>
        <v>4.9835885102404207</v>
      </c>
      <c r="BQ25" s="34">
        <f>VLOOKUP($AX25&amp;"_"&amp;$BC$14,データシート1!$A:$BT,MATCH($BC$12&amp;"_"&amp;BQ$20,データシート1!$A$1:$BT$1,0),0)</f>
        <v>0.20394115606999999</v>
      </c>
      <c r="BR25" s="35">
        <f t="shared" si="3"/>
        <v>14.654937618391502</v>
      </c>
      <c r="BT25" s="121" t="str">
        <f t="shared" si="4"/>
        <v>姫島村</v>
      </c>
      <c r="BU25" s="33">
        <f t="shared" si="25"/>
        <v>14.654937618391502</v>
      </c>
      <c r="BV25" s="59">
        <f t="shared" si="16"/>
        <v>0.1780564892898856</v>
      </c>
      <c r="BW25" s="59">
        <f t="shared" si="5"/>
        <v>4.5026067146246747E-2</v>
      </c>
      <c r="BX25" s="59">
        <f t="shared" si="5"/>
        <v>9.4066243394101794E-3</v>
      </c>
      <c r="BY25" s="59">
        <f t="shared" si="5"/>
        <v>0.12362379780422865</v>
      </c>
      <c r="BZ25" s="59">
        <f t="shared" si="5"/>
        <v>0.12028339145649594</v>
      </c>
      <c r="CA25" s="59">
        <f t="shared" si="5"/>
        <v>0.12496825201426633</v>
      </c>
      <c r="CB25" s="59">
        <f t="shared" si="5"/>
        <v>0.56277565951602071</v>
      </c>
      <c r="CC25" s="59">
        <f t="shared" si="5"/>
        <v>0.21523139624048532</v>
      </c>
      <c r="CD25" s="59">
        <f t="shared" si="5"/>
        <v>0.10489177638859223</v>
      </c>
      <c r="CE25" s="59">
        <f t="shared" si="5"/>
        <v>0.11033961985189306</v>
      </c>
      <c r="CF25" s="59">
        <f t="shared" si="5"/>
        <v>7.4821872700962808E-3</v>
      </c>
      <c r="CG25" s="59">
        <f t="shared" si="5"/>
        <v>0.3400620760054392</v>
      </c>
      <c r="CH25" s="59">
        <f t="shared" si="5"/>
        <v>1.3916207723331421E-2</v>
      </c>
      <c r="CI25" s="122">
        <f t="shared" si="6"/>
        <v>1</v>
      </c>
      <c r="CK25" s="123" t="str">
        <f t="shared" si="7"/>
        <v>姫島村</v>
      </c>
      <c r="CL25" s="124">
        <f t="shared" si="17"/>
        <v>2.6094067430930679</v>
      </c>
      <c r="CM25" s="65">
        <f t="shared" si="18"/>
        <v>0</v>
      </c>
      <c r="CN25" s="66">
        <f t="shared" si="19"/>
        <v>0.65985420522975313</v>
      </c>
      <c r="CO25" s="65">
        <f t="shared" si="20"/>
        <v>0</v>
      </c>
      <c r="CP25" s="66">
        <f t="shared" si="8"/>
        <v>0.13785349289369936</v>
      </c>
      <c r="CQ25" s="65">
        <f t="shared" si="21"/>
        <v>0</v>
      </c>
      <c r="CR25" s="66">
        <f t="shared" si="9"/>
        <v>1.8116990449696151</v>
      </c>
      <c r="CS25" s="65">
        <f t="shared" si="22"/>
        <v>0</v>
      </c>
      <c r="CT25" s="66">
        <f t="shared" si="10"/>
        <v>1.7627455983235134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47303</v>
      </c>
      <c r="AY26" s="18" t="str">
        <f>IF(IFERROR(比較地域マスタ!$Z11,"")=0,"",IFERROR(比較地域マスタ!$Z11,""))</f>
        <v>東村</v>
      </c>
      <c r="BB26" s="110" t="str">
        <f t="shared" si="0"/>
        <v>47303</v>
      </c>
      <c r="BC26" s="1031" t="str">
        <f t="shared" si="0"/>
        <v>東村</v>
      </c>
      <c r="BD26" s="34">
        <f t="shared" si="14"/>
        <v>14.657117336953402</v>
      </c>
      <c r="BE26" s="34">
        <f t="shared" si="15"/>
        <v>3.355345765223849</v>
      </c>
      <c r="BF26" s="34">
        <f>VLOOKUP($AX26&amp;"_"&amp;$BC$14,データシート1!$A:$BT,MATCH($BC$12&amp;"_"&amp;BF$20,データシート1!$A$1:$BT$1,0),0)</f>
        <v>0</v>
      </c>
      <c r="BG26" s="34">
        <f>VLOOKUP($AX26&amp;"_"&amp;$BC$14,データシート1!$A:$BT,MATCH($BC$12&amp;"_"&amp;BG$20,データシート1!$A$1:$BT$1,0),0)</f>
        <v>6.0814433063565349E-2</v>
      </c>
      <c r="BH26" s="34">
        <f>VLOOKUP($AX26&amp;"_"&amp;$BC$14,データシート1!$A:$BT,MATCH($BC$12&amp;"_"&amp;BH$20,データシート1!$A$1:$BT$1,0),0)</f>
        <v>3.2945313321602838</v>
      </c>
      <c r="BI26" s="34">
        <f>VLOOKUP($AX26&amp;"_"&amp;$BC$14,データシート1!$A:$BT,MATCH($BC$12&amp;"_"&amp;BI$20,データシート1!$A$1:$BT$1,0),0)</f>
        <v>2.2881329585031547</v>
      </c>
      <c r="BJ26" s="34">
        <f>VLOOKUP($AX26&amp;"_"&amp;$BC$14,データシート1!$A:$BT,MATCH($BC$12&amp;"_"&amp;BJ$20,データシート1!$A$1:$BT$1,0),0)</f>
        <v>3.0580494016881237</v>
      </c>
      <c r="BK26" s="34">
        <f t="shared" si="1"/>
        <v>5.5249742743613197</v>
      </c>
      <c r="BL26" s="34">
        <f t="shared" si="2"/>
        <v>5.4244900625303325</v>
      </c>
      <c r="BM26" s="34">
        <f>VLOOKUP($AX26&amp;"_"&amp;$BC$14,データシート1!$A:$BT,MATCH($BC$12&amp;"_"&amp;BM$20,データシート1!$A$1:$BT$1,0),0)</f>
        <v>1.6839690917198356</v>
      </c>
      <c r="BN26" s="34">
        <f>VLOOKUP($AX26&amp;"_"&amp;$BC$14,データシート1!$A:$BT,MATCH($BC$12&amp;"_"&amp;BN$20,データシート1!$A$1:$BT$1,0),0)</f>
        <v>3.7405209708104969</v>
      </c>
      <c r="BO26" s="34">
        <f>VLOOKUP($AX26&amp;"_"&amp;$BC$14,データシート1!$A:$BT,MATCH($BC$12&amp;"_"&amp;BO$20,データシート1!$A$1:$BT$1,0),0)</f>
        <v>0.10048421183098701</v>
      </c>
      <c r="BP26" s="34">
        <f>VLOOKUP($AX26&amp;"_"&amp;$BC$14,データシート1!$A:$BT,MATCH($BC$12&amp;"_"&amp;BP$20,データシート1!$A$1:$BT$1,0),0)</f>
        <v>0</v>
      </c>
      <c r="BQ26" s="34">
        <f>VLOOKUP($AX26&amp;"_"&amp;$BC$14,データシート1!$A:$BT,MATCH($BC$12&amp;"_"&amp;BQ$20,データシート1!$A$1:$BT$1,0),0)</f>
        <v>0.43061493717695443</v>
      </c>
      <c r="BR26" s="35">
        <f t="shared" si="3"/>
        <v>14.657117336953402</v>
      </c>
      <c r="BT26" s="121" t="str">
        <f t="shared" si="4"/>
        <v>東村</v>
      </c>
      <c r="BU26" s="33">
        <f t="shared" si="25"/>
        <v>14.657117336953402</v>
      </c>
      <c r="BV26" s="59">
        <f t="shared" si="16"/>
        <v>0.22892262428467972</v>
      </c>
      <c r="BW26" s="59">
        <f t="shared" si="5"/>
        <v>0</v>
      </c>
      <c r="BX26" s="59">
        <f t="shared" si="5"/>
        <v>4.149140084335718E-3</v>
      </c>
      <c r="BY26" s="59">
        <f t="shared" si="5"/>
        <v>0.22477348420034401</v>
      </c>
      <c r="BZ26" s="59">
        <f t="shared" si="5"/>
        <v>0.15611070757647091</v>
      </c>
      <c r="CA26" s="59">
        <f t="shared" si="5"/>
        <v>0.20863921133920346</v>
      </c>
      <c r="CB26" s="59">
        <f t="shared" si="5"/>
        <v>0.37694821889921021</v>
      </c>
      <c r="CC26" s="59">
        <f t="shared" si="5"/>
        <v>0.37009255898185067</v>
      </c>
      <c r="CD26" s="59">
        <f t="shared" si="5"/>
        <v>0.11489087881381878</v>
      </c>
      <c r="CE26" s="59">
        <f t="shared" si="5"/>
        <v>0.25520168016803185</v>
      </c>
      <c r="CF26" s="59">
        <f t="shared" si="5"/>
        <v>6.8556599173595374E-3</v>
      </c>
      <c r="CG26" s="59">
        <f t="shared" si="5"/>
        <v>0</v>
      </c>
      <c r="CH26" s="59">
        <f t="shared" si="5"/>
        <v>2.937923790043569E-2</v>
      </c>
      <c r="CI26" s="122">
        <f t="shared" si="6"/>
        <v>1</v>
      </c>
      <c r="CK26" s="123" t="str">
        <f t="shared" si="7"/>
        <v>東村</v>
      </c>
      <c r="CL26" s="124">
        <f t="shared" si="17"/>
        <v>3.355345765223849</v>
      </c>
      <c r="CM26" s="65">
        <f t="shared" si="18"/>
        <v>0</v>
      </c>
      <c r="CN26" s="66">
        <f t="shared" si="19"/>
        <v>0</v>
      </c>
      <c r="CO26" s="65">
        <f t="shared" si="20"/>
        <v>0</v>
      </c>
      <c r="CP26" s="66">
        <f t="shared" si="8"/>
        <v>6.0814433063565349E-2</v>
      </c>
      <c r="CQ26" s="65">
        <f t="shared" si="21"/>
        <v>0</v>
      </c>
      <c r="CR26" s="66">
        <f t="shared" si="9"/>
        <v>3.2945313321602838</v>
      </c>
      <c r="CS26" s="65">
        <f t="shared" si="22"/>
        <v>0</v>
      </c>
      <c r="CT26" s="66">
        <f t="shared" si="10"/>
        <v>2.2881329585031547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02426</v>
      </c>
      <c r="AY27" s="18" t="str">
        <f>IF(IFERROR(比較地域マスタ!$Z12,"")=0,"",IFERROR(比較地域マスタ!$Z12,""))</f>
        <v>佐井村</v>
      </c>
      <c r="BB27" s="110" t="str">
        <f t="shared" si="0"/>
        <v>02426</v>
      </c>
      <c r="BC27" s="1031" t="str">
        <f t="shared" si="0"/>
        <v>佐井村</v>
      </c>
      <c r="BD27" s="34">
        <f t="shared" si="14"/>
        <v>11.916456551734944</v>
      </c>
      <c r="BE27" s="34">
        <f t="shared" si="15"/>
        <v>1.9171992594816434</v>
      </c>
      <c r="BF27" s="34">
        <f>VLOOKUP($AX27&amp;"_"&amp;$BC$14,データシート1!$A:$BT,MATCH($BC$12&amp;"_"&amp;BF$20,データシート1!$A$1:$BT$1,0),0)</f>
        <v>0.49917264178021603</v>
      </c>
      <c r="BG27" s="34">
        <f>VLOOKUP($AX27&amp;"_"&amp;$BC$14,データシート1!$A:$BT,MATCH($BC$12&amp;"_"&amp;BG$20,データシート1!$A$1:$BT$1,0),0)</f>
        <v>0.47996074697065622</v>
      </c>
      <c r="BH27" s="34">
        <f>VLOOKUP($AX27&amp;"_"&amp;$BC$14,データシート1!$A:$BT,MATCH($BC$12&amp;"_"&amp;BH$20,データシート1!$A$1:$BT$1,0),0)</f>
        <v>0.93806587073077108</v>
      </c>
      <c r="BI27" s="34">
        <f>VLOOKUP($AX27&amp;"_"&amp;$BC$14,データシート1!$A:$BT,MATCH($BC$12&amp;"_"&amp;BI$20,データシート1!$A$1:$BT$1,0),0)</f>
        <v>1.8284292563393869</v>
      </c>
      <c r="BJ27" s="34">
        <f>VLOOKUP($AX27&amp;"_"&amp;$BC$14,データシート1!$A:$BT,MATCH($BC$12&amp;"_"&amp;BJ$20,データシート1!$A$1:$BT$1,0),0)</f>
        <v>4.1376582405689142</v>
      </c>
      <c r="BK27" s="34">
        <f t="shared" si="1"/>
        <v>3.5259756765337325</v>
      </c>
      <c r="BL27" s="34">
        <f t="shared" si="2"/>
        <v>3.4194192055334125</v>
      </c>
      <c r="BM27" s="34">
        <f>VLOOKUP($AX27&amp;"_"&amp;$BC$14,データシート1!$A:$BT,MATCH($BC$12&amp;"_"&amp;BM$20,データシート1!$A$1:$BT$1,0),0)</f>
        <v>1.3237981398992091</v>
      </c>
      <c r="BN27" s="34">
        <f>VLOOKUP($AX27&amp;"_"&amp;$BC$14,データシート1!$A:$BT,MATCH($BC$12&amp;"_"&amp;BN$20,データシート1!$A$1:$BT$1,0),0)</f>
        <v>2.0956210656342034</v>
      </c>
      <c r="BO27" s="34">
        <f>VLOOKUP($AX27&amp;"_"&amp;$BC$14,データシート1!$A:$BT,MATCH($BC$12&amp;"_"&amp;BO$20,データシート1!$A$1:$BT$1,0),0)</f>
        <v>0.10655647100031999</v>
      </c>
      <c r="BP27" s="34">
        <f>VLOOKUP($AX27&amp;"_"&amp;$BC$14,データシート1!$A:$BT,MATCH($BC$12&amp;"_"&amp;BP$20,データシート1!$A$1:$BT$1,0),0)</f>
        <v>0</v>
      </c>
      <c r="BQ27" s="34">
        <f>VLOOKUP($AX27&amp;"_"&amp;$BC$14,データシート1!$A:$BT,MATCH($BC$12&amp;"_"&amp;BQ$20,データシート1!$A$1:$BT$1,0),0)</f>
        <v>0.50719411881126675</v>
      </c>
      <c r="BR27" s="35">
        <f t="shared" si="3"/>
        <v>11.916456551734944</v>
      </c>
      <c r="BT27" s="121" t="str">
        <f t="shared" si="4"/>
        <v>佐井村</v>
      </c>
      <c r="BU27" s="33">
        <f t="shared" si="25"/>
        <v>11.916456551734944</v>
      </c>
      <c r="BV27" s="59">
        <f t="shared" si="16"/>
        <v>0.16088669070022446</v>
      </c>
      <c r="BW27" s="59">
        <f t="shared" si="5"/>
        <v>4.1889351890226155E-2</v>
      </c>
      <c r="BX27" s="59">
        <f t="shared" si="5"/>
        <v>4.02771364865823E-2</v>
      </c>
      <c r="BY27" s="59">
        <f t="shared" si="5"/>
        <v>7.8720202323416005E-2</v>
      </c>
      <c r="BZ27" s="59">
        <f t="shared" si="5"/>
        <v>0.15343732831998466</v>
      </c>
      <c r="CA27" s="59">
        <f t="shared" si="5"/>
        <v>0.34722219836118173</v>
      </c>
      <c r="CB27" s="59">
        <f t="shared" si="5"/>
        <v>0.29589128791984542</v>
      </c>
      <c r="CC27" s="59">
        <f t="shared" si="5"/>
        <v>0.28694932849275329</v>
      </c>
      <c r="CD27" s="59">
        <f t="shared" si="5"/>
        <v>0.11108991453558183</v>
      </c>
      <c r="CE27" s="59">
        <f t="shared" si="5"/>
        <v>0.17585941395717145</v>
      </c>
      <c r="CF27" s="59">
        <f t="shared" si="5"/>
        <v>8.9419594270921249E-3</v>
      </c>
      <c r="CG27" s="59">
        <f t="shared" si="5"/>
        <v>0</v>
      </c>
      <c r="CH27" s="59">
        <f t="shared" si="5"/>
        <v>4.256249469876372E-2</v>
      </c>
      <c r="CI27" s="122">
        <f t="shared" si="6"/>
        <v>1</v>
      </c>
      <c r="CK27" s="123" t="str">
        <f t="shared" si="7"/>
        <v>佐井村</v>
      </c>
      <c r="CL27" s="124">
        <f t="shared" si="17"/>
        <v>1.9171992594816434</v>
      </c>
      <c r="CM27" s="65">
        <f t="shared" si="18"/>
        <v>0</v>
      </c>
      <c r="CN27" s="66">
        <f t="shared" si="19"/>
        <v>0.49917264178021603</v>
      </c>
      <c r="CO27" s="65">
        <f t="shared" si="20"/>
        <v>0</v>
      </c>
      <c r="CP27" s="66">
        <f t="shared" si="8"/>
        <v>0.47996074697065622</v>
      </c>
      <c r="CQ27" s="65">
        <f t="shared" si="21"/>
        <v>0</v>
      </c>
      <c r="CR27" s="66">
        <f t="shared" si="9"/>
        <v>0.93806587073077108</v>
      </c>
      <c r="CS27" s="65">
        <f t="shared" si="22"/>
        <v>0</v>
      </c>
      <c r="CT27" s="66">
        <f t="shared" si="10"/>
        <v>1.8284292563393869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47382</v>
      </c>
      <c r="AY28" s="18" t="str">
        <f>IF(IFERROR(比較地域マスタ!$Z13,"")=0,"",IFERROR(比較地域マスタ!$Z13,""))</f>
        <v>与那国町</v>
      </c>
      <c r="BB28" s="110" t="str">
        <f t="shared" si="0"/>
        <v>47382</v>
      </c>
      <c r="BC28" s="1031" t="str">
        <f t="shared" si="0"/>
        <v>与那国町</v>
      </c>
      <c r="BD28" s="34">
        <f t="shared" si="14"/>
        <v>14.389319515233957</v>
      </c>
      <c r="BE28" s="34">
        <f t="shared" si="15"/>
        <v>2.1449146667876922</v>
      </c>
      <c r="BF28" s="34">
        <f>VLOOKUP($AX28&amp;"_"&amp;$BC$14,データシート1!$A:$BT,MATCH($BC$12&amp;"_"&amp;BF$20,データシート1!$A$1:$BT$1,0),0)</f>
        <v>1.0163996007333282</v>
      </c>
      <c r="BG28" s="34">
        <f>VLOOKUP($AX28&amp;"_"&amp;$BC$14,データシート1!$A:$BT,MATCH($BC$12&amp;"_"&amp;BG$20,データシート1!$A$1:$BT$1,0),0)</f>
        <v>0.14443427852596769</v>
      </c>
      <c r="BH28" s="34">
        <f>VLOOKUP($AX28&amp;"_"&amp;$BC$14,データシート1!$A:$BT,MATCH($BC$12&amp;"_"&amp;BH$20,データシート1!$A$1:$BT$1,0),0)</f>
        <v>0.98408078752839634</v>
      </c>
      <c r="BI28" s="34">
        <f>VLOOKUP($AX28&amp;"_"&amp;$BC$14,データシート1!$A:$BT,MATCH($BC$12&amp;"_"&amp;BI$20,データシート1!$A$1:$BT$1,0),0)</f>
        <v>4.3989771647736191</v>
      </c>
      <c r="BJ28" s="34">
        <f>VLOOKUP($AX28&amp;"_"&amp;$BC$14,データシート1!$A:$BT,MATCH($BC$12&amp;"_"&amp;BJ$20,データシート1!$A$1:$BT$1,0),0)</f>
        <v>3.1309389865604298</v>
      </c>
      <c r="BK28" s="34">
        <f t="shared" si="1"/>
        <v>4.4942726411122162</v>
      </c>
      <c r="BL28" s="34">
        <f t="shared" si="2"/>
        <v>4.3736348965112279</v>
      </c>
      <c r="BM28" s="34">
        <f>VLOOKUP($AX28&amp;"_"&amp;$BC$14,データシート1!$A:$BT,MATCH($BC$12&amp;"_"&amp;BM$20,データシート1!$A$1:$BT$1,0),0)</f>
        <v>1.0234291574374788</v>
      </c>
      <c r="BN28" s="34">
        <f>VLOOKUP($AX28&amp;"_"&amp;$BC$14,データシート1!$A:$BT,MATCH($BC$12&amp;"_"&amp;BN$20,データシート1!$A$1:$BT$1,0),0)</f>
        <v>3.3502057390737492</v>
      </c>
      <c r="BO28" s="34">
        <f>VLOOKUP($AX28&amp;"_"&amp;$BC$14,データシート1!$A:$BT,MATCH($BC$12&amp;"_"&amp;BO$20,データシート1!$A$1:$BT$1,0),0)</f>
        <v>9.8849372823859305E-2</v>
      </c>
      <c r="BP28" s="34">
        <f>VLOOKUP($AX28&amp;"_"&amp;$BC$14,データシート1!$A:$BT,MATCH($BC$12&amp;"_"&amp;BP$20,データシート1!$A$1:$BT$1,0),0)</f>
        <v>2.1788371777129261E-2</v>
      </c>
      <c r="BQ28" s="34">
        <f>VLOOKUP($AX28&amp;"_"&amp;$BC$14,データシート1!$A:$BT,MATCH($BC$12&amp;"_"&amp;BQ$20,データシート1!$A$1:$BT$1,0),0)</f>
        <v>0.22021605599999999</v>
      </c>
      <c r="BR28" s="35">
        <f t="shared" si="3"/>
        <v>14.389319515233957</v>
      </c>
      <c r="BT28" s="121" t="str">
        <f t="shared" si="4"/>
        <v>与那国町</v>
      </c>
      <c r="BU28" s="33">
        <f t="shared" si="25"/>
        <v>14.389319515233957</v>
      </c>
      <c r="BV28" s="59">
        <f t="shared" si="16"/>
        <v>0.1490629674681192</v>
      </c>
      <c r="BW28" s="59">
        <f t="shared" si="5"/>
        <v>7.0635696125676203E-2</v>
      </c>
      <c r="BX28" s="59">
        <f t="shared" si="5"/>
        <v>1.0037603124529639E-2</v>
      </c>
      <c r="BY28" s="59">
        <f t="shared" si="5"/>
        <v>6.8389668217913369E-2</v>
      </c>
      <c r="BZ28" s="59">
        <f t="shared" si="5"/>
        <v>0.30571127148274291</v>
      </c>
      <c r="CA28" s="59">
        <f t="shared" si="5"/>
        <v>0.21758770338275607</v>
      </c>
      <c r="CB28" s="59">
        <f t="shared" si="5"/>
        <v>0.31233392491939138</v>
      </c>
      <c r="CC28" s="59">
        <f t="shared" si="5"/>
        <v>0.30395008547005059</v>
      </c>
      <c r="CD28" s="59">
        <f t="shared" si="5"/>
        <v>7.1124222125582476E-2</v>
      </c>
      <c r="CE28" s="59">
        <f t="shared" si="5"/>
        <v>0.23282586334446809</v>
      </c>
      <c r="CF28" s="59">
        <f t="shared" si="5"/>
        <v>6.8696349899804209E-3</v>
      </c>
      <c r="CG28" s="59">
        <f t="shared" si="5"/>
        <v>1.5142044593604259E-3</v>
      </c>
      <c r="CH28" s="59">
        <f t="shared" si="5"/>
        <v>1.5304132746990396E-2</v>
      </c>
      <c r="CI28" s="122">
        <f t="shared" si="6"/>
        <v>1</v>
      </c>
      <c r="CK28" s="123" t="str">
        <f t="shared" si="7"/>
        <v>与那国町</v>
      </c>
      <c r="CL28" s="124">
        <f t="shared" si="17"/>
        <v>2.1449146667876922</v>
      </c>
      <c r="CM28" s="65">
        <f t="shared" si="18"/>
        <v>0</v>
      </c>
      <c r="CN28" s="66">
        <f t="shared" si="19"/>
        <v>1.0163996007333282</v>
      </c>
      <c r="CO28" s="65">
        <f t="shared" si="20"/>
        <v>0</v>
      </c>
      <c r="CP28" s="66">
        <f t="shared" si="8"/>
        <v>0.14443427852596769</v>
      </c>
      <c r="CQ28" s="65">
        <f t="shared" si="21"/>
        <v>0</v>
      </c>
      <c r="CR28" s="66">
        <f t="shared" si="9"/>
        <v>0.98408078752839634</v>
      </c>
      <c r="CS28" s="65">
        <f t="shared" si="22"/>
        <v>0</v>
      </c>
      <c r="CT28" s="66">
        <f t="shared" si="10"/>
        <v>4.3989771647736191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0.34799999999999998</v>
      </c>
      <c r="DC28" s="962">
        <f>VLOOKUP($AX28&amp;"_"&amp;$CW$14,データシート1!$A:$BT,MATCH($CW$12&amp;"_"&amp;DC$20,データシート1!$A$1:$BT$1,0),0)</f>
        <v>0</v>
      </c>
      <c r="DD28" s="961">
        <f t="shared" si="11"/>
        <v>0.34799999999999998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1</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20448</v>
      </c>
      <c r="AY29" s="18" t="str">
        <f>IF(IFERROR(比較地域マスタ!$Z14,"")=0,"",IFERROR(比較地域マスタ!$Z14,""))</f>
        <v>生坂村</v>
      </c>
      <c r="BB29" s="110" t="str">
        <f t="shared" si="0"/>
        <v>20448</v>
      </c>
      <c r="BC29" s="1031" t="str">
        <f t="shared" si="0"/>
        <v>生坂村</v>
      </c>
      <c r="BD29" s="34">
        <f t="shared" si="14"/>
        <v>10.290113352573179</v>
      </c>
      <c r="BE29" s="34">
        <f t="shared" si="15"/>
        <v>0.91936187524618207</v>
      </c>
      <c r="BF29" s="34">
        <f>VLOOKUP($AX29&amp;"_"&amp;$BC$14,データシート1!$A:$BT,MATCH($BC$12&amp;"_"&amp;BF$20,データシート1!$A$1:$BT$1,0),0)</f>
        <v>0.36683190141741467</v>
      </c>
      <c r="BG29" s="34">
        <f>VLOOKUP($AX29&amp;"_"&amp;$BC$14,データシート1!$A:$BT,MATCH($BC$12&amp;"_"&amp;BG$20,データシート1!$A$1:$BT$1,0),0)</f>
        <v>0.2315789767392181</v>
      </c>
      <c r="BH29" s="34">
        <f>VLOOKUP($AX29&amp;"_"&amp;$BC$14,データシート1!$A:$BT,MATCH($BC$12&amp;"_"&amp;BH$20,データシート1!$A$1:$BT$1,0),0)</f>
        <v>0.32095099708954933</v>
      </c>
      <c r="BI29" s="34">
        <f>VLOOKUP($AX29&amp;"_"&amp;$BC$14,データシート1!$A:$BT,MATCH($BC$12&amp;"_"&amp;BI$20,データシート1!$A$1:$BT$1,0),0)</f>
        <v>1.1985590642676214</v>
      </c>
      <c r="BJ29" s="34">
        <f>VLOOKUP($AX29&amp;"_"&amp;$BC$14,データシート1!$A:$BT,MATCH($BC$12&amp;"_"&amp;BJ$20,データシート1!$A$1:$BT$1,0),0)</f>
        <v>2.731348548591177</v>
      </c>
      <c r="BK29" s="34">
        <f t="shared" si="1"/>
        <v>5.0311857145003724</v>
      </c>
      <c r="BL29" s="34">
        <f t="shared" si="2"/>
        <v>4.9316356963877439</v>
      </c>
      <c r="BM29" s="34">
        <f>VLOOKUP($AX29&amp;"_"&amp;$BC$14,データシート1!$A:$BT,MATCH($BC$12&amp;"_"&amp;BM$20,データシート1!$A$1:$BT$1,0),0)</f>
        <v>1.6418358860351585</v>
      </c>
      <c r="BN29" s="34">
        <f>VLOOKUP($AX29&amp;"_"&amp;$BC$14,データシート1!$A:$BT,MATCH($BC$12&amp;"_"&amp;BN$20,データシート1!$A$1:$BT$1,0),0)</f>
        <v>3.2897998103525858</v>
      </c>
      <c r="BO29" s="34">
        <f>VLOOKUP($AX29&amp;"_"&amp;$BC$14,データシート1!$A:$BT,MATCH($BC$12&amp;"_"&amp;BO$20,データシート1!$A$1:$BT$1,0),0)</f>
        <v>9.9550018112628494E-2</v>
      </c>
      <c r="BP29" s="34">
        <f>VLOOKUP($AX29&amp;"_"&amp;$BC$14,データシート1!$A:$BT,MATCH($BC$12&amp;"_"&amp;BP$20,データシート1!$A$1:$BT$1,0),0)</f>
        <v>0</v>
      </c>
      <c r="BQ29" s="34">
        <f>VLOOKUP($AX29&amp;"_"&amp;$BC$14,データシート1!$A:$BT,MATCH($BC$12&amp;"_"&amp;BQ$20,データシート1!$A$1:$BT$1,0),0)</f>
        <v>0.40965814996782668</v>
      </c>
      <c r="BR29" s="35">
        <f t="shared" si="3"/>
        <v>10.290113352573179</v>
      </c>
      <c r="BT29" s="121" t="str">
        <f t="shared" si="4"/>
        <v>生坂村</v>
      </c>
      <c r="BU29" s="33">
        <f t="shared" si="25"/>
        <v>10.290113352573179</v>
      </c>
      <c r="BV29" s="59">
        <f t="shared" si="16"/>
        <v>8.9344193182894674E-2</v>
      </c>
      <c r="BW29" s="59">
        <f t="shared" si="5"/>
        <v>3.5648966036480392E-2</v>
      </c>
      <c r="BX29" s="59">
        <f t="shared" si="5"/>
        <v>2.2504997642354318E-2</v>
      </c>
      <c r="BY29" s="59">
        <f t="shared" si="5"/>
        <v>3.119022950405996E-2</v>
      </c>
      <c r="BZ29" s="59">
        <f t="shared" si="5"/>
        <v>0.11647676009010199</v>
      </c>
      <c r="CA29" s="59">
        <f t="shared" si="5"/>
        <v>0.26543425276342236</v>
      </c>
      <c r="CB29" s="59">
        <f t="shared" si="5"/>
        <v>0.48893394485710479</v>
      </c>
      <c r="CC29" s="59">
        <f t="shared" si="5"/>
        <v>0.4792596084623813</v>
      </c>
      <c r="CD29" s="59">
        <f t="shared" si="5"/>
        <v>0.15955469388727342</v>
      </c>
      <c r="CE29" s="59">
        <f t="shared" si="5"/>
        <v>0.31970491457510791</v>
      </c>
      <c r="CF29" s="59">
        <f t="shared" si="5"/>
        <v>9.674336394723454E-3</v>
      </c>
      <c r="CG29" s="59">
        <f t="shared" si="5"/>
        <v>0</v>
      </c>
      <c r="CH29" s="59">
        <f t="shared" si="5"/>
        <v>3.9810849106476191E-2</v>
      </c>
      <c r="CI29" s="122">
        <f t="shared" si="6"/>
        <v>1</v>
      </c>
      <c r="CK29" s="123" t="str">
        <f t="shared" si="7"/>
        <v>生坂村</v>
      </c>
      <c r="CL29" s="124">
        <f t="shared" si="17"/>
        <v>0.91936187524618207</v>
      </c>
      <c r="CM29" s="65">
        <f t="shared" si="18"/>
        <v>0</v>
      </c>
      <c r="CN29" s="66">
        <f t="shared" si="19"/>
        <v>0.36683190141741467</v>
      </c>
      <c r="CO29" s="65">
        <f t="shared" si="20"/>
        <v>0</v>
      </c>
      <c r="CP29" s="66">
        <f t="shared" si="8"/>
        <v>0.2315789767392181</v>
      </c>
      <c r="CQ29" s="65">
        <f t="shared" si="21"/>
        <v>0</v>
      </c>
      <c r="CR29" s="66">
        <f t="shared" si="9"/>
        <v>0.32095099708954933</v>
      </c>
      <c r="CS29" s="65">
        <f t="shared" si="22"/>
        <v>0</v>
      </c>
      <c r="CT29" s="66">
        <f t="shared" si="10"/>
        <v>1.1985590642676214</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01437</v>
      </c>
      <c r="AY30" s="18" t="str">
        <f>IF(IFERROR(比較地域マスタ!$Z15,"")=0,"",IFERROR(比較地域マスタ!$Z15,""))</f>
        <v>北竜町</v>
      </c>
      <c r="BB30" s="110" t="str">
        <f t="shared" si="0"/>
        <v>01437</v>
      </c>
      <c r="BC30" s="1031" t="str">
        <f t="shared" si="0"/>
        <v>北竜町</v>
      </c>
      <c r="BD30" s="34">
        <f t="shared" si="14"/>
        <v>17.362288739262745</v>
      </c>
      <c r="BE30" s="34">
        <f t="shared" si="15"/>
        <v>7.139744108556485</v>
      </c>
      <c r="BF30" s="34">
        <f>VLOOKUP($AX30&amp;"_"&amp;$BC$14,データシート1!$A:$BT,MATCH($BC$12&amp;"_"&amp;BF$20,データシート1!$A$1:$BT$1,0),0)</f>
        <v>0.48355827311676569</v>
      </c>
      <c r="BG30" s="34">
        <f>VLOOKUP($AX30&amp;"_"&amp;$BC$14,データシート1!$A:$BT,MATCH($BC$12&amp;"_"&amp;BG$20,データシート1!$A$1:$BT$1,0),0)</f>
        <v>0.44848791686287537</v>
      </c>
      <c r="BH30" s="34">
        <f>VLOOKUP($AX30&amp;"_"&amp;$BC$14,データシート1!$A:$BT,MATCH($BC$12&amp;"_"&amp;BH$20,データシート1!$A$1:$BT$1,0),0)</f>
        <v>6.2076979185768444</v>
      </c>
      <c r="BI30" s="34">
        <f>VLOOKUP($AX30&amp;"_"&amp;$BC$14,データシート1!$A:$BT,MATCH($BC$12&amp;"_"&amp;BI$20,データシート1!$A$1:$BT$1,0),0)</f>
        <v>1.9579995233035745</v>
      </c>
      <c r="BJ30" s="34">
        <f>VLOOKUP($AX30&amp;"_"&amp;$BC$14,データシート1!$A:$BT,MATCH($BC$12&amp;"_"&amp;BJ$20,データシート1!$A$1:$BT$1,0),0)</f>
        <v>3.491556954089408</v>
      </c>
      <c r="BK30" s="34">
        <f t="shared" si="1"/>
        <v>4.6120753107680059</v>
      </c>
      <c r="BL30" s="34">
        <f t="shared" si="2"/>
        <v>4.5120581957961976</v>
      </c>
      <c r="BM30" s="34">
        <f>VLOOKUP($AX30&amp;"_"&amp;$BC$14,データシート1!$A:$BT,MATCH($BC$12&amp;"_"&amp;BM$20,データシート1!$A$1:$BT$1,0),0)</f>
        <v>1.4964083696396602</v>
      </c>
      <c r="BN30" s="34">
        <f>VLOOKUP($AX30&amp;"_"&amp;$BC$14,データシート1!$A:$BT,MATCH($BC$12&amp;"_"&amp;BN$20,データシート1!$A$1:$BT$1,0),0)</f>
        <v>3.0156498261565372</v>
      </c>
      <c r="BO30" s="34">
        <f>VLOOKUP($AX30&amp;"_"&amp;$BC$14,データシート1!$A:$BT,MATCH($BC$12&amp;"_"&amp;BO$20,データシート1!$A$1:$BT$1,0),0)</f>
        <v>0.100017114971808</v>
      </c>
      <c r="BP30" s="34">
        <f>VLOOKUP($AX30&amp;"_"&amp;$BC$14,データシート1!$A:$BT,MATCH($BC$12&amp;"_"&amp;BP$20,データシート1!$A$1:$BT$1,0),0)</f>
        <v>0</v>
      </c>
      <c r="BQ30" s="34">
        <f>VLOOKUP($AX30&amp;"_"&amp;$BC$14,データシート1!$A:$BT,MATCH($BC$12&amp;"_"&amp;BQ$20,データシート1!$A$1:$BT$1,0),0)</f>
        <v>0.16091284254527219</v>
      </c>
      <c r="BR30" s="35">
        <f t="shared" si="3"/>
        <v>17.362288739262745</v>
      </c>
      <c r="BT30" s="121" t="str">
        <f t="shared" si="4"/>
        <v>北竜町</v>
      </c>
      <c r="BU30" s="33">
        <f t="shared" si="25"/>
        <v>17.362288739262745</v>
      </c>
      <c r="BV30" s="59">
        <f t="shared" si="16"/>
        <v>0.41122136693941769</v>
      </c>
      <c r="BW30" s="59">
        <f t="shared" si="5"/>
        <v>2.7851067355149806E-2</v>
      </c>
      <c r="BX30" s="59">
        <f t="shared" si="5"/>
        <v>2.5831151848585115E-2</v>
      </c>
      <c r="BY30" s="59">
        <f t="shared" si="5"/>
        <v>0.35753914773568279</v>
      </c>
      <c r="BZ30" s="59">
        <f t="shared" si="5"/>
        <v>0.11277312298555386</v>
      </c>
      <c r="CA30" s="59">
        <f t="shared" si="5"/>
        <v>0.20110003966203308</v>
      </c>
      <c r="CB30" s="59">
        <f t="shared" si="5"/>
        <v>0.26563751934031299</v>
      </c>
      <c r="CC30" s="59">
        <f t="shared" si="5"/>
        <v>0.25987692426705911</v>
      </c>
      <c r="CD30" s="59">
        <f t="shared" si="5"/>
        <v>8.6187275889250195E-2</v>
      </c>
      <c r="CE30" s="59">
        <f t="shared" si="5"/>
        <v>0.1736896483778089</v>
      </c>
      <c r="CF30" s="59">
        <f t="shared" si="5"/>
        <v>5.7605950732538633E-3</v>
      </c>
      <c r="CG30" s="59">
        <f t="shared" si="5"/>
        <v>0</v>
      </c>
      <c r="CH30" s="59">
        <f t="shared" si="5"/>
        <v>9.2679510726824278E-3</v>
      </c>
      <c r="CI30" s="122">
        <f t="shared" si="6"/>
        <v>1</v>
      </c>
      <c r="CK30" s="123" t="str">
        <f t="shared" si="7"/>
        <v>北竜町</v>
      </c>
      <c r="CL30" s="124">
        <f t="shared" si="17"/>
        <v>7.139744108556485</v>
      </c>
      <c r="CM30" s="65">
        <f t="shared" si="18"/>
        <v>0</v>
      </c>
      <c r="CN30" s="66">
        <f t="shared" si="19"/>
        <v>0.48355827311676569</v>
      </c>
      <c r="CO30" s="65">
        <f t="shared" si="20"/>
        <v>0</v>
      </c>
      <c r="CP30" s="66">
        <f t="shared" si="8"/>
        <v>0.44848791686287537</v>
      </c>
      <c r="CQ30" s="65">
        <f t="shared" si="21"/>
        <v>0</v>
      </c>
      <c r="CR30" s="66">
        <f t="shared" si="9"/>
        <v>6.2076979185768444</v>
      </c>
      <c r="CS30" s="65">
        <f t="shared" si="22"/>
        <v>0</v>
      </c>
      <c r="CT30" s="66">
        <f t="shared" si="10"/>
        <v>1.9579995233035745</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46524</v>
      </c>
      <c r="AY31" s="18" t="str">
        <f>IF(IFERROR(比較地域マスタ!$Z16,"")=0,"",IFERROR(比較地域マスタ!$Z16,""))</f>
        <v>宇検村</v>
      </c>
      <c r="BB31" s="110" t="str">
        <f t="shared" si="0"/>
        <v>46524</v>
      </c>
      <c r="BC31" s="1031" t="str">
        <f t="shared" si="0"/>
        <v>宇検村</v>
      </c>
      <c r="BD31" s="34">
        <f t="shared" si="14"/>
        <v>11.389719409688226</v>
      </c>
      <c r="BE31" s="34">
        <f t="shared" si="15"/>
        <v>4.0671238038915334</v>
      </c>
      <c r="BF31" s="34">
        <f>VLOOKUP($AX31&amp;"_"&amp;$BC$14,データシート1!$A:$BT,MATCH($BC$12&amp;"_"&amp;BF$20,データシート1!$A$1:$BT$1,0),0)</f>
        <v>0.84919164463330687</v>
      </c>
      <c r="BG31" s="34">
        <f>VLOOKUP($AX31&amp;"_"&amp;$BC$14,データシート1!$A:$BT,MATCH($BC$12&amp;"_"&amp;BG$20,データシート1!$A$1:$BT$1,0),0)</f>
        <v>0.27443694210897773</v>
      </c>
      <c r="BH31" s="34">
        <f>VLOOKUP($AX31&amp;"_"&amp;$BC$14,データシート1!$A:$BT,MATCH($BC$12&amp;"_"&amp;BH$20,データシート1!$A$1:$BT$1,0),0)</f>
        <v>2.9434952171492492</v>
      </c>
      <c r="BI31" s="34">
        <f>VLOOKUP($AX31&amp;"_"&amp;$BC$14,データシート1!$A:$BT,MATCH($BC$12&amp;"_"&amp;BI$20,データシート1!$A$1:$BT$1,0),0)</f>
        <v>1.6081278172685285</v>
      </c>
      <c r="BJ31" s="34">
        <f>VLOOKUP($AX31&amp;"_"&amp;$BC$14,データシート1!$A:$BT,MATCH($BC$12&amp;"_"&amp;BJ$20,データシート1!$A$1:$BT$1,0),0)</f>
        <v>1.7503584337176832</v>
      </c>
      <c r="BK31" s="34">
        <f t="shared" si="1"/>
        <v>3.7659192186745249</v>
      </c>
      <c r="BL31" s="34">
        <f t="shared" si="2"/>
        <v>3.5305076661221255</v>
      </c>
      <c r="BM31" s="34">
        <f>VLOOKUP($AX31&amp;"_"&amp;$BC$14,データシート1!$A:$BT,MATCH($BC$12&amp;"_"&amp;BM$20,データシート1!$A$1:$BT$1,0),0)</f>
        <v>1.1049772974723375</v>
      </c>
      <c r="BN31" s="34">
        <f>VLOOKUP($AX31&amp;"_"&amp;$BC$14,データシート1!$A:$BT,MATCH($BC$12&amp;"_"&amp;BN$20,データシート1!$A$1:$BT$1,0),0)</f>
        <v>2.4255303686497882</v>
      </c>
      <c r="BO31" s="34">
        <f>VLOOKUP($AX31&amp;"_"&amp;$BC$14,データシート1!$A:$BT,MATCH($BC$12&amp;"_"&amp;BO$20,データシート1!$A$1:$BT$1,0),0)</f>
        <v>9.7331308031525898E-2</v>
      </c>
      <c r="BP31" s="34">
        <f>VLOOKUP($AX31&amp;"_"&amp;$BC$14,データシート1!$A:$BT,MATCH($BC$12&amp;"_"&amp;BP$20,データシート1!$A$1:$BT$1,0),0)</f>
        <v>0.13808024452087311</v>
      </c>
      <c r="BQ31" s="34">
        <f>VLOOKUP($AX31&amp;"_"&amp;$BC$14,データシート1!$A:$BT,MATCH($BC$12&amp;"_"&amp;BQ$20,データシート1!$A$1:$BT$1,0),0)</f>
        <v>0.1981901361359566</v>
      </c>
      <c r="BR31" s="35">
        <f t="shared" si="3"/>
        <v>11.389719409688226</v>
      </c>
      <c r="BT31" s="121" t="str">
        <f t="shared" si="4"/>
        <v>宇検村</v>
      </c>
      <c r="BU31" s="33">
        <f t="shared" si="25"/>
        <v>11.389719409688226</v>
      </c>
      <c r="BV31" s="59">
        <f t="shared" si="16"/>
        <v>0.35708726945740132</v>
      </c>
      <c r="BW31" s="59">
        <f t="shared" si="5"/>
        <v>7.4557731765628465E-2</v>
      </c>
      <c r="BX31" s="59">
        <f t="shared" si="5"/>
        <v>2.4095145124957033E-2</v>
      </c>
      <c r="BY31" s="59">
        <f t="shared" si="5"/>
        <v>0.25843439256681588</v>
      </c>
      <c r="BZ31" s="59">
        <f t="shared" si="5"/>
        <v>0.14119117068859804</v>
      </c>
      <c r="CA31" s="59">
        <f t="shared" si="5"/>
        <v>0.15367880197547346</v>
      </c>
      <c r="CB31" s="59">
        <f t="shared" si="5"/>
        <v>0.33064196607610813</v>
      </c>
      <c r="CC31" s="59">
        <f t="shared" si="5"/>
        <v>0.30997319065815049</v>
      </c>
      <c r="CD31" s="59">
        <f t="shared" si="5"/>
        <v>9.7015322127464457E-2</v>
      </c>
      <c r="CE31" s="59">
        <f t="shared" si="5"/>
        <v>0.21295786853068605</v>
      </c>
      <c r="CF31" s="59">
        <f t="shared" si="5"/>
        <v>8.5455404589453512E-3</v>
      </c>
      <c r="CG31" s="59">
        <f t="shared" si="5"/>
        <v>1.212323495901229E-2</v>
      </c>
      <c r="CH31" s="59">
        <f t="shared" si="5"/>
        <v>1.7400791802419099E-2</v>
      </c>
      <c r="CI31" s="122">
        <f t="shared" si="6"/>
        <v>1</v>
      </c>
      <c r="CK31" s="123" t="str">
        <f t="shared" si="7"/>
        <v>宇検村</v>
      </c>
      <c r="CL31" s="124">
        <f t="shared" si="17"/>
        <v>4.0671238038915334</v>
      </c>
      <c r="CM31" s="65">
        <f t="shared" si="18"/>
        <v>0</v>
      </c>
      <c r="CN31" s="66">
        <f t="shared" si="19"/>
        <v>0.84919164463330687</v>
      </c>
      <c r="CO31" s="65">
        <f t="shared" si="20"/>
        <v>0</v>
      </c>
      <c r="CP31" s="66">
        <f t="shared" si="8"/>
        <v>0.27443694210897773</v>
      </c>
      <c r="CQ31" s="65">
        <f t="shared" si="21"/>
        <v>0</v>
      </c>
      <c r="CR31" s="66">
        <f t="shared" si="9"/>
        <v>2.9434952171492492</v>
      </c>
      <c r="CS31" s="65">
        <f t="shared" si="22"/>
        <v>0</v>
      </c>
      <c r="CT31" s="66">
        <f t="shared" si="10"/>
        <v>1.6081278172685285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02425</v>
      </c>
      <c r="AY32" s="18" t="str">
        <f>IF(IFERROR(比較地域マスタ!$Z17,"")=0,"",IFERROR(比較地域マスタ!$Z17,""))</f>
        <v>風間浦村</v>
      </c>
      <c r="AZ32" s="16"/>
      <c r="BA32" s="16"/>
      <c r="BB32" s="110" t="str">
        <f t="shared" si="0"/>
        <v>02425</v>
      </c>
      <c r="BC32" s="1031" t="str">
        <f t="shared" si="0"/>
        <v>風間浦村</v>
      </c>
      <c r="BD32" s="34">
        <f t="shared" si="14"/>
        <v>10.296911190095631</v>
      </c>
      <c r="BE32" s="34">
        <f t="shared" si="15"/>
        <v>1.4029657827278603</v>
      </c>
      <c r="BF32" s="34">
        <f>VLOOKUP($AX32&amp;"_"&amp;$BC$14,データシート1!$A:$BT,MATCH($BC$12&amp;"_"&amp;BF$20,データシート1!$A$1:$BT$1,0),0)</f>
        <v>0.96254409930448281</v>
      </c>
      <c r="BG32" s="34">
        <f>VLOOKUP($AX32&amp;"_"&amp;$BC$14,データシート1!$A:$BT,MATCH($BC$12&amp;"_"&amp;BG$20,データシート1!$A$1:$BT$1,0),0)</f>
        <v>0.17776323961876156</v>
      </c>
      <c r="BH32" s="34">
        <f>VLOOKUP($AX32&amp;"_"&amp;$BC$14,データシート1!$A:$BT,MATCH($BC$12&amp;"_"&amp;BH$20,データシート1!$A$1:$BT$1,0),0)</f>
        <v>0.26265844380461589</v>
      </c>
      <c r="BI32" s="34">
        <f>VLOOKUP($AX32&amp;"_"&amp;$BC$14,データシート1!$A:$BT,MATCH($BC$12&amp;"_"&amp;BI$20,データシート1!$A$1:$BT$1,0),0)</f>
        <v>1.4366229871238041</v>
      </c>
      <c r="BJ32" s="34">
        <f>VLOOKUP($AX32&amp;"_"&amp;$BC$14,データシート1!$A:$BT,MATCH($BC$12&amp;"_"&amp;BJ$20,データシート1!$A$1:$BT$1,0),0)</f>
        <v>4.045608001624112</v>
      </c>
      <c r="BK32" s="34">
        <f t="shared" si="1"/>
        <v>2.9282445564884698</v>
      </c>
      <c r="BL32" s="34">
        <f t="shared" si="2"/>
        <v>2.8266509896169318</v>
      </c>
      <c r="BM32" s="34">
        <f>VLOOKUP($AX32&amp;"_"&amp;$BC$14,データシート1!$A:$BT,MATCH($BC$12&amp;"_"&amp;BM$20,データシート1!$A$1:$BT$1,0),0)</f>
        <v>1.2096307438504066</v>
      </c>
      <c r="BN32" s="34">
        <f>VLOOKUP($AX32&amp;"_"&amp;$BC$14,データシート1!$A:$BT,MATCH($BC$12&amp;"_"&amp;BN$20,データシート1!$A$1:$BT$1,0),0)</f>
        <v>1.6170202457665253</v>
      </c>
      <c r="BO32" s="34">
        <f>VLOOKUP($AX32&amp;"_"&amp;$BC$14,データシート1!$A:$BT,MATCH($BC$12&amp;"_"&amp;BO$20,データシート1!$A$1:$BT$1,0),0)</f>
        <v>0.101593566871538</v>
      </c>
      <c r="BP32" s="34">
        <f>VLOOKUP($AX32&amp;"_"&amp;$BC$14,データシート1!$A:$BT,MATCH($BC$12&amp;"_"&amp;BP$20,データシート1!$A$1:$BT$1,0),0)</f>
        <v>0</v>
      </c>
      <c r="BQ32" s="34">
        <f>VLOOKUP($AX32&amp;"_"&amp;$BC$14,データシート1!$A:$BT,MATCH($BC$12&amp;"_"&amp;BQ$20,データシート1!$A$1:$BT$1,0),0)</f>
        <v>0.48346986213138671</v>
      </c>
      <c r="BR32" s="35">
        <f t="shared" si="3"/>
        <v>10.296911190095631</v>
      </c>
      <c r="BS32" s="21"/>
      <c r="BT32" s="121" t="str">
        <f t="shared" si="4"/>
        <v>風間浦村</v>
      </c>
      <c r="BU32" s="33">
        <f t="shared" si="25"/>
        <v>10.296911190095631</v>
      </c>
      <c r="BV32" s="59">
        <f t="shared" si="16"/>
        <v>0.13625112976378215</v>
      </c>
      <c r="BW32" s="59">
        <f t="shared" si="5"/>
        <v>9.3478916301650977E-2</v>
      </c>
      <c r="BX32" s="59">
        <f t="shared" si="5"/>
        <v>1.7263744081792997E-2</v>
      </c>
      <c r="BY32" s="59">
        <f t="shared" si="5"/>
        <v>2.5508469380338173E-2</v>
      </c>
      <c r="BZ32" s="59">
        <f t="shared" si="5"/>
        <v>0.1395197997342795</v>
      </c>
      <c r="CA32" s="59">
        <f t="shared" si="5"/>
        <v>0.39289529907915416</v>
      </c>
      <c r="CB32" s="59">
        <f t="shared" si="5"/>
        <v>0.28438086941111845</v>
      </c>
      <c r="CC32" s="59">
        <f t="shared" si="5"/>
        <v>0.27451445753322845</v>
      </c>
      <c r="CD32" s="59">
        <f t="shared" si="5"/>
        <v>0.11747510700237207</v>
      </c>
      <c r="CE32" s="59">
        <f t="shared" si="5"/>
        <v>0.15703935053085635</v>
      </c>
      <c r="CF32" s="59">
        <f t="shared" si="5"/>
        <v>9.8664118778900006E-3</v>
      </c>
      <c r="CG32" s="59">
        <f t="shared" si="5"/>
        <v>0</v>
      </c>
      <c r="CH32" s="59">
        <f t="shared" si="5"/>
        <v>4.6952902011665944E-2</v>
      </c>
      <c r="CI32" s="122">
        <f t="shared" si="6"/>
        <v>1</v>
      </c>
      <c r="CJ32" s="16"/>
      <c r="CK32" s="123" t="str">
        <f t="shared" si="7"/>
        <v>風間浦村</v>
      </c>
      <c r="CL32" s="124">
        <f t="shared" si="17"/>
        <v>1.4029657827278603</v>
      </c>
      <c r="CM32" s="65">
        <f t="shared" si="18"/>
        <v>0</v>
      </c>
      <c r="CN32" s="66">
        <f t="shared" si="19"/>
        <v>0.96254409930448281</v>
      </c>
      <c r="CO32" s="65">
        <f t="shared" si="20"/>
        <v>0</v>
      </c>
      <c r="CP32" s="66">
        <f t="shared" si="8"/>
        <v>0.17776323961876156</v>
      </c>
      <c r="CQ32" s="65">
        <f t="shared" si="21"/>
        <v>0</v>
      </c>
      <c r="CR32" s="66">
        <f t="shared" si="9"/>
        <v>0.26265844380461589</v>
      </c>
      <c r="CS32" s="65">
        <f t="shared" si="22"/>
        <v>0</v>
      </c>
      <c r="CT32" s="66">
        <f t="shared" si="10"/>
        <v>1.4366229871238041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01431</v>
      </c>
      <c r="AY33" s="18" t="str">
        <f>IF(IFERROR(比較地域マスタ!$Z18,"")=0,"",IFERROR(比較地域マスタ!$Z18,""))</f>
        <v>浦臼町</v>
      </c>
      <c r="BB33" s="110" t="str">
        <f t="shared" si="0"/>
        <v>01431</v>
      </c>
      <c r="BC33" s="1031" t="str">
        <f t="shared" si="0"/>
        <v>浦臼町</v>
      </c>
      <c r="BD33" s="34">
        <f t="shared" si="14"/>
        <v>18.034803576246009</v>
      </c>
      <c r="BE33" s="34">
        <f t="shared" si="15"/>
        <v>7.314448900386803</v>
      </c>
      <c r="BF33" s="34">
        <f>VLOOKUP($AX33&amp;"_"&amp;$BC$14,データシート1!$A:$BT,MATCH($BC$12&amp;"_"&amp;BF$20,データシート1!$A$1:$BT$1,0),0)</f>
        <v>0.30658602320712303</v>
      </c>
      <c r="BG33" s="34">
        <f>VLOOKUP($AX33&amp;"_"&amp;$BC$14,データシート1!$A:$BT,MATCH($BC$12&amp;"_"&amp;BG$20,データシート1!$A$1:$BT$1,0),0)</f>
        <v>0.17939516674515013</v>
      </c>
      <c r="BH33" s="34">
        <f>VLOOKUP($AX33&amp;"_"&amp;$BC$14,データシート1!$A:$BT,MATCH($BC$12&amp;"_"&amp;BH$20,データシート1!$A$1:$BT$1,0),0)</f>
        <v>6.8284677104345297</v>
      </c>
      <c r="BI33" s="34">
        <f>VLOOKUP($AX33&amp;"_"&amp;$BC$14,データシート1!$A:$BT,MATCH($BC$12&amp;"_"&amp;BI$20,データシート1!$A$1:$BT$1,0),0)</f>
        <v>2.2662031519717294</v>
      </c>
      <c r="BJ33" s="34">
        <f>VLOOKUP($AX33&amp;"_"&amp;$BC$14,データシート1!$A:$BT,MATCH($BC$12&amp;"_"&amp;BJ$20,データシート1!$A$1:$BT$1,0),0)</f>
        <v>3.5925705515033157</v>
      </c>
      <c r="BK33" s="34">
        <f t="shared" si="1"/>
        <v>4.730812875947457</v>
      </c>
      <c r="BL33" s="34">
        <f t="shared" si="2"/>
        <v>4.6320218902309955</v>
      </c>
      <c r="BM33" s="34">
        <f>VLOOKUP($AX33&amp;"_"&amp;$BC$14,データシート1!$A:$BT,MATCH($BC$12&amp;"_"&amp;BM$20,データシート1!$A$1:$BT$1,0),0)</f>
        <v>1.4026280085995726</v>
      </c>
      <c r="BN33" s="34">
        <f>VLOOKUP($AX33&amp;"_"&amp;$BC$14,データシート1!$A:$BT,MATCH($BC$12&amp;"_"&amp;BN$20,データシート1!$A$1:$BT$1,0),0)</f>
        <v>3.2293938816314229</v>
      </c>
      <c r="BO33" s="34">
        <f>VLOOKUP($AX33&amp;"_"&amp;$BC$14,データシート1!$A:$BT,MATCH($BC$12&amp;"_"&amp;BO$20,データシート1!$A$1:$BT$1,0),0)</f>
        <v>9.8790985716461804E-2</v>
      </c>
      <c r="BP33" s="34">
        <f>VLOOKUP($AX33&amp;"_"&amp;$BC$14,データシート1!$A:$BT,MATCH($BC$12&amp;"_"&amp;BP$20,データシート1!$A$1:$BT$1,0),0)</f>
        <v>0</v>
      </c>
      <c r="BQ33" s="34">
        <f>VLOOKUP($AX33&amp;"_"&amp;$BC$14,データシート1!$A:$BT,MATCH($BC$12&amp;"_"&amp;BQ$20,データシート1!$A$1:$BT$1,0),0)</f>
        <v>0.13076809643670359</v>
      </c>
      <c r="BR33" s="35">
        <f t="shared" si="3"/>
        <v>18.034803576246009</v>
      </c>
      <c r="BT33" s="121" t="str">
        <f t="shared" si="4"/>
        <v>浦臼町</v>
      </c>
      <c r="BU33" s="33">
        <f t="shared" si="25"/>
        <v>18.034803576246009</v>
      </c>
      <c r="BV33" s="59">
        <f t="shared" si="16"/>
        <v>0.40557408177269011</v>
      </c>
      <c r="BW33" s="59">
        <f t="shared" si="5"/>
        <v>1.6999687405020225E-2</v>
      </c>
      <c r="BX33" s="59">
        <f t="shared" si="5"/>
        <v>9.9471649905538747E-3</v>
      </c>
      <c r="BY33" s="59">
        <f t="shared" si="5"/>
        <v>0.37862722937711601</v>
      </c>
      <c r="BZ33" s="59">
        <f t="shared" si="5"/>
        <v>0.12565721286571646</v>
      </c>
      <c r="CA33" s="59">
        <f t="shared" si="5"/>
        <v>0.1992020892445516</v>
      </c>
      <c r="CB33" s="59">
        <f t="shared" si="5"/>
        <v>0.26231574166843175</v>
      </c>
      <c r="CC33" s="59">
        <f t="shared" si="5"/>
        <v>0.25683794506816376</v>
      </c>
      <c r="CD33" s="59">
        <f t="shared" si="5"/>
        <v>7.7773400895089384E-2</v>
      </c>
      <c r="CE33" s="59">
        <f t="shared" si="5"/>
        <v>0.17906454417307435</v>
      </c>
      <c r="CF33" s="59">
        <f t="shared" si="5"/>
        <v>5.4777966002680133E-3</v>
      </c>
      <c r="CG33" s="59">
        <f t="shared" si="5"/>
        <v>0</v>
      </c>
      <c r="CH33" s="59">
        <f t="shared" si="5"/>
        <v>7.2508744486100641E-3</v>
      </c>
      <c r="CI33" s="122">
        <f t="shared" si="6"/>
        <v>1</v>
      </c>
      <c r="CK33" s="123" t="str">
        <f t="shared" si="7"/>
        <v>浦臼町</v>
      </c>
      <c r="CL33" s="124">
        <f t="shared" si="17"/>
        <v>7.314448900386803</v>
      </c>
      <c r="CM33" s="65">
        <f t="shared" si="18"/>
        <v>0</v>
      </c>
      <c r="CN33" s="66">
        <f t="shared" si="19"/>
        <v>0.30658602320712303</v>
      </c>
      <c r="CO33" s="65">
        <f t="shared" si="20"/>
        <v>0</v>
      </c>
      <c r="CP33" s="66">
        <f t="shared" si="8"/>
        <v>0.17939516674515013</v>
      </c>
      <c r="CQ33" s="65">
        <f t="shared" si="21"/>
        <v>0</v>
      </c>
      <c r="CR33" s="66">
        <f t="shared" si="9"/>
        <v>6.8284677104345297</v>
      </c>
      <c r="CS33" s="65">
        <f t="shared" si="22"/>
        <v>0</v>
      </c>
      <c r="CT33" s="66">
        <f t="shared" si="10"/>
        <v>2.2662031519717294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01463</v>
      </c>
      <c r="AY34" s="18" t="str">
        <f>IF(IFERROR(比較地域マスタ!$Z19,"")=0,"",IFERROR(比較地域マスタ!$Z19,""))</f>
        <v>占冠村</v>
      </c>
      <c r="BB34" s="110" t="str">
        <f t="shared" si="0"/>
        <v>01463</v>
      </c>
      <c r="BC34" s="1031" t="str">
        <f t="shared" si="0"/>
        <v>占冠村</v>
      </c>
      <c r="BD34" s="34">
        <f t="shared" si="14"/>
        <v>10.973206405186737</v>
      </c>
      <c r="BE34" s="34">
        <f t="shared" si="15"/>
        <v>1.0172948618340798</v>
      </c>
      <c r="BF34" s="34">
        <f>VLOOKUP($AX34&amp;"_"&amp;$BC$14,データシート1!$A:$BT,MATCH($BC$12&amp;"_"&amp;BF$20,データシート1!$A$1:$BT$1,0),0)</f>
        <v>0.26809288614620008</v>
      </c>
      <c r="BG34" s="34">
        <f>VLOOKUP($AX34&amp;"_"&amp;$BC$14,データシート1!$A:$BT,MATCH($BC$12&amp;"_"&amp;BG$20,データシート1!$A$1:$BT$1,0),0)</f>
        <v>8.4091484411789125E-2</v>
      </c>
      <c r="BH34" s="34">
        <f>VLOOKUP($AX34&amp;"_"&amp;$BC$14,データシート1!$A:$BT,MATCH($BC$12&amp;"_"&amp;BH$20,データシート1!$A$1:$BT$1,0),0)</f>
        <v>0.66511049127609045</v>
      </c>
      <c r="BI34" s="34">
        <f>VLOOKUP($AX34&amp;"_"&amp;$BC$14,データシート1!$A:$BT,MATCH($BC$12&amp;"_"&amp;BI$20,データシート1!$A$1:$BT$1,0),0)</f>
        <v>4.0610360483333396</v>
      </c>
      <c r="BJ34" s="34">
        <f>VLOOKUP($AX34&amp;"_"&amp;$BC$14,データシート1!$A:$BT,MATCH($BC$12&amp;"_"&amp;BJ$20,データシート1!$A$1:$BT$1,0),0)</f>
        <v>3.4037190432947062</v>
      </c>
      <c r="BK34" s="34">
        <f t="shared" si="1"/>
        <v>2.4911564517246103</v>
      </c>
      <c r="BL34" s="34">
        <f t="shared" si="2"/>
        <v>2.4193986967331615</v>
      </c>
      <c r="BM34" s="34">
        <f>VLOOKUP($AX34&amp;"_"&amp;$BC$14,データシート1!$A:$BT,MATCH($BC$12&amp;"_"&amp;BM$20,データシート1!$A$1:$BT$1,0),0)</f>
        <v>1.1090547044740808</v>
      </c>
      <c r="BN34" s="34">
        <f>VLOOKUP($AX34&amp;"_"&amp;$BC$14,データシート1!$A:$BT,MATCH($BC$12&amp;"_"&amp;BN$20,データシート1!$A$1:$BT$1,0),0)</f>
        <v>1.3103439922590807</v>
      </c>
      <c r="BO34" s="34">
        <f>VLOOKUP($AX34&amp;"_"&amp;$BC$14,データシート1!$A:$BT,MATCH($BC$12&amp;"_"&amp;BO$20,データシート1!$A$1:$BT$1,0),0)</f>
        <v>7.1757754991448902E-2</v>
      </c>
      <c r="BP34" s="34">
        <f>VLOOKUP($AX34&amp;"_"&amp;$BC$14,データシート1!$A:$BT,MATCH($BC$12&amp;"_"&amp;BP$20,データシート1!$A$1:$BT$1,0),0)</f>
        <v>0</v>
      </c>
      <c r="BQ34" s="34">
        <f>VLOOKUP($AX34&amp;"_"&amp;$BC$14,データシート1!$A:$BT,MATCH($BC$12&amp;"_"&amp;BQ$20,データシート1!$A$1:$BT$1,0),0)</f>
        <v>0</v>
      </c>
      <c r="BR34" s="35">
        <f t="shared" si="3"/>
        <v>10.973206405186737</v>
      </c>
      <c r="BT34" s="121" t="str">
        <f t="shared" si="4"/>
        <v>占冠村</v>
      </c>
      <c r="BU34" s="33">
        <f t="shared" si="25"/>
        <v>10.973206405186737</v>
      </c>
      <c r="BV34" s="59">
        <f t="shared" si="16"/>
        <v>9.2707165460155033E-2</v>
      </c>
      <c r="BW34" s="59">
        <f t="shared" si="5"/>
        <v>2.4431590571328345E-2</v>
      </c>
      <c r="BX34" s="59">
        <f t="shared" si="5"/>
        <v>7.663346637865243E-3</v>
      </c>
      <c r="BY34" s="59">
        <f t="shared" si="5"/>
        <v>6.0612228250961429E-2</v>
      </c>
      <c r="BZ34" s="59">
        <f t="shared" si="5"/>
        <v>0.37008654520649481</v>
      </c>
      <c r="CA34" s="59">
        <f t="shared" si="5"/>
        <v>0.31018454566623849</v>
      </c>
      <c r="CB34" s="59">
        <f t="shared" si="5"/>
        <v>0.22702174366711159</v>
      </c>
      <c r="CC34" s="59">
        <f t="shared" si="5"/>
        <v>0.22048238294228908</v>
      </c>
      <c r="CD34" s="59">
        <f t="shared" si="5"/>
        <v>0.10106933775982385</v>
      </c>
      <c r="CE34" s="59">
        <f t="shared" si="5"/>
        <v>0.11941304518246523</v>
      </c>
      <c r="CF34" s="59">
        <f t="shared" si="5"/>
        <v>6.539360724822506E-3</v>
      </c>
      <c r="CG34" s="59">
        <f t="shared" si="5"/>
        <v>0</v>
      </c>
      <c r="CH34" s="59">
        <f t="shared" si="5"/>
        <v>0</v>
      </c>
      <c r="CI34" s="122">
        <f t="shared" si="6"/>
        <v>1</v>
      </c>
      <c r="CK34" s="123" t="str">
        <f t="shared" si="7"/>
        <v>占冠村</v>
      </c>
      <c r="CL34" s="124">
        <f t="shared" si="17"/>
        <v>1.0172948618340798</v>
      </c>
      <c r="CM34" s="65">
        <f t="shared" si="18"/>
        <v>0</v>
      </c>
      <c r="CN34" s="66">
        <f t="shared" si="19"/>
        <v>0.26809288614620008</v>
      </c>
      <c r="CO34" s="65">
        <f t="shared" si="20"/>
        <v>0</v>
      </c>
      <c r="CP34" s="66">
        <f t="shared" si="8"/>
        <v>8.4091484411789125E-2</v>
      </c>
      <c r="CQ34" s="65">
        <f t="shared" si="21"/>
        <v>0</v>
      </c>
      <c r="CR34" s="66">
        <f t="shared" si="9"/>
        <v>0.66511049127609045</v>
      </c>
      <c r="CS34" s="65">
        <f t="shared" si="22"/>
        <v>0</v>
      </c>
      <c r="CT34" s="66">
        <f t="shared" si="10"/>
        <v>4.0610360483333396</v>
      </c>
      <c r="CU34" s="67">
        <f t="shared" si="23"/>
        <v>1</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22.934000000000001</v>
      </c>
      <c r="DB34" s="962">
        <f>VLOOKUP($AX34&amp;"_"&amp;$CW$14,データシート1!$A:$BT,MATCH($CW$12&amp;"_"&amp;DB$20,データシート1!$A$1:$BT$1,0),0)</f>
        <v>0</v>
      </c>
      <c r="DC34" s="962">
        <f>VLOOKUP($AX34&amp;"_"&amp;$CW$14,データシート1!$A:$BT,MATCH($CW$12&amp;"_"&amp;DC$20,データシート1!$A$1:$BT$1,0),0)</f>
        <v>0</v>
      </c>
      <c r="DD34" s="961">
        <f t="shared" si="11"/>
        <v>22.934000000000001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20602</v>
      </c>
      <c r="AY35" s="18" t="str">
        <f>IF(IFERROR(比較地域マスタ!$Z20,"")=0,"",IFERROR(比較地域マスタ!$Z20,""))</f>
        <v>栄村</v>
      </c>
      <c r="BB35" s="110" t="str">
        <f t="shared" si="0"/>
        <v>20602</v>
      </c>
      <c r="BC35" s="1031" t="str">
        <f t="shared" si="0"/>
        <v>栄村</v>
      </c>
      <c r="BD35" s="34">
        <f t="shared" si="14"/>
        <v>11.865645414077937</v>
      </c>
      <c r="BE35" s="34">
        <f t="shared" si="15"/>
        <v>2.0437154855624891</v>
      </c>
      <c r="BF35" s="34">
        <f>VLOOKUP($AX35&amp;"_"&amp;$BC$14,データシート1!$A:$BT,MATCH($BC$12&amp;"_"&amp;BF$20,データシート1!$A$1:$BT$1,0),0)</f>
        <v>0.15259797542533488</v>
      </c>
      <c r="BG35" s="34">
        <f>VLOOKUP($AX35&amp;"_"&amp;$BC$14,データシート1!$A:$BT,MATCH($BC$12&amp;"_"&amp;BG$20,データシート1!$A$1:$BT$1,0),0)</f>
        <v>0.19883043457407618</v>
      </c>
      <c r="BH35" s="34">
        <f>VLOOKUP($AX35&amp;"_"&amp;$BC$14,データシート1!$A:$BT,MATCH($BC$12&amp;"_"&amp;BH$20,データシート1!$A$1:$BT$1,0),0)</f>
        <v>1.6922870755630781</v>
      </c>
      <c r="BI35" s="34">
        <f>VLOOKUP($AX35&amp;"_"&amp;$BC$14,データシート1!$A:$BT,MATCH($BC$12&amp;"_"&amp;BI$20,データシート1!$A$1:$BT$1,0),0)</f>
        <v>1.8602241628380749</v>
      </c>
      <c r="BJ35" s="34">
        <f>VLOOKUP($AX35&amp;"_"&amp;$BC$14,データシート1!$A:$BT,MATCH($BC$12&amp;"_"&amp;BJ$20,データシート1!$A$1:$BT$1,0),0)</f>
        <v>3.0526836719548447</v>
      </c>
      <c r="BK35" s="34">
        <f t="shared" si="1"/>
        <v>4.8225484379400791</v>
      </c>
      <c r="BL35" s="34">
        <f t="shared" si="2"/>
        <v>4.7237574522236176</v>
      </c>
      <c r="BM35" s="34">
        <f>VLOOKUP($AX35&amp;"_"&amp;$BC$14,データシート1!$A:$BT,MATCH($BC$12&amp;"_"&amp;BM$20,データシート1!$A$1:$BT$1,0),0)</f>
        <v>1.3224390042319614</v>
      </c>
      <c r="BN35" s="34">
        <f>VLOOKUP($AX35&amp;"_"&amp;$BC$14,データシート1!$A:$BT,MATCH($BC$12&amp;"_"&amp;BN$20,データシート1!$A$1:$BT$1,0),0)</f>
        <v>3.4013184479916565</v>
      </c>
      <c r="BO35" s="34">
        <f>VLOOKUP($AX35&amp;"_"&amp;$BC$14,データシート1!$A:$BT,MATCH($BC$12&amp;"_"&amp;BO$20,データシート1!$A$1:$BT$1,0),0)</f>
        <v>9.8790985716461804E-2</v>
      </c>
      <c r="BP35" s="34">
        <f>VLOOKUP($AX35&amp;"_"&amp;$BC$14,データシート1!$A:$BT,MATCH($BC$12&amp;"_"&amp;BP$20,データシート1!$A$1:$BT$1,0),0)</f>
        <v>0</v>
      </c>
      <c r="BQ35" s="34">
        <f>VLOOKUP($AX35&amp;"_"&amp;$BC$14,データシート1!$A:$BT,MATCH($BC$12&amp;"_"&amp;BQ$20,データシート1!$A$1:$BT$1,0),0)</f>
        <v>8.647365578245117E-2</v>
      </c>
      <c r="BR35" s="35">
        <f t="shared" si="3"/>
        <v>11.865645414077937</v>
      </c>
      <c r="BT35" s="121" t="str">
        <f t="shared" si="4"/>
        <v>栄村</v>
      </c>
      <c r="BU35" s="33">
        <f t="shared" si="25"/>
        <v>11.865645414077937</v>
      </c>
      <c r="BV35" s="59">
        <f t="shared" si="16"/>
        <v>0.17223803798634779</v>
      </c>
      <c r="BW35" s="59">
        <f t="shared" si="5"/>
        <v>1.2860486732924427E-2</v>
      </c>
      <c r="BX35" s="59">
        <f t="shared" si="5"/>
        <v>1.6756815801875789E-2</v>
      </c>
      <c r="BY35" s="59">
        <f t="shared" si="5"/>
        <v>0.14262073545154758</v>
      </c>
      <c r="BZ35" s="59">
        <f t="shared" si="5"/>
        <v>0.15677395522295154</v>
      </c>
      <c r="CA35" s="59">
        <f t="shared" si="5"/>
        <v>0.25727076492046552</v>
      </c>
      <c r="CB35" s="59">
        <f t="shared" si="5"/>
        <v>0.40642950885911272</v>
      </c>
      <c r="CC35" s="59">
        <f t="shared" si="5"/>
        <v>0.39810370926971561</v>
      </c>
      <c r="CD35" s="59">
        <f t="shared" si="5"/>
        <v>0.11145108066881554</v>
      </c>
      <c r="CE35" s="59">
        <f t="shared" si="5"/>
        <v>0.28665262860090013</v>
      </c>
      <c r="CF35" s="59">
        <f t="shared" si="5"/>
        <v>8.325799589397111E-3</v>
      </c>
      <c r="CG35" s="59">
        <f t="shared" si="5"/>
        <v>0</v>
      </c>
      <c r="CH35" s="59">
        <f t="shared" si="5"/>
        <v>7.2877330111225909E-3</v>
      </c>
      <c r="CI35" s="122">
        <f t="shared" si="6"/>
        <v>1</v>
      </c>
      <c r="CK35" s="123" t="str">
        <f t="shared" si="7"/>
        <v>栄村</v>
      </c>
      <c r="CL35" s="124">
        <f t="shared" si="17"/>
        <v>2.0437154855624891</v>
      </c>
      <c r="CM35" s="65">
        <f t="shared" si="18"/>
        <v>0</v>
      </c>
      <c r="CN35" s="66">
        <f t="shared" si="19"/>
        <v>0.15259797542533488</v>
      </c>
      <c r="CO35" s="65">
        <f t="shared" si="20"/>
        <v>0</v>
      </c>
      <c r="CP35" s="66">
        <f t="shared" si="8"/>
        <v>0.19883043457407618</v>
      </c>
      <c r="CQ35" s="65">
        <f t="shared" si="21"/>
        <v>0</v>
      </c>
      <c r="CR35" s="66">
        <f t="shared" si="9"/>
        <v>1.6922870755630781</v>
      </c>
      <c r="CS35" s="65">
        <f t="shared" si="22"/>
        <v>0</v>
      </c>
      <c r="CT35" s="66">
        <f t="shared" si="10"/>
        <v>1.8602241628380749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10367</v>
      </c>
      <c r="AY36" s="18" t="str">
        <f>IF(IFERROR(比較地域マスタ!$Z21,"")=0,"",IFERROR(比較地域マスタ!$Z21,""))</f>
        <v>神流町</v>
      </c>
      <c r="BB36" s="110" t="str">
        <f t="shared" si="0"/>
        <v>10367</v>
      </c>
      <c r="BC36" s="1031" t="str">
        <f t="shared" si="0"/>
        <v>神流町</v>
      </c>
      <c r="BD36" s="34">
        <f t="shared" si="14"/>
        <v>10.925223565339177</v>
      </c>
      <c r="BE36" s="34">
        <f t="shared" si="15"/>
        <v>1.0339274726307799</v>
      </c>
      <c r="BF36" s="34">
        <f>VLOOKUP($AX36&amp;"_"&amp;$BC$14,データシート1!$A:$BT,MATCH($BC$12&amp;"_"&amp;BF$20,データシート1!$A$1:$BT$1,0),0)</f>
        <v>5.0245074488543637E-2</v>
      </c>
      <c r="BG36" s="34">
        <f>VLOOKUP($AX36&amp;"_"&amp;$BC$14,データシート1!$A:$BT,MATCH($BC$12&amp;"_"&amp;BG$20,データシート1!$A$1:$BT$1,0),0)</f>
        <v>0.33628958550595855</v>
      </c>
      <c r="BH36" s="34">
        <f>VLOOKUP($AX36&amp;"_"&amp;$BC$14,データシート1!$A:$BT,MATCH($BC$12&amp;"_"&amp;BH$20,データシート1!$A$1:$BT$1,0),0)</f>
        <v>0.64739281263627768</v>
      </c>
      <c r="BI36" s="34">
        <f>VLOOKUP($AX36&amp;"_"&amp;$BC$14,データシート1!$A:$BT,MATCH($BC$12&amp;"_"&amp;BI$20,データシート1!$A$1:$BT$1,0),0)</f>
        <v>2.0570277431259596</v>
      </c>
      <c r="BJ36" s="34">
        <f>VLOOKUP($AX36&amp;"_"&amp;$BC$14,データシート1!$A:$BT,MATCH($BC$12&amp;"_"&amp;BJ$20,データシート1!$A$1:$BT$1,0),0)</f>
        <v>2.6373863937701607</v>
      </c>
      <c r="BK36" s="34">
        <f t="shared" si="1"/>
        <v>5.1968819558122759</v>
      </c>
      <c r="BL36" s="34">
        <f t="shared" si="2"/>
        <v>5.0976822603440324</v>
      </c>
      <c r="BM36" s="34">
        <f>VLOOKUP($AX36&amp;"_"&amp;$BC$14,データシート1!$A:$BT,MATCH($BC$12&amp;"_"&amp;BM$20,データシート1!$A$1:$BT$1,0),0)</f>
        <v>1.6173714440247009</v>
      </c>
      <c r="BN36" s="34">
        <f>VLOOKUP($AX36&amp;"_"&amp;$BC$14,データシート1!$A:$BT,MATCH($BC$12&amp;"_"&amp;BN$20,データシート1!$A$1:$BT$1,0),0)</f>
        <v>3.4803108163193315</v>
      </c>
      <c r="BO36" s="34">
        <f>VLOOKUP($AX36&amp;"_"&amp;$BC$14,データシート1!$A:$BT,MATCH($BC$12&amp;"_"&amp;BO$20,データシート1!$A$1:$BT$1,0),0)</f>
        <v>9.9199695468243906E-2</v>
      </c>
      <c r="BP36" s="34">
        <f>VLOOKUP($AX36&amp;"_"&amp;$BC$14,データシート1!$A:$BT,MATCH($BC$12&amp;"_"&amp;BP$20,データシート1!$A$1:$BT$1,0),0)</f>
        <v>0</v>
      </c>
      <c r="BQ36" s="34">
        <f>VLOOKUP($AX36&amp;"_"&amp;$BC$14,データシート1!$A:$BT,MATCH($BC$12&amp;"_"&amp;BQ$20,データシート1!$A$1:$BT$1,0),0)</f>
        <v>0</v>
      </c>
      <c r="BR36" s="35">
        <f t="shared" si="3"/>
        <v>10.925223565339177</v>
      </c>
      <c r="BT36" s="121" t="str">
        <f t="shared" si="4"/>
        <v>神流町</v>
      </c>
      <c r="BU36" s="33">
        <f t="shared" si="25"/>
        <v>10.925223565339177</v>
      </c>
      <c r="BV36" s="59">
        <f t="shared" si="16"/>
        <v>9.4636733651013508E-2</v>
      </c>
      <c r="BW36" s="59">
        <f t="shared" si="5"/>
        <v>4.5989973741085415E-3</v>
      </c>
      <c r="BX36" s="59">
        <f t="shared" si="5"/>
        <v>3.0781025531857693E-2</v>
      </c>
      <c r="BY36" s="59">
        <f t="shared" si="5"/>
        <v>5.9256710745047271E-2</v>
      </c>
      <c r="BZ36" s="59">
        <f t="shared" si="5"/>
        <v>0.18828243933167499</v>
      </c>
      <c r="CA36" s="59">
        <f t="shared" si="5"/>
        <v>0.24140342556809566</v>
      </c>
      <c r="CB36" s="59">
        <f t="shared" si="5"/>
        <v>0.47567740144921572</v>
      </c>
      <c r="CC36" s="59">
        <f t="shared" si="5"/>
        <v>0.46659752359820683</v>
      </c>
      <c r="CD36" s="59">
        <f t="shared" si="5"/>
        <v>0.14804012333037225</v>
      </c>
      <c r="CE36" s="59">
        <f t="shared" si="5"/>
        <v>0.31855740026783463</v>
      </c>
      <c r="CF36" s="59">
        <f t="shared" si="5"/>
        <v>9.0798778510089214E-3</v>
      </c>
      <c r="CG36" s="59">
        <f t="shared" si="5"/>
        <v>0</v>
      </c>
      <c r="CH36" s="59">
        <f t="shared" si="5"/>
        <v>0</v>
      </c>
      <c r="CI36" s="122">
        <f t="shared" si="6"/>
        <v>1</v>
      </c>
      <c r="CK36" s="123" t="str">
        <f t="shared" si="7"/>
        <v>神流町</v>
      </c>
      <c r="CL36" s="124">
        <f t="shared" si="17"/>
        <v>1.0339274726307799</v>
      </c>
      <c r="CM36" s="65">
        <f t="shared" si="18"/>
        <v>0</v>
      </c>
      <c r="CN36" s="66">
        <f t="shared" si="19"/>
        <v>5.0245074488543637E-2</v>
      </c>
      <c r="CO36" s="65">
        <f t="shared" si="20"/>
        <v>0</v>
      </c>
      <c r="CP36" s="66">
        <f t="shared" si="8"/>
        <v>0.33628958550595855</v>
      </c>
      <c r="CQ36" s="65">
        <f t="shared" si="21"/>
        <v>0</v>
      </c>
      <c r="CR36" s="66">
        <f t="shared" si="9"/>
        <v>0.64739281263627768</v>
      </c>
      <c r="CS36" s="65">
        <f t="shared" si="22"/>
        <v>0</v>
      </c>
      <c r="CT36" s="66">
        <f t="shared" si="10"/>
        <v>2.0570277431259596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19422</v>
      </c>
      <c r="AY37" s="18" t="str">
        <f>IF(IFERROR(比較地域マスタ!$Z22,"")=0,"",IFERROR(比較地域マスタ!$Z22,""))</f>
        <v>道志村</v>
      </c>
      <c r="BB37" s="110" t="str">
        <f t="shared" si="0"/>
        <v>19422</v>
      </c>
      <c r="BC37" s="1031" t="str">
        <f t="shared" si="0"/>
        <v>道志村</v>
      </c>
      <c r="BD37" s="34">
        <f t="shared" si="14"/>
        <v>10.10656129097767</v>
      </c>
      <c r="BE37" s="34">
        <f t="shared" si="15"/>
        <v>2.0665706924653069</v>
      </c>
      <c r="BF37" s="34">
        <f>VLOOKUP($AX37&amp;"_"&amp;$BC$14,データシート1!$A:$BT,MATCH($BC$12&amp;"_"&amp;BF$20,データシート1!$A$1:$BT$1,0),0)</f>
        <v>0.9617646702091297</v>
      </c>
      <c r="BG37" s="34">
        <f>VLOOKUP($AX37&amp;"_"&amp;$BC$14,データシート1!$A:$BT,MATCH($BC$12&amp;"_"&amp;BG$20,データシート1!$A$1:$BT$1,0),0)</f>
        <v>0.3052869244064253</v>
      </c>
      <c r="BH37" s="34">
        <f>VLOOKUP($AX37&amp;"_"&amp;$BC$14,データシート1!$A:$BT,MATCH($BC$12&amp;"_"&amp;BH$20,データシート1!$A$1:$BT$1,0),0)</f>
        <v>0.79951909784975184</v>
      </c>
      <c r="BI37" s="34">
        <f>VLOOKUP($AX37&amp;"_"&amp;$BC$14,データシート1!$A:$BT,MATCH($BC$12&amp;"_"&amp;BI$20,データシート1!$A$1:$BT$1,0),0)</f>
        <v>1.3870889548931011</v>
      </c>
      <c r="BJ37" s="34">
        <f>VLOOKUP($AX37&amp;"_"&amp;$BC$14,データシート1!$A:$BT,MATCH($BC$12&amp;"_"&amp;BJ$20,データシート1!$A$1:$BT$1,0),0)</f>
        <v>1.7514571860473394</v>
      </c>
      <c r="BK37" s="34">
        <f t="shared" si="1"/>
        <v>4.9014444575719223</v>
      </c>
      <c r="BL37" s="34">
        <f t="shared" si="2"/>
        <v>4.8079083115212295</v>
      </c>
      <c r="BM37" s="34">
        <f>VLOOKUP($AX37&amp;"_"&amp;$BC$14,データシート1!$A:$BT,MATCH($BC$12&amp;"_"&amp;BM$20,データシート1!$A$1:$BT$1,0),0)</f>
        <v>1.7736720457581803</v>
      </c>
      <c r="BN37" s="34">
        <f>VLOOKUP($AX37&amp;"_"&amp;$BC$14,データシート1!$A:$BT,MATCH($BC$12&amp;"_"&amp;BN$20,データシート1!$A$1:$BT$1,0),0)</f>
        <v>3.0342362657630488</v>
      </c>
      <c r="BO37" s="34">
        <f>VLOOKUP($AX37&amp;"_"&amp;$BC$14,データシート1!$A:$BT,MATCH($BC$12&amp;"_"&amp;BO$20,データシート1!$A$1:$BT$1,0),0)</f>
        <v>9.3536146050692603E-2</v>
      </c>
      <c r="BP37" s="34">
        <f>VLOOKUP($AX37&amp;"_"&amp;$BC$14,データシート1!$A:$BT,MATCH($BC$12&amp;"_"&amp;BP$20,データシート1!$A$1:$BT$1,0),0)</f>
        <v>0</v>
      </c>
      <c r="BQ37" s="34">
        <f>VLOOKUP($AX37&amp;"_"&amp;$BC$14,データシート1!$A:$BT,MATCH($BC$12&amp;"_"&amp;BQ$20,データシート1!$A$1:$BT$1,0),0)</f>
        <v>0</v>
      </c>
      <c r="BR37" s="35">
        <f t="shared" si="3"/>
        <v>10.10656129097767</v>
      </c>
      <c r="BT37" s="121" t="str">
        <f t="shared" si="4"/>
        <v>道志村</v>
      </c>
      <c r="BU37" s="33">
        <f t="shared" si="25"/>
        <v>10.10656129097767</v>
      </c>
      <c r="BV37" s="59">
        <f t="shared" si="16"/>
        <v>0.20447812395994433</v>
      </c>
      <c r="BW37" s="59">
        <f t="shared" si="5"/>
        <v>9.5162404156962505E-2</v>
      </c>
      <c r="BX37" s="59">
        <f t="shared" si="5"/>
        <v>3.0206804828756251E-2</v>
      </c>
      <c r="BY37" s="59">
        <f t="shared" si="5"/>
        <v>7.9108914974225564E-2</v>
      </c>
      <c r="BZ37" s="59">
        <f t="shared" si="5"/>
        <v>0.13724638034218259</v>
      </c>
      <c r="CA37" s="59">
        <f t="shared" si="5"/>
        <v>0.17329902185532683</v>
      </c>
      <c r="CB37" s="59">
        <f t="shared" si="5"/>
        <v>0.48497647384254627</v>
      </c>
      <c r="CC37" s="59">
        <f t="shared" si="5"/>
        <v>0.47572148162930017</v>
      </c>
      <c r="CD37" s="59">
        <f t="shared" si="5"/>
        <v>0.17549708498196839</v>
      </c>
      <c r="CE37" s="59">
        <f t="shared" si="5"/>
        <v>0.30022439664733175</v>
      </c>
      <c r="CF37" s="59">
        <f t="shared" si="5"/>
        <v>9.2549922132460823E-3</v>
      </c>
      <c r="CG37" s="59">
        <f t="shared" si="5"/>
        <v>0</v>
      </c>
      <c r="CH37" s="59">
        <f t="shared" si="5"/>
        <v>0</v>
      </c>
      <c r="CI37" s="122">
        <f t="shared" si="6"/>
        <v>1</v>
      </c>
      <c r="CK37" s="123" t="str">
        <f t="shared" si="7"/>
        <v>道志村</v>
      </c>
      <c r="CL37" s="124">
        <f t="shared" si="17"/>
        <v>2.0665706924653069</v>
      </c>
      <c r="CM37" s="65">
        <f t="shared" si="18"/>
        <v>0</v>
      </c>
      <c r="CN37" s="66">
        <f t="shared" si="19"/>
        <v>0.9617646702091297</v>
      </c>
      <c r="CO37" s="65">
        <f t="shared" si="20"/>
        <v>0</v>
      </c>
      <c r="CP37" s="66">
        <f t="shared" si="8"/>
        <v>0.3052869244064253</v>
      </c>
      <c r="CQ37" s="65">
        <f t="shared" si="21"/>
        <v>0</v>
      </c>
      <c r="CR37" s="66">
        <f t="shared" si="9"/>
        <v>0.79951909784975184</v>
      </c>
      <c r="CS37" s="65">
        <f t="shared" si="22"/>
        <v>0</v>
      </c>
      <c r="CT37" s="66">
        <f t="shared" si="10"/>
        <v>1.3870889548931011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29453</v>
      </c>
      <c r="AY38" s="18" t="str">
        <f>IF(IFERROR(比較地域マスタ!$Z23,"")=0,"",IFERROR(比較地域マスタ!$Z23,""))</f>
        <v>東吉野村</v>
      </c>
      <c r="BB38" s="110" t="str">
        <f t="shared" si="0"/>
        <v>29453</v>
      </c>
      <c r="BC38" s="1031" t="str">
        <f t="shared" si="0"/>
        <v>東吉野村</v>
      </c>
      <c r="BD38" s="34">
        <f t="shared" si="14"/>
        <v>9.7884842206634026</v>
      </c>
      <c r="BE38" s="34">
        <f t="shared" si="15"/>
        <v>1.4333890562605187</v>
      </c>
      <c r="BF38" s="34">
        <f>VLOOKUP($AX38&amp;"_"&amp;$BC$14,データシート1!$A:$BT,MATCH($BC$12&amp;"_"&amp;BF$20,データシート1!$A$1:$BT$1,0),0)</f>
        <v>0.48374022418406637</v>
      </c>
      <c r="BG38" s="34">
        <f>VLOOKUP($AX38&amp;"_"&amp;$BC$14,データシート1!$A:$BT,MATCH($BC$12&amp;"_"&amp;BG$20,データシート1!$A$1:$BT$1,0),0)</f>
        <v>0.11392659046371484</v>
      </c>
      <c r="BH38" s="34">
        <f>VLOOKUP($AX38&amp;"_"&amp;$BC$14,データシート1!$A:$BT,MATCH($BC$12&amp;"_"&amp;BH$20,データシート1!$A$1:$BT$1,0),0)</f>
        <v>0.83572224161273745</v>
      </c>
      <c r="BI38" s="34">
        <f>VLOOKUP($AX38&amp;"_"&amp;$BC$14,データシート1!$A:$BT,MATCH($BC$12&amp;"_"&amp;BI$20,データシート1!$A$1:$BT$1,0),0)</f>
        <v>1.5316597156532261</v>
      </c>
      <c r="BJ38" s="34">
        <f>VLOOKUP($AX38&amp;"_"&amp;$BC$14,データシート1!$A:$BT,MATCH($BC$12&amp;"_"&amp;BJ$20,データシート1!$A$1:$BT$1,0),0)</f>
        <v>2.1695049277050233</v>
      </c>
      <c r="BK38" s="34">
        <f t="shared" si="1"/>
        <v>4.6539305210446331</v>
      </c>
      <c r="BL38" s="34">
        <f t="shared" si="2"/>
        <v>4.5582340520202358</v>
      </c>
      <c r="BM38" s="34">
        <f>VLOOKUP($AX38&amp;"_"&amp;$BC$14,データシート1!$A:$BT,MATCH($BC$12&amp;"_"&amp;BM$20,データシート1!$A$1:$BT$1,0),0)</f>
        <v>1.5983435446832339</v>
      </c>
      <c r="BN38" s="34">
        <f>VLOOKUP($AX38&amp;"_"&amp;$BC$14,データシート1!$A:$BT,MATCH($BC$12&amp;"_"&amp;BN$20,データシート1!$A$1:$BT$1,0),0)</f>
        <v>2.9598905073370019</v>
      </c>
      <c r="BO38" s="34">
        <f>VLOOKUP($AX38&amp;"_"&amp;$BC$14,データシート1!$A:$BT,MATCH($BC$12&amp;"_"&amp;BO$20,データシート1!$A$1:$BT$1,0),0)</f>
        <v>9.5696469024397698E-2</v>
      </c>
      <c r="BP38" s="34">
        <f>VLOOKUP($AX38&amp;"_"&amp;$BC$14,データシート1!$A:$BT,MATCH($BC$12&amp;"_"&amp;BP$20,データシート1!$A$1:$BT$1,0),0)</f>
        <v>0</v>
      </c>
      <c r="BQ38" s="34">
        <f>VLOOKUP($AX38&amp;"_"&amp;$BC$14,データシート1!$A:$BT,MATCH($BC$12&amp;"_"&amp;BQ$20,データシート1!$A$1:$BT$1,0),0)</f>
        <v>0</v>
      </c>
      <c r="BR38" s="35">
        <f t="shared" si="3"/>
        <v>9.7884842206634026</v>
      </c>
      <c r="BT38" s="121" t="str">
        <f t="shared" si="4"/>
        <v>東吉野村</v>
      </c>
      <c r="BU38" s="33">
        <f t="shared" si="25"/>
        <v>9.7884842206634026</v>
      </c>
      <c r="BV38" s="59">
        <f t="shared" si="16"/>
        <v>0.14643626366936846</v>
      </c>
      <c r="BW38" s="59">
        <f t="shared" si="5"/>
        <v>4.9419318995569825E-2</v>
      </c>
      <c r="BX38" s="59">
        <f t="shared" si="5"/>
        <v>1.1638838853437269E-2</v>
      </c>
      <c r="BY38" s="59">
        <f t="shared" si="5"/>
        <v>8.5378105820361372E-2</v>
      </c>
      <c r="BZ38" s="59">
        <f t="shared" si="5"/>
        <v>0.1564756790862375</v>
      </c>
      <c r="CA38" s="59">
        <f t="shared" si="5"/>
        <v>0.22163849670669314</v>
      </c>
      <c r="CB38" s="59">
        <f t="shared" si="5"/>
        <v>0.47544956053770077</v>
      </c>
      <c r="CC38" s="59">
        <f t="shared" si="5"/>
        <v>0.4656731266315825</v>
      </c>
      <c r="CD38" s="59">
        <f t="shared" si="5"/>
        <v>0.16328815663911936</v>
      </c>
      <c r="CE38" s="59">
        <f t="shared" si="5"/>
        <v>0.30238496999246312</v>
      </c>
      <c r="CF38" s="59">
        <f t="shared" si="5"/>
        <v>9.7764339061183047E-3</v>
      </c>
      <c r="CG38" s="59">
        <f t="shared" si="5"/>
        <v>0</v>
      </c>
      <c r="CH38" s="59">
        <f t="shared" si="5"/>
        <v>0</v>
      </c>
      <c r="CI38" s="122">
        <f t="shared" si="6"/>
        <v>1</v>
      </c>
      <c r="CK38" s="123" t="str">
        <f t="shared" si="7"/>
        <v>東吉野村</v>
      </c>
      <c r="CL38" s="124">
        <f t="shared" si="17"/>
        <v>1.4333890562605187</v>
      </c>
      <c r="CM38" s="65">
        <f t="shared" si="18"/>
        <v>0</v>
      </c>
      <c r="CN38" s="66">
        <f t="shared" si="19"/>
        <v>0.48374022418406637</v>
      </c>
      <c r="CO38" s="65">
        <f t="shared" si="20"/>
        <v>0</v>
      </c>
      <c r="CP38" s="66">
        <f t="shared" si="8"/>
        <v>0.11392659046371484</v>
      </c>
      <c r="CQ38" s="65">
        <f t="shared" si="21"/>
        <v>0</v>
      </c>
      <c r="CR38" s="66">
        <f t="shared" si="9"/>
        <v>0.83572224161273745</v>
      </c>
      <c r="CS38" s="65">
        <f t="shared" si="22"/>
        <v>0</v>
      </c>
      <c r="CT38" s="66">
        <f t="shared" si="10"/>
        <v>1.5316597156532261</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01513</v>
      </c>
      <c r="AY39" s="18" t="str">
        <f>IF(IFERROR(比較地域マスタ!$Z24,"")=0,"",IFERROR(比較地域マスタ!$Z24,""))</f>
        <v>中頓別町</v>
      </c>
      <c r="BB39" s="110" t="str">
        <f t="shared" si="0"/>
        <v>01513</v>
      </c>
      <c r="BC39" s="1031" t="str">
        <f t="shared" si="0"/>
        <v>中頓別町</v>
      </c>
      <c r="BD39" s="34">
        <f t="shared" si="14"/>
        <v>13.768071509426534</v>
      </c>
      <c r="BE39" s="34">
        <f t="shared" si="15"/>
        <v>2.9945252182224866</v>
      </c>
      <c r="BF39" s="34">
        <f>VLOOKUP($AX39&amp;"_"&amp;$BC$14,データシート1!$A:$BT,MATCH($BC$12&amp;"_"&amp;BF$20,データシート1!$A$1:$BT$1,0),0)</f>
        <v>0.42302724009592257</v>
      </c>
      <c r="BG39" s="34">
        <f>VLOOKUP($AX39&amp;"_"&amp;$BC$14,データシート1!$A:$BT,MATCH($BC$12&amp;"_"&amp;BG$20,データシート1!$A$1:$BT$1,0),0)</f>
        <v>0.22144090895104468</v>
      </c>
      <c r="BH39" s="34">
        <f>VLOOKUP($AX39&amp;"_"&amp;$BC$14,データシート1!$A:$BT,MATCH($BC$12&amp;"_"&amp;BH$20,データシート1!$A$1:$BT$1,0),0)</f>
        <v>2.3500570691755196</v>
      </c>
      <c r="BI39" s="34">
        <f>VLOOKUP($AX39&amp;"_"&amp;$BC$14,データシート1!$A:$BT,MATCH($BC$12&amp;"_"&amp;BI$20,データシート1!$A$1:$BT$1,0),0)</f>
        <v>3.3449158523102733</v>
      </c>
      <c r="BJ39" s="34">
        <f>VLOOKUP($AX39&amp;"_"&amp;$BC$14,データシート1!$A:$BT,MATCH($BC$12&amp;"_"&amp;BJ$20,データシート1!$A$1:$BT$1,0),0)</f>
        <v>3.8253410151092759</v>
      </c>
      <c r="BK39" s="34">
        <f t="shared" si="1"/>
        <v>3.3254055703085621</v>
      </c>
      <c r="BL39" s="34">
        <f t="shared" si="2"/>
        <v>3.2298258754989595</v>
      </c>
      <c r="BM39" s="34">
        <f>VLOOKUP($AX39&amp;"_"&amp;$BC$14,データシート1!$A:$BT,MATCH($BC$12&amp;"_"&amp;BM$20,データシート1!$A$1:$BT$1,0),0)</f>
        <v>1.3061293762249897</v>
      </c>
      <c r="BN39" s="34">
        <f>VLOOKUP($AX39&amp;"_"&amp;$BC$14,データシート1!$A:$BT,MATCH($BC$12&amp;"_"&amp;BN$20,データシート1!$A$1:$BT$1,0),0)</f>
        <v>1.9236964992739698</v>
      </c>
      <c r="BO39" s="34">
        <f>VLOOKUP($AX39&amp;"_"&amp;$BC$14,データシート1!$A:$BT,MATCH($BC$12&amp;"_"&amp;BO$20,データシート1!$A$1:$BT$1,0),0)</f>
        <v>9.5579694809602794E-2</v>
      </c>
      <c r="BP39" s="34">
        <f>VLOOKUP($AX39&amp;"_"&amp;$BC$14,データシート1!$A:$BT,MATCH($BC$12&amp;"_"&amp;BP$20,データシート1!$A$1:$BT$1,0),0)</f>
        <v>0</v>
      </c>
      <c r="BQ39" s="34">
        <f>VLOOKUP($AX39&amp;"_"&amp;$BC$14,データシート1!$A:$BT,MATCH($BC$12&amp;"_"&amp;BQ$20,データシート1!$A$1:$BT$1,0),0)</f>
        <v>0.27788385347593381</v>
      </c>
      <c r="BR39" s="35">
        <f t="shared" si="3"/>
        <v>13.768071509426534</v>
      </c>
      <c r="BT39" s="121" t="str">
        <f t="shared" si="4"/>
        <v>中頓別町</v>
      </c>
      <c r="BU39" s="33">
        <f t="shared" si="25"/>
        <v>13.768071509426534</v>
      </c>
      <c r="BV39" s="59">
        <f t="shared" si="16"/>
        <v>0.21749779670829253</v>
      </c>
      <c r="BW39" s="59">
        <f t="shared" si="5"/>
        <v>3.072523554270401E-2</v>
      </c>
      <c r="BX39" s="59">
        <f t="shared" si="5"/>
        <v>1.6083654765987491E-2</v>
      </c>
      <c r="BY39" s="59">
        <f t="shared" si="5"/>
        <v>0.17068890639960105</v>
      </c>
      <c r="BZ39" s="59">
        <f t="shared" si="5"/>
        <v>0.24294730384136387</v>
      </c>
      <c r="CA39" s="59">
        <f t="shared" si="5"/>
        <v>0.27784145459225673</v>
      </c>
      <c r="CB39" s="59">
        <f t="shared" si="5"/>
        <v>0.24153023668069773</v>
      </c>
      <c r="CC39" s="59">
        <f t="shared" si="5"/>
        <v>0.23458811012766798</v>
      </c>
      <c r="CD39" s="59">
        <f t="shared" si="5"/>
        <v>9.4866545059032192E-2</v>
      </c>
      <c r="CE39" s="59">
        <f t="shared" si="5"/>
        <v>0.13972156506863578</v>
      </c>
      <c r="CF39" s="59">
        <f t="shared" si="5"/>
        <v>6.9421265530297833E-3</v>
      </c>
      <c r="CG39" s="59">
        <f t="shared" si="5"/>
        <v>0</v>
      </c>
      <c r="CH39" s="59">
        <f t="shared" si="5"/>
        <v>2.0183208177388976E-2</v>
      </c>
      <c r="CI39" s="122">
        <f t="shared" si="6"/>
        <v>1</v>
      </c>
      <c r="CK39" s="123" t="str">
        <f t="shared" si="7"/>
        <v>中頓別町</v>
      </c>
      <c r="CL39" s="124">
        <f t="shared" si="17"/>
        <v>2.9945252182224866</v>
      </c>
      <c r="CM39" s="65">
        <f t="shared" si="18"/>
        <v>0</v>
      </c>
      <c r="CN39" s="66">
        <f t="shared" si="19"/>
        <v>0.42302724009592257</v>
      </c>
      <c r="CO39" s="65">
        <f t="shared" si="20"/>
        <v>0</v>
      </c>
      <c r="CP39" s="66">
        <f t="shared" si="8"/>
        <v>0.22144090895104468</v>
      </c>
      <c r="CQ39" s="65">
        <f t="shared" si="21"/>
        <v>0</v>
      </c>
      <c r="CR39" s="66">
        <f t="shared" si="9"/>
        <v>2.3500570691755196</v>
      </c>
      <c r="CS39" s="65">
        <f t="shared" si="22"/>
        <v>0</v>
      </c>
      <c r="CT39" s="66">
        <f t="shared" si="10"/>
        <v>3.3449158523102733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10383</v>
      </c>
      <c r="AY40" s="18" t="str">
        <f>IF(IFERROR(比較地域マスタ!$Z25,"")=0,"",IFERROR(比較地域マスタ!$Z25,""))</f>
        <v>南牧村</v>
      </c>
      <c r="BB40" s="110" t="str">
        <f t="shared" si="0"/>
        <v>10383</v>
      </c>
      <c r="BC40" s="1031" t="str">
        <f t="shared" si="0"/>
        <v>南牧村</v>
      </c>
      <c r="BD40" s="34">
        <f t="shared" si="14"/>
        <v>9.9899849584606706</v>
      </c>
      <c r="BE40" s="34">
        <f t="shared" si="15"/>
        <v>1.995375524981065</v>
      </c>
      <c r="BF40" s="34">
        <f>VLOOKUP($AX40&amp;"_"&amp;$BC$14,データシート1!$A:$BT,MATCH($BC$12&amp;"_"&amp;BF$20,データシート1!$A$1:$BT$1,0),0)</f>
        <v>1.1526010529185446</v>
      </c>
      <c r="BG40" s="34">
        <f>VLOOKUP($AX40&amp;"_"&amp;$BC$14,データシート1!$A:$BT,MATCH($BC$12&amp;"_"&amp;BG$20,データシート1!$A$1:$BT$1,0),0)</f>
        <v>7.2901938116676335E-2</v>
      </c>
      <c r="BH40" s="34">
        <f>VLOOKUP($AX40&amp;"_"&amp;$BC$14,データシート1!$A:$BT,MATCH($BC$12&amp;"_"&amp;BH$20,データシート1!$A$1:$BT$1,0),0)</f>
        <v>0.76987253394584376</v>
      </c>
      <c r="BI40" s="34">
        <f>VLOOKUP($AX40&amp;"_"&amp;$BC$14,データシート1!$A:$BT,MATCH($BC$12&amp;"_"&amp;BI$20,データシート1!$A$1:$BT$1,0),0)</f>
        <v>1.3498056355077923</v>
      </c>
      <c r="BJ40" s="34">
        <f>VLOOKUP($AX40&amp;"_"&amp;$BC$14,データシート1!$A:$BT,MATCH($BC$12&amp;"_"&amp;BJ$20,データシート1!$A$1:$BT$1,0),0)</f>
        <v>2.6888197145587438</v>
      </c>
      <c r="BK40" s="34">
        <f t="shared" si="1"/>
        <v>3.6026456157820665</v>
      </c>
      <c r="BL40" s="34">
        <f t="shared" si="2"/>
        <v>3.5071243080798613</v>
      </c>
      <c r="BM40" s="34">
        <f>VLOOKUP($AX40&amp;"_"&amp;$BC$14,データシート1!$A:$BT,MATCH($BC$12&amp;"_"&amp;BM$20,データシート1!$A$1:$BT$1,0),0)</f>
        <v>1.5276684899863564</v>
      </c>
      <c r="BN40" s="34">
        <f>VLOOKUP($AX40&amp;"_"&amp;$BC$14,データシート1!$A:$BT,MATCH($BC$12&amp;"_"&amp;BN$20,データシート1!$A$1:$BT$1,0),0)</f>
        <v>1.9794558180935049</v>
      </c>
      <c r="BO40" s="34">
        <f>VLOOKUP($AX40&amp;"_"&amp;$BC$14,データシート1!$A:$BT,MATCH($BC$12&amp;"_"&amp;BO$20,データシート1!$A$1:$BT$1,0),0)</f>
        <v>9.5521307702205405E-2</v>
      </c>
      <c r="BP40" s="34">
        <f>VLOOKUP($AX40&amp;"_"&amp;$BC$14,データシート1!$A:$BT,MATCH($BC$12&amp;"_"&amp;BP$20,データシート1!$A$1:$BT$1,0),0)</f>
        <v>0</v>
      </c>
      <c r="BQ40" s="34">
        <f>VLOOKUP($AX40&amp;"_"&amp;$BC$14,データシート1!$A:$BT,MATCH($BC$12&amp;"_"&amp;BQ$20,データシート1!$A$1:$BT$1,0),0)</f>
        <v>0.3533384676310023</v>
      </c>
      <c r="BR40" s="35">
        <f t="shared" si="3"/>
        <v>9.9899849584606706</v>
      </c>
      <c r="BT40" s="121" t="str">
        <f t="shared" si="4"/>
        <v>南牧村</v>
      </c>
      <c r="BU40" s="33">
        <f t="shared" si="25"/>
        <v>9.9899849584606706</v>
      </c>
      <c r="BV40" s="59">
        <f t="shared" si="16"/>
        <v>0.19973759052471354</v>
      </c>
      <c r="BW40" s="59">
        <f t="shared" si="5"/>
        <v>0.11537565448908801</v>
      </c>
      <c r="BX40" s="59">
        <f t="shared" si="5"/>
        <v>7.2975022905249296E-3</v>
      </c>
      <c r="BY40" s="59">
        <f t="shared" si="5"/>
        <v>7.706443374510058E-2</v>
      </c>
      <c r="BZ40" s="59">
        <f t="shared" si="5"/>
        <v>0.13511588266853408</v>
      </c>
      <c r="CA40" s="59">
        <f t="shared" si="5"/>
        <v>0.26915152782903257</v>
      </c>
      <c r="CB40" s="59">
        <f t="shared" si="5"/>
        <v>0.36062572974456092</v>
      </c>
      <c r="CC40" s="59">
        <f t="shared" si="5"/>
        <v>0.35106402288520205</v>
      </c>
      <c r="CD40" s="59">
        <f t="shared" si="5"/>
        <v>0.15291999901286646</v>
      </c>
      <c r="CE40" s="59">
        <f t="shared" si="5"/>
        <v>0.19814402387233562</v>
      </c>
      <c r="CF40" s="59">
        <f t="shared" si="5"/>
        <v>9.5617068593588771E-3</v>
      </c>
      <c r="CG40" s="59">
        <f t="shared" si="5"/>
        <v>0</v>
      </c>
      <c r="CH40" s="59">
        <f t="shared" si="5"/>
        <v>3.5369269233158813E-2</v>
      </c>
      <c r="CI40" s="122">
        <f t="shared" si="6"/>
        <v>1</v>
      </c>
      <c r="CK40" s="123" t="str">
        <f t="shared" si="7"/>
        <v>南牧村</v>
      </c>
      <c r="CL40" s="124">
        <f t="shared" si="17"/>
        <v>1.995375524981065</v>
      </c>
      <c r="CM40" s="65">
        <f t="shared" si="18"/>
        <v>0</v>
      </c>
      <c r="CN40" s="66">
        <f t="shared" si="19"/>
        <v>1.1526010529185446</v>
      </c>
      <c r="CO40" s="65">
        <f t="shared" si="20"/>
        <v>0</v>
      </c>
      <c r="CP40" s="66">
        <f t="shared" si="8"/>
        <v>7.2901938116676335E-2</v>
      </c>
      <c r="CQ40" s="65">
        <f t="shared" si="21"/>
        <v>0</v>
      </c>
      <c r="CR40" s="66">
        <f t="shared" si="9"/>
        <v>0.76987253394584376</v>
      </c>
      <c r="CS40" s="65">
        <f t="shared" si="22"/>
        <v>0</v>
      </c>
      <c r="CT40" s="66">
        <f t="shared" si="10"/>
        <v>1.3498056355077923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21604</v>
      </c>
      <c r="AY41" s="18" t="str">
        <f>IF(IFERROR(比較地域マスタ!$Z26,"")=0,"",IFERROR(比較地域マスタ!$Z26,""))</f>
        <v>白川村</v>
      </c>
      <c r="BB41" s="110" t="str">
        <f t="shared" si="0"/>
        <v>21604</v>
      </c>
      <c r="BC41" s="1031" t="str">
        <f t="shared" si="0"/>
        <v>白川村</v>
      </c>
      <c r="BD41" s="34">
        <f t="shared" si="14"/>
        <v>11.041299761179022</v>
      </c>
      <c r="BE41" s="34">
        <f t="shared" si="15"/>
        <v>1.1906678220760125</v>
      </c>
      <c r="BF41" s="34">
        <f>VLOOKUP($AX41&amp;"_"&amp;$BC$14,データシート1!$A:$BT,MATCH($BC$12&amp;"_"&amp;BF$20,データシート1!$A$1:$BT$1,0),0)</f>
        <v>0.50472631576941884</v>
      </c>
      <c r="BG41" s="34">
        <f>VLOOKUP($AX41&amp;"_"&amp;$BC$14,データシート1!$A:$BT,MATCH($BC$12&amp;"_"&amp;BG$20,データシート1!$A$1:$BT$1,0),0)</f>
        <v>0.32591082862891757</v>
      </c>
      <c r="BH41" s="34">
        <f>VLOOKUP($AX41&amp;"_"&amp;$BC$14,データシート1!$A:$BT,MATCH($BC$12&amp;"_"&amp;BH$20,データシート1!$A$1:$BT$1,0),0)</f>
        <v>0.3600306776776761</v>
      </c>
      <c r="BI41" s="34">
        <f>VLOOKUP($AX41&amp;"_"&amp;$BC$14,データシート1!$A:$BT,MATCH($BC$12&amp;"_"&amp;BI$20,データシート1!$A$1:$BT$1,0),0)</f>
        <v>3.5297784771662708</v>
      </c>
      <c r="BJ41" s="34">
        <f>VLOOKUP($AX41&amp;"_"&amp;$BC$14,データシート1!$A:$BT,MATCH($BC$12&amp;"_"&amp;BJ$20,データシート1!$A$1:$BT$1,0),0)</f>
        <v>1.8589742069949136</v>
      </c>
      <c r="BK41" s="34">
        <f t="shared" si="1"/>
        <v>4.4618792549418265</v>
      </c>
      <c r="BL41" s="34">
        <f t="shared" si="2"/>
        <v>4.3719047224423777</v>
      </c>
      <c r="BM41" s="34">
        <f>VLOOKUP($AX41&amp;"_"&amp;$BC$14,データシート1!$A:$BT,MATCH($BC$12&amp;"_"&amp;BM$20,データシート1!$A$1:$BT$1,0),0)</f>
        <v>1.4352472646135161</v>
      </c>
      <c r="BN41" s="34">
        <f>VLOOKUP($AX41&amp;"_"&amp;$BC$14,データシート1!$A:$BT,MATCH($BC$12&amp;"_"&amp;BN$20,データシート1!$A$1:$BT$1,0),0)</f>
        <v>2.9366574578288618</v>
      </c>
      <c r="BO41" s="34">
        <f>VLOOKUP($AX41&amp;"_"&amp;$BC$14,データシート1!$A:$BT,MATCH($BC$12&amp;"_"&amp;BO$20,データシート1!$A$1:$BT$1,0),0)</f>
        <v>8.9974532499449006E-2</v>
      </c>
      <c r="BP41" s="34">
        <f>VLOOKUP($AX41&amp;"_"&amp;$BC$14,データシート1!$A:$BT,MATCH($BC$12&amp;"_"&amp;BP$20,データシート1!$A$1:$BT$1,0),0)</f>
        <v>0</v>
      </c>
      <c r="BQ41" s="34">
        <f>VLOOKUP($AX41&amp;"_"&amp;$BC$14,データシート1!$A:$BT,MATCH($BC$12&amp;"_"&amp;BQ$20,データシート1!$A$1:$BT$1,0),0)</f>
        <v>0</v>
      </c>
      <c r="BR41" s="35">
        <f t="shared" si="3"/>
        <v>11.041299761179022</v>
      </c>
      <c r="BT41" s="121" t="str">
        <f t="shared" si="4"/>
        <v>白川村</v>
      </c>
      <c r="BU41" s="33">
        <f t="shared" si="25"/>
        <v>11.041299761179022</v>
      </c>
      <c r="BV41" s="59">
        <f t="shared" si="16"/>
        <v>0.10783765026128314</v>
      </c>
      <c r="BW41" s="59">
        <f t="shared" si="5"/>
        <v>4.5712581551677997E-2</v>
      </c>
      <c r="BX41" s="59">
        <f t="shared" si="5"/>
        <v>2.951743324411979E-2</v>
      </c>
      <c r="BY41" s="59">
        <f t="shared" si="5"/>
        <v>3.2607635465485355E-2</v>
      </c>
      <c r="BZ41" s="59">
        <f t="shared" si="5"/>
        <v>0.31968867375351023</v>
      </c>
      <c r="CA41" s="59">
        <f t="shared" si="5"/>
        <v>0.16836552282830214</v>
      </c>
      <c r="CB41" s="59">
        <f t="shared" si="5"/>
        <v>0.40410815315690457</v>
      </c>
      <c r="CC41" s="59">
        <f t="shared" si="5"/>
        <v>0.39595924546980443</v>
      </c>
      <c r="CD41" s="59">
        <f t="shared" si="5"/>
        <v>0.12998897735389953</v>
      </c>
      <c r="CE41" s="59">
        <f t="shared" si="5"/>
        <v>0.26597026811590496</v>
      </c>
      <c r="CF41" s="59">
        <f t="shared" si="5"/>
        <v>8.1489076871001705E-3</v>
      </c>
      <c r="CG41" s="59">
        <f t="shared" si="5"/>
        <v>0</v>
      </c>
      <c r="CH41" s="59">
        <f t="shared" si="5"/>
        <v>0</v>
      </c>
      <c r="CI41" s="122">
        <f t="shared" si="6"/>
        <v>1</v>
      </c>
      <c r="CK41" s="123" t="str">
        <f t="shared" si="7"/>
        <v>白川村</v>
      </c>
      <c r="CL41" s="124">
        <f t="shared" si="17"/>
        <v>1.1906678220760125</v>
      </c>
      <c r="CM41" s="65">
        <f t="shared" si="18"/>
        <v>0</v>
      </c>
      <c r="CN41" s="66">
        <f t="shared" si="19"/>
        <v>0.50472631576941884</v>
      </c>
      <c r="CO41" s="65">
        <f t="shared" si="20"/>
        <v>0</v>
      </c>
      <c r="CP41" s="66">
        <f t="shared" si="8"/>
        <v>0.32591082862891757</v>
      </c>
      <c r="CQ41" s="65">
        <f t="shared" si="21"/>
        <v>0</v>
      </c>
      <c r="CR41" s="66">
        <f t="shared" si="9"/>
        <v>0.3600306776776761</v>
      </c>
      <c r="CS41" s="65">
        <f t="shared" si="22"/>
        <v>0</v>
      </c>
      <c r="CT41" s="66">
        <f t="shared" si="10"/>
        <v>3.5297784771662708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20414</v>
      </c>
      <c r="AY42" s="18" t="str">
        <f>IF(IFERROR(比較地域マスタ!$Z27,"")=0,"",IFERROR(比較地域マスタ!$Z27,""))</f>
        <v>泰阜村</v>
      </c>
      <c r="BB42" s="110" t="str">
        <f t="shared" si="0"/>
        <v>20414</v>
      </c>
      <c r="BC42" s="1031" t="str">
        <f t="shared" si="0"/>
        <v>泰阜村</v>
      </c>
      <c r="BD42" s="34">
        <f t="shared" si="14"/>
        <v>9.6190834157254947</v>
      </c>
      <c r="BE42" s="34">
        <f t="shared" si="15"/>
        <v>1.5128456554694694</v>
      </c>
      <c r="BF42" s="34">
        <f>VLOOKUP($AX42&amp;"_"&amp;$BC$14,データシート1!$A:$BT,MATCH($BC$12&amp;"_"&amp;BF$20,データシート1!$A$1:$BT$1,0),0)</f>
        <v>0.6920586765922303</v>
      </c>
      <c r="BG42" s="34">
        <f>VLOOKUP($AX42&amp;"_"&amp;$BC$14,データシート1!$A:$BT,MATCH($BC$12&amp;"_"&amp;BG$20,データシート1!$A$1:$BT$1,0),0)</f>
        <v>0.14970762132636323</v>
      </c>
      <c r="BH42" s="34">
        <f>VLOOKUP($AX42&amp;"_"&amp;$BC$14,データシート1!$A:$BT,MATCH($BC$12&amp;"_"&amp;BH$20,データシート1!$A$1:$BT$1,0),0)</f>
        <v>0.67107935755087589</v>
      </c>
      <c r="BI42" s="34">
        <f>VLOOKUP($AX42&amp;"_"&amp;$BC$14,データシート1!$A:$BT,MATCH($BC$12&amp;"_"&amp;BI$20,データシート1!$A$1:$BT$1,0),0)</f>
        <v>1.3913871787081533</v>
      </c>
      <c r="BJ42" s="34">
        <f>VLOOKUP($AX42&amp;"_"&amp;$BC$14,データシート1!$A:$BT,MATCH($BC$12&amp;"_"&amp;BJ$20,データシート1!$A$1:$BT$1,0),0)</f>
        <v>2.6089351682621609</v>
      </c>
      <c r="BK42" s="34">
        <f t="shared" si="1"/>
        <v>3.9341107393766714</v>
      </c>
      <c r="BL42" s="34">
        <f t="shared" si="2"/>
        <v>3.8431436260514662</v>
      </c>
      <c r="BM42" s="34">
        <f>VLOOKUP($AX42&amp;"_"&amp;$BC$14,データシート1!$A:$BT,MATCH($BC$12&amp;"_"&amp;BM$20,データシート1!$A$1:$BT$1,0),0)</f>
        <v>1.3618539385821431</v>
      </c>
      <c r="BN42" s="34">
        <f>VLOOKUP($AX42&amp;"_"&amp;$BC$14,データシート1!$A:$BT,MATCH($BC$12&amp;"_"&amp;BN$20,データシート1!$A$1:$BT$1,0),0)</f>
        <v>2.4812896874693231</v>
      </c>
      <c r="BO42" s="34">
        <f>VLOOKUP($AX42&amp;"_"&amp;$BC$14,データシート1!$A:$BT,MATCH($BC$12&amp;"_"&amp;BO$20,データシート1!$A$1:$BT$1,0),0)</f>
        <v>9.0967113325205406E-2</v>
      </c>
      <c r="BP42" s="34">
        <f>VLOOKUP($AX42&amp;"_"&amp;$BC$14,データシート1!$A:$BT,MATCH($BC$12&amp;"_"&amp;BP$20,データシート1!$A$1:$BT$1,0),0)</f>
        <v>0</v>
      </c>
      <c r="BQ42" s="34">
        <f>VLOOKUP($AX42&amp;"_"&amp;$BC$14,データシート1!$A:$BT,MATCH($BC$12&amp;"_"&amp;BQ$20,データシート1!$A$1:$BT$1,0),0)</f>
        <v>0.17180467390903961</v>
      </c>
      <c r="BR42" s="35">
        <f t="shared" si="3"/>
        <v>9.6190834157254947</v>
      </c>
      <c r="BT42" s="121" t="str">
        <f t="shared" si="4"/>
        <v>泰阜村</v>
      </c>
      <c r="BU42" s="33">
        <f t="shared" si="25"/>
        <v>9.6190834157254947</v>
      </c>
      <c r="BV42" s="59">
        <f t="shared" si="16"/>
        <v>0.15727544819875822</v>
      </c>
      <c r="BW42" s="59">
        <f t="shared" si="5"/>
        <v>7.1946426357093141E-2</v>
      </c>
      <c r="BX42" s="59">
        <f t="shared" si="5"/>
        <v>1.5563605684260708E-2</v>
      </c>
      <c r="BY42" s="59">
        <f t="shared" si="5"/>
        <v>6.9765416157404378E-2</v>
      </c>
      <c r="BZ42" s="59">
        <f t="shared" si="5"/>
        <v>0.14464862384221372</v>
      </c>
      <c r="CA42" s="59">
        <f t="shared" ref="CA42:CH68" si="32">BJ42/$BR42</f>
        <v>0.27122492398776943</v>
      </c>
      <c r="CB42" s="59">
        <f t="shared" si="32"/>
        <v>0.40899018849811597</v>
      </c>
      <c r="CC42" s="59">
        <f t="shared" si="32"/>
        <v>0.39953324656365991</v>
      </c>
      <c r="CD42" s="59">
        <f t="shared" si="32"/>
        <v>0.14157834792821877</v>
      </c>
      <c r="CE42" s="59">
        <f t="shared" si="32"/>
        <v>0.25795489863544113</v>
      </c>
      <c r="CF42" s="59">
        <f t="shared" si="32"/>
        <v>9.456941934456075E-3</v>
      </c>
      <c r="CG42" s="59">
        <f t="shared" si="32"/>
        <v>0</v>
      </c>
      <c r="CH42" s="59">
        <f t="shared" si="32"/>
        <v>1.7860815473142635E-2</v>
      </c>
      <c r="CI42" s="122">
        <f t="shared" si="6"/>
        <v>1</v>
      </c>
      <c r="CK42" s="123" t="str">
        <f t="shared" si="7"/>
        <v>泰阜村</v>
      </c>
      <c r="CL42" s="124">
        <f t="shared" si="17"/>
        <v>1.5128456554694694</v>
      </c>
      <c r="CM42" s="65">
        <f t="shared" si="18"/>
        <v>0</v>
      </c>
      <c r="CN42" s="66">
        <f t="shared" si="19"/>
        <v>0.6920586765922303</v>
      </c>
      <c r="CO42" s="65">
        <f t="shared" si="20"/>
        <v>0</v>
      </c>
      <c r="CP42" s="66">
        <f t="shared" si="8"/>
        <v>0.14970762132636323</v>
      </c>
      <c r="CQ42" s="65">
        <f t="shared" si="21"/>
        <v>0</v>
      </c>
      <c r="CR42" s="66">
        <f t="shared" si="9"/>
        <v>0.67107935755087589</v>
      </c>
      <c r="CS42" s="65">
        <f t="shared" si="22"/>
        <v>0</v>
      </c>
      <c r="CT42" s="66">
        <f t="shared" si="10"/>
        <v>1.3913871787081533</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01403</v>
      </c>
      <c r="AY43" s="18" t="str">
        <f>IF(IFERROR(比較地域マスタ!$Z28,"")=0,"",IFERROR(比較地域マスタ!$Z28,""))</f>
        <v>泊村</v>
      </c>
      <c r="AZ43" s="23"/>
      <c r="BB43" s="110" t="str">
        <f t="shared" si="0"/>
        <v>01403</v>
      </c>
      <c r="BC43" s="1031" t="str">
        <f t="shared" si="0"/>
        <v>泊村</v>
      </c>
      <c r="BD43" s="34">
        <f t="shared" si="14"/>
        <v>15.385886225056021</v>
      </c>
      <c r="BE43" s="34">
        <f t="shared" si="15"/>
        <v>1.6474565820903786</v>
      </c>
      <c r="BF43" s="34">
        <f>VLOOKUP($AX43&amp;"_"&amp;$BC$14,データシート1!$A:$BT,MATCH($BC$12&amp;"_"&amp;BF$20,データシート1!$A$1:$BT$1,0),0)</f>
        <v>0</v>
      </c>
      <c r="BG43" s="34">
        <f>VLOOKUP($AX43&amp;"_"&amp;$BC$14,データシート1!$A:$BT,MATCH($BC$12&amp;"_"&amp;BG$20,データシート1!$A$1:$BT$1,0),0)</f>
        <v>0.84932399255907021</v>
      </c>
      <c r="BH43" s="34">
        <f>VLOOKUP($AX43&amp;"_"&amp;$BC$14,データシート1!$A:$BT,MATCH($BC$12&amp;"_"&amp;BH$20,データシート1!$A$1:$BT$1,0),0)</f>
        <v>0.7981325895313085</v>
      </c>
      <c r="BI43" s="34">
        <f>VLOOKUP($AX43&amp;"_"&amp;$BC$14,データシート1!$A:$BT,MATCH($BC$12&amp;"_"&amp;BI$20,データシート1!$A$1:$BT$1,0),0)</f>
        <v>6.8076742685230762</v>
      </c>
      <c r="BJ43" s="34">
        <f>VLOOKUP($AX43&amp;"_"&amp;$BC$14,データシート1!$A:$BT,MATCH($BC$12&amp;"_"&amp;BJ$20,データシート1!$A$1:$BT$1,0),0)</f>
        <v>3.7902058507913954</v>
      </c>
      <c r="BK43" s="34">
        <f t="shared" si="1"/>
        <v>2.9404583611611392</v>
      </c>
      <c r="BL43" s="34">
        <f t="shared" si="2"/>
        <v>2.8513596352726518</v>
      </c>
      <c r="BM43" s="34">
        <f>VLOOKUP($AX43&amp;"_"&amp;$BC$14,データシート1!$A:$BT,MATCH($BC$12&amp;"_"&amp;BM$20,データシート1!$A$1:$BT$1,0),0)</f>
        <v>1.3876775162598485</v>
      </c>
      <c r="BN43" s="34">
        <f>VLOOKUP($AX43&amp;"_"&amp;$BC$14,データシート1!$A:$BT,MATCH($BC$12&amp;"_"&amp;BN$20,データシート1!$A$1:$BT$1,0),0)</f>
        <v>1.4636821190128031</v>
      </c>
      <c r="BO43" s="34">
        <f>VLOOKUP($AX43&amp;"_"&amp;$BC$14,データシート1!$A:$BT,MATCH($BC$12&amp;"_"&amp;BO$20,データシート1!$A$1:$BT$1,0),0)</f>
        <v>8.9098725888487398E-2</v>
      </c>
      <c r="BP43" s="34">
        <f>VLOOKUP($AX43&amp;"_"&amp;$BC$14,データシート1!$A:$BT,MATCH($BC$12&amp;"_"&amp;BP$20,データシート1!$A$1:$BT$1,0),0)</f>
        <v>0</v>
      </c>
      <c r="BQ43" s="34">
        <f>VLOOKUP($AX43&amp;"_"&amp;$BC$14,データシート1!$A:$BT,MATCH($BC$12&amp;"_"&amp;BQ$20,データシート1!$A$1:$BT$1,0),0)</f>
        <v>0.2000911624900317</v>
      </c>
      <c r="BR43" s="35">
        <f t="shared" si="3"/>
        <v>15.385886225056021</v>
      </c>
      <c r="BT43" s="121" t="str">
        <f t="shared" si="4"/>
        <v>泊村</v>
      </c>
      <c r="BU43" s="33">
        <f t="shared" si="25"/>
        <v>15.385886225056021</v>
      </c>
      <c r="BV43" s="59">
        <f t="shared" si="16"/>
        <v>0.10707583287646338</v>
      </c>
      <c r="BW43" s="59">
        <f t="shared" si="16"/>
        <v>0</v>
      </c>
      <c r="BX43" s="59">
        <f t="shared" si="16"/>
        <v>5.5201499616963259E-2</v>
      </c>
      <c r="BY43" s="59">
        <f t="shared" si="16"/>
        <v>5.1874333259500131E-2</v>
      </c>
      <c r="BZ43" s="59">
        <f t="shared" si="16"/>
        <v>0.44246227802183613</v>
      </c>
      <c r="CA43" s="59">
        <f t="shared" si="32"/>
        <v>0.24634303122682782</v>
      </c>
      <c r="CB43" s="59">
        <f t="shared" si="32"/>
        <v>0.19111400657393285</v>
      </c>
      <c r="CC43" s="59">
        <f t="shared" si="32"/>
        <v>0.18532306774953225</v>
      </c>
      <c r="CD43" s="59">
        <f t="shared" si="32"/>
        <v>9.0191588314230881E-2</v>
      </c>
      <c r="CE43" s="59">
        <f t="shared" si="32"/>
        <v>9.5131479435301342E-2</v>
      </c>
      <c r="CF43" s="59">
        <f t="shared" si="32"/>
        <v>5.7909388244006066E-3</v>
      </c>
      <c r="CG43" s="59">
        <f t="shared" si="32"/>
        <v>0</v>
      </c>
      <c r="CH43" s="59">
        <f t="shared" si="32"/>
        <v>1.3004851300939811E-2</v>
      </c>
      <c r="CI43" s="122">
        <f t="shared" si="6"/>
        <v>1</v>
      </c>
      <c r="CJ43" s="23"/>
      <c r="CK43" s="123" t="str">
        <f t="shared" si="7"/>
        <v>泊村</v>
      </c>
      <c r="CL43" s="124">
        <f t="shared" si="17"/>
        <v>1.6474565820903786</v>
      </c>
      <c r="CM43" s="65">
        <f t="shared" si="18"/>
        <v>0</v>
      </c>
      <c r="CN43" s="66">
        <f t="shared" si="19"/>
        <v>0</v>
      </c>
      <c r="CO43" s="65">
        <f t="shared" si="20"/>
        <v>0</v>
      </c>
      <c r="CP43" s="66">
        <f t="shared" si="8"/>
        <v>0.84932399255907021</v>
      </c>
      <c r="CQ43" s="65">
        <f t="shared" si="21"/>
        <v>0</v>
      </c>
      <c r="CR43" s="66">
        <f t="shared" si="9"/>
        <v>0.7981325895313085</v>
      </c>
      <c r="CS43" s="65">
        <f t="shared" si="22"/>
        <v>0</v>
      </c>
      <c r="CT43" s="66">
        <f t="shared" si="10"/>
        <v>6.8076742685230762</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61.701000000000001</v>
      </c>
      <c r="DC43" s="962">
        <f>VLOOKUP($AX43&amp;"_"&amp;$CW$14,データシート1!$A:$BT,MATCH($CW$12&amp;"_"&amp;DC$20,データシート1!$A$1:$BT$1,0),0)</f>
        <v>0</v>
      </c>
      <c r="DD43" s="961">
        <f t="shared" si="11"/>
        <v>61.701000000000001</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45429</v>
      </c>
      <c r="AY44" s="18" t="str">
        <f>IF(IFERROR(比較地域マスタ!$Z29,"")=0,"",IFERROR(比較地域マスタ!$Z29,""))</f>
        <v>諸塚村</v>
      </c>
      <c r="BB44" s="110" t="str">
        <f t="shared" si="0"/>
        <v>45429</v>
      </c>
      <c r="BC44" s="1031" t="str">
        <f t="shared" si="0"/>
        <v>諸塚村</v>
      </c>
      <c r="BD44" s="34">
        <f t="shared" si="14"/>
        <v>14.576089572969122</v>
      </c>
      <c r="BE44" s="34">
        <f t="shared" si="15"/>
        <v>6.1932148140839525</v>
      </c>
      <c r="BF44" s="34">
        <f>VLOOKUP($AX44&amp;"_"&amp;$BC$14,データシート1!$A:$BT,MATCH($BC$12&amp;"_"&amp;BF$20,データシート1!$A$1:$BT$1,0),0)</f>
        <v>1.4020672506432719</v>
      </c>
      <c r="BG44" s="34">
        <f>VLOOKUP($AX44&amp;"_"&amp;$BC$14,データシート1!$A:$BT,MATCH($BC$12&amp;"_"&amp;BG$20,データシート1!$A$1:$BT$1,0),0)</f>
        <v>0.14809570924311477</v>
      </c>
      <c r="BH44" s="34">
        <f>VLOOKUP($AX44&amp;"_"&amp;$BC$14,データシート1!$A:$BT,MATCH($BC$12&amp;"_"&amp;BH$20,データシート1!$A$1:$BT$1,0),0)</f>
        <v>4.6430518541975658</v>
      </c>
      <c r="BI44" s="34">
        <f>VLOOKUP($AX44&amp;"_"&amp;$BC$14,データシート1!$A:$BT,MATCH($BC$12&amp;"_"&amp;BI$20,データシート1!$A$1:$BT$1,0),0)</f>
        <v>1.3087436627714337</v>
      </c>
      <c r="BJ44" s="34">
        <f>VLOOKUP($AX44&amp;"_"&amp;$BC$14,データシート1!$A:$BT,MATCH($BC$12&amp;"_"&amp;BJ$20,データシート1!$A$1:$BT$1,0),0)</f>
        <v>1.2328575131660056</v>
      </c>
      <c r="BK44" s="34">
        <f t="shared" si="1"/>
        <v>5.4442771960820693</v>
      </c>
      <c r="BL44" s="34">
        <f t="shared" si="2"/>
        <v>5.3542442764752227</v>
      </c>
      <c r="BM44" s="34">
        <f>VLOOKUP($AX44&amp;"_"&amp;$BC$14,データシート1!$A:$BT,MATCH($BC$12&amp;"_"&amp;BM$20,データシート1!$A$1:$BT$1,0),0)</f>
        <v>1.28846061255077</v>
      </c>
      <c r="BN44" s="34">
        <f>VLOOKUP($AX44&amp;"_"&amp;$BC$14,データシート1!$A:$BT,MATCH($BC$12&amp;"_"&amp;BN$20,データシート1!$A$1:$BT$1,0),0)</f>
        <v>4.0657836639244529</v>
      </c>
      <c r="BO44" s="34">
        <f>VLOOKUP($AX44&amp;"_"&amp;$BC$14,データシート1!$A:$BT,MATCH($BC$12&amp;"_"&amp;BO$20,データシート1!$A$1:$BT$1,0),0)</f>
        <v>9.0032919606846395E-2</v>
      </c>
      <c r="BP44" s="34">
        <f>VLOOKUP($AX44&amp;"_"&amp;$BC$14,データシート1!$A:$BT,MATCH($BC$12&amp;"_"&amp;BP$20,データシート1!$A$1:$BT$1,0),0)</f>
        <v>0</v>
      </c>
      <c r="BQ44" s="34">
        <f>VLOOKUP($AX44&amp;"_"&amp;$BC$14,データシート1!$A:$BT,MATCH($BC$12&amp;"_"&amp;BQ$20,データシート1!$A$1:$BT$1,0),0)</f>
        <v>0.39699638686566102</v>
      </c>
      <c r="BR44" s="35">
        <f t="shared" si="3"/>
        <v>14.576089572969122</v>
      </c>
      <c r="BT44" s="121" t="str">
        <f t="shared" si="4"/>
        <v>諸塚村</v>
      </c>
      <c r="BU44" s="33">
        <f t="shared" si="25"/>
        <v>14.576089572969122</v>
      </c>
      <c r="BV44" s="59">
        <f t="shared" si="16"/>
        <v>0.42488863580867842</v>
      </c>
      <c r="BW44" s="59">
        <f t="shared" si="16"/>
        <v>9.6189533113418796E-2</v>
      </c>
      <c r="BX44" s="59">
        <f t="shared" si="16"/>
        <v>1.0160181062399163E-2</v>
      </c>
      <c r="BY44" s="59">
        <f t="shared" si="16"/>
        <v>0.31853892163286046</v>
      </c>
      <c r="BZ44" s="59">
        <f t="shared" si="16"/>
        <v>8.9787021149928689E-2</v>
      </c>
      <c r="CA44" s="59">
        <f t="shared" si="32"/>
        <v>8.4580813461265988E-2</v>
      </c>
      <c r="CB44" s="59">
        <f t="shared" si="32"/>
        <v>0.37350739159687257</v>
      </c>
      <c r="CC44" s="59">
        <f t="shared" si="32"/>
        <v>0.36733063759463253</v>
      </c>
      <c r="CD44" s="59">
        <f t="shared" si="32"/>
        <v>8.8395492227227923E-2</v>
      </c>
      <c r="CE44" s="59">
        <f t="shared" si="32"/>
        <v>0.2789351453674046</v>
      </c>
      <c r="CF44" s="59">
        <f t="shared" si="32"/>
        <v>6.1767540022400437E-3</v>
      </c>
      <c r="CG44" s="59">
        <f t="shared" si="32"/>
        <v>0</v>
      </c>
      <c r="CH44" s="59">
        <f t="shared" si="32"/>
        <v>2.7236137983254284E-2</v>
      </c>
      <c r="CI44" s="122">
        <f t="shared" si="6"/>
        <v>1</v>
      </c>
      <c r="CK44" s="123" t="str">
        <f t="shared" si="7"/>
        <v>諸塚村</v>
      </c>
      <c r="CL44" s="124">
        <f t="shared" si="17"/>
        <v>6.1932148140839525</v>
      </c>
      <c r="CM44" s="65">
        <f t="shared" si="18"/>
        <v>0</v>
      </c>
      <c r="CN44" s="66">
        <f t="shared" si="19"/>
        <v>1.4020672506432719</v>
      </c>
      <c r="CO44" s="65">
        <f t="shared" si="20"/>
        <v>0</v>
      </c>
      <c r="CP44" s="66">
        <f t="shared" si="8"/>
        <v>0.14809570924311477</v>
      </c>
      <c r="CQ44" s="65">
        <f t="shared" si="21"/>
        <v>0</v>
      </c>
      <c r="CR44" s="66">
        <f t="shared" si="9"/>
        <v>4.6430518541975658</v>
      </c>
      <c r="CS44" s="65">
        <f t="shared" si="22"/>
        <v>0</v>
      </c>
      <c r="CT44" s="66">
        <f t="shared" si="10"/>
        <v>1.3087436627714337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39427</v>
      </c>
      <c r="AY45" s="18" t="str">
        <f>IF(IFERROR(比較地域マスタ!$Z30,"")=0,"",IFERROR(比較地域マスタ!$Z30,""))</f>
        <v>三原村</v>
      </c>
      <c r="BB45" s="110" t="str">
        <f t="shared" si="0"/>
        <v>39427</v>
      </c>
      <c r="BC45" s="1031" t="str">
        <f t="shared" si="0"/>
        <v>三原村</v>
      </c>
      <c r="BD45" s="34">
        <f t="shared" si="14"/>
        <v>13.358573198378581</v>
      </c>
      <c r="BE45" s="34">
        <f t="shared" si="15"/>
        <v>5.7861559697029472</v>
      </c>
      <c r="BF45" s="34">
        <f>VLOOKUP($AX45&amp;"_"&amp;$BC$14,データシート1!$A:$BT,MATCH($BC$12&amp;"_"&amp;BF$20,データシート1!$A$1:$BT$1,0),0)</f>
        <v>0</v>
      </c>
      <c r="BG45" s="34">
        <f>VLOOKUP($AX45&amp;"_"&amp;$BC$14,データシート1!$A:$BT,MATCH($BC$12&amp;"_"&amp;BG$20,データシート1!$A$1:$BT$1,0),0)</f>
        <v>0.32956270039205293</v>
      </c>
      <c r="BH45" s="34">
        <f>VLOOKUP($AX45&amp;"_"&amp;$BC$14,データシート1!$A:$BT,MATCH($BC$12&amp;"_"&amp;BH$20,データシート1!$A$1:$BT$1,0),0)</f>
        <v>5.4565932693108943</v>
      </c>
      <c r="BI45" s="34">
        <f>VLOOKUP($AX45&amp;"_"&amp;$BC$14,データシート1!$A:$BT,MATCH($BC$12&amp;"_"&amp;BI$20,データシート1!$A$1:$BT$1,0),0)</f>
        <v>1.3612821618519648</v>
      </c>
      <c r="BJ45" s="34">
        <f>VLOOKUP($AX45&amp;"_"&amp;$BC$14,データシート1!$A:$BT,MATCH($BC$12&amp;"_"&amp;BJ$20,データシート1!$A$1:$BT$1,0),0)</f>
        <v>1.8558406185934704</v>
      </c>
      <c r="BK45" s="34">
        <f t="shared" si="1"/>
        <v>4.1920398118664224</v>
      </c>
      <c r="BL45" s="34">
        <f t="shared" si="2"/>
        <v>4.1063275382069859</v>
      </c>
      <c r="BM45" s="34">
        <f>VLOOKUP($AX45&amp;"_"&amp;$BC$14,データシート1!$A:$BT,MATCH($BC$12&amp;"_"&amp;BM$20,データシート1!$A$1:$BT$1,0),0)</f>
        <v>1.3183615972302185</v>
      </c>
      <c r="BN45" s="34">
        <f>VLOOKUP($AX45&amp;"_"&amp;$BC$14,データシート1!$A:$BT,MATCH($BC$12&amp;"_"&amp;BN$20,データシート1!$A$1:$BT$1,0),0)</f>
        <v>2.7879659409767674</v>
      </c>
      <c r="BO45" s="34">
        <f>VLOOKUP($AX45&amp;"_"&amp;$BC$14,データシート1!$A:$BT,MATCH($BC$12&amp;"_"&amp;BO$20,データシート1!$A$1:$BT$1,0),0)</f>
        <v>8.5712273659436206E-2</v>
      </c>
      <c r="BP45" s="34">
        <f>VLOOKUP($AX45&amp;"_"&amp;$BC$14,データシート1!$A:$BT,MATCH($BC$12&amp;"_"&amp;BP$20,データシート1!$A$1:$BT$1,0),0)</f>
        <v>0</v>
      </c>
      <c r="BQ45" s="34">
        <f>VLOOKUP($AX45&amp;"_"&amp;$BC$14,データシート1!$A:$BT,MATCH($BC$12&amp;"_"&amp;BQ$20,データシート1!$A$1:$BT$1,0),0)</f>
        <v>0.1632546363637761</v>
      </c>
      <c r="BR45" s="35">
        <f t="shared" si="3"/>
        <v>13.358573198378581</v>
      </c>
      <c r="BT45" s="121" t="str">
        <f t="shared" si="4"/>
        <v>三原村</v>
      </c>
      <c r="BU45" s="33">
        <f t="shared" si="25"/>
        <v>13.358573198378581</v>
      </c>
      <c r="BV45" s="59">
        <f t="shared" si="16"/>
        <v>0.43314176475113758</v>
      </c>
      <c r="BW45" s="59">
        <f t="shared" si="16"/>
        <v>0</v>
      </c>
      <c r="BX45" s="59">
        <f t="shared" si="16"/>
        <v>2.4670501519732223E-2</v>
      </c>
      <c r="BY45" s="59">
        <f t="shared" si="16"/>
        <v>0.40847126323140537</v>
      </c>
      <c r="BZ45" s="59">
        <f t="shared" si="16"/>
        <v>0.10190326029857685</v>
      </c>
      <c r="CA45" s="59">
        <f t="shared" si="32"/>
        <v>0.1389250626570453</v>
      </c>
      <c r="CB45" s="59">
        <f t="shared" si="32"/>
        <v>0.3138089487262935</v>
      </c>
      <c r="CC45" s="59">
        <f t="shared" si="32"/>
        <v>0.30739267414467575</v>
      </c>
      <c r="CD45" s="59">
        <f t="shared" si="32"/>
        <v>9.8690300053170116E-2</v>
      </c>
      <c r="CE45" s="59">
        <f t="shared" si="32"/>
        <v>0.20870237409150563</v>
      </c>
      <c r="CF45" s="59">
        <f t="shared" si="32"/>
        <v>6.4162745816177189E-3</v>
      </c>
      <c r="CG45" s="59">
        <f t="shared" si="32"/>
        <v>0</v>
      </c>
      <c r="CH45" s="59">
        <f t="shared" si="32"/>
        <v>1.222096356694676E-2</v>
      </c>
      <c r="CI45" s="122">
        <f t="shared" si="6"/>
        <v>1</v>
      </c>
      <c r="CK45" s="123" t="str">
        <f t="shared" si="7"/>
        <v>三原村</v>
      </c>
      <c r="CL45" s="124">
        <f t="shared" si="17"/>
        <v>5.7861559697029472</v>
      </c>
      <c r="CM45" s="65">
        <f t="shared" si="18"/>
        <v>0</v>
      </c>
      <c r="CN45" s="66">
        <f t="shared" si="19"/>
        <v>0</v>
      </c>
      <c r="CO45" s="65">
        <f t="shared" si="20"/>
        <v>0</v>
      </c>
      <c r="CP45" s="66">
        <f t="shared" si="8"/>
        <v>0.32956270039205293</v>
      </c>
      <c r="CQ45" s="65">
        <f t="shared" si="21"/>
        <v>0</v>
      </c>
      <c r="CR45" s="66">
        <f t="shared" si="9"/>
        <v>5.4565932693108943</v>
      </c>
      <c r="CS45" s="65">
        <f t="shared" si="22"/>
        <v>0</v>
      </c>
      <c r="CT45" s="66">
        <f t="shared" si="10"/>
        <v>1.3612821618519648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46523</v>
      </c>
      <c r="AY46" s="18" t="str">
        <f>IF(IFERROR(比較地域マスタ!$Z31,"")=0,"",IFERROR(比較地域マスタ!$Z31,""))</f>
        <v>大和村</v>
      </c>
      <c r="BB46" s="110" t="str">
        <f t="shared" si="0"/>
        <v>46523</v>
      </c>
      <c r="BC46" s="1031" t="str">
        <f t="shared" si="0"/>
        <v>大和村</v>
      </c>
      <c r="BD46" s="34">
        <f t="shared" si="14"/>
        <v>6.7704395528590418</v>
      </c>
      <c r="BE46" s="34">
        <f t="shared" si="15"/>
        <v>0.83692811429156677</v>
      </c>
      <c r="BF46" s="34">
        <f>VLOOKUP($AX46&amp;"_"&amp;$BC$14,データシート1!$A:$BT,MATCH($BC$12&amp;"_"&amp;BF$20,データシート1!$A$1:$BT$1,0),0)</f>
        <v>0</v>
      </c>
      <c r="BG46" s="34">
        <f>VLOOKUP($AX46&amp;"_"&amp;$BC$14,データシート1!$A:$BT,MATCH($BC$12&amp;"_"&amp;BG$20,データシート1!$A$1:$BT$1,0),0)</f>
        <v>0.17464169043298583</v>
      </c>
      <c r="BH46" s="34">
        <f>VLOOKUP($AX46&amp;"_"&amp;$BC$14,データシート1!$A:$BT,MATCH($BC$12&amp;"_"&amp;BH$20,データシート1!$A$1:$BT$1,0),0)</f>
        <v>0.66228642385858094</v>
      </c>
      <c r="BI46" s="34">
        <f>VLOOKUP($AX46&amp;"_"&amp;$BC$14,データシート1!$A:$BT,MATCH($BC$12&amp;"_"&amp;BI$20,データシート1!$A$1:$BT$1,0),0)</f>
        <v>1.1272816778476418</v>
      </c>
      <c r="BJ46" s="34">
        <f>VLOOKUP($AX46&amp;"_"&amp;$BC$14,データシート1!$A:$BT,MATCH($BC$12&amp;"_"&amp;BJ$20,データシート1!$A$1:$BT$1,0),0)</f>
        <v>1.5810282802980964</v>
      </c>
      <c r="BK46" s="34">
        <f t="shared" si="1"/>
        <v>3.0491183979532597</v>
      </c>
      <c r="BL46" s="34">
        <f t="shared" si="2"/>
        <v>2.8842804167634339</v>
      </c>
      <c r="BM46" s="34">
        <f>VLOOKUP($AX46&amp;"_"&amp;$BC$14,データシート1!$A:$BT,MATCH($BC$12&amp;"_"&amp;BM$20,データシート1!$A$1:$BT$1,0),0)</f>
        <v>1.1185686541448141</v>
      </c>
      <c r="BN46" s="34">
        <f>VLOOKUP($AX46&amp;"_"&amp;$BC$14,データシート1!$A:$BT,MATCH($BC$12&amp;"_"&amp;BN$20,データシート1!$A$1:$BT$1,0),0)</f>
        <v>1.7657117626186196</v>
      </c>
      <c r="BO46" s="34">
        <f>VLOOKUP($AX46&amp;"_"&amp;$BC$14,データシート1!$A:$BT,MATCH($BC$12&amp;"_"&amp;BO$20,データシート1!$A$1:$BT$1,0),0)</f>
        <v>8.3493563578333596E-2</v>
      </c>
      <c r="BP46" s="34">
        <f>VLOOKUP($AX46&amp;"_"&amp;$BC$14,データシート1!$A:$BT,MATCH($BC$12&amp;"_"&amp;BP$20,データシート1!$A$1:$BT$1,0),0)</f>
        <v>8.1344417611492206E-2</v>
      </c>
      <c r="BQ46" s="34">
        <f>VLOOKUP($AX46&amp;"_"&amp;$BC$14,データシート1!$A:$BT,MATCH($BC$12&amp;"_"&amp;BQ$20,データシート1!$A$1:$BT$1,0),0)</f>
        <v>0.17608308246847709</v>
      </c>
      <c r="BR46" s="35">
        <f t="shared" si="3"/>
        <v>6.7704395528590418</v>
      </c>
      <c r="BT46" s="121" t="str">
        <f t="shared" si="4"/>
        <v>大和村</v>
      </c>
      <c r="BU46" s="33">
        <f t="shared" si="25"/>
        <v>6.7704395528590418</v>
      </c>
      <c r="BV46" s="59">
        <f t="shared" si="16"/>
        <v>0.12361503381832073</v>
      </c>
      <c r="BW46" s="59">
        <f t="shared" si="16"/>
        <v>0</v>
      </c>
      <c r="BX46" s="59">
        <f t="shared" si="16"/>
        <v>2.5794734458449986E-2</v>
      </c>
      <c r="BY46" s="59">
        <f t="shared" si="16"/>
        <v>9.7820299359870758E-2</v>
      </c>
      <c r="BZ46" s="59">
        <f t="shared" si="16"/>
        <v>0.16650051581534464</v>
      </c>
      <c r="CA46" s="59">
        <f t="shared" si="32"/>
        <v>0.23351929634028784</v>
      </c>
      <c r="CB46" s="59">
        <f t="shared" si="32"/>
        <v>0.45035752466997048</v>
      </c>
      <c r="CC46" s="59">
        <f t="shared" si="32"/>
        <v>0.42601080686784232</v>
      </c>
      <c r="CD46" s="59">
        <f t="shared" si="32"/>
        <v>0.1652135943924736</v>
      </c>
      <c r="CE46" s="59">
        <f t="shared" si="32"/>
        <v>0.26079721247536869</v>
      </c>
      <c r="CF46" s="59">
        <f t="shared" si="32"/>
        <v>1.233207429539426E-2</v>
      </c>
      <c r="CG46" s="59">
        <f t="shared" si="32"/>
        <v>1.2014643506733893E-2</v>
      </c>
      <c r="CH46" s="59">
        <f t="shared" si="32"/>
        <v>2.6007629356076326E-2</v>
      </c>
      <c r="CI46" s="122">
        <f t="shared" si="6"/>
        <v>1</v>
      </c>
      <c r="CK46" s="123" t="str">
        <f t="shared" si="7"/>
        <v>大和村</v>
      </c>
      <c r="CL46" s="124">
        <f t="shared" si="17"/>
        <v>0.83692811429156677</v>
      </c>
      <c r="CM46" s="65">
        <f t="shared" si="18"/>
        <v>0</v>
      </c>
      <c r="CN46" s="66">
        <f t="shared" si="19"/>
        <v>0</v>
      </c>
      <c r="CO46" s="65">
        <f t="shared" si="20"/>
        <v>0</v>
      </c>
      <c r="CP46" s="66">
        <f t="shared" si="8"/>
        <v>0.17464169043298583</v>
      </c>
      <c r="CQ46" s="65">
        <f t="shared" si="21"/>
        <v>0</v>
      </c>
      <c r="CR46" s="66">
        <f t="shared" si="9"/>
        <v>0.66228642385858094</v>
      </c>
      <c r="CS46" s="65">
        <f t="shared" si="22"/>
        <v>0</v>
      </c>
      <c r="CT46" s="66">
        <f t="shared" si="10"/>
        <v>1.1272816778476418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29386</v>
      </c>
      <c r="AY47" s="18" t="str">
        <f>IF(IFERROR(比較地域マスタ!$Z32,"")=0,"",IFERROR(比較地域マスタ!$Z32,""))</f>
        <v>御杖村</v>
      </c>
      <c r="BB47" s="110" t="str">
        <f t="shared" si="0"/>
        <v>29386</v>
      </c>
      <c r="BC47" s="1031" t="str">
        <f t="shared" si="0"/>
        <v>御杖村</v>
      </c>
      <c r="BD47" s="34">
        <f t="shared" si="14"/>
        <v>9.5611107588927293</v>
      </c>
      <c r="BE47" s="34">
        <f t="shared" si="15"/>
        <v>1.7102078892625938</v>
      </c>
      <c r="BF47" s="34">
        <f>VLOOKUP($AX47&amp;"_"&amp;$BC$14,データシート1!$A:$BT,MATCH($BC$12&amp;"_"&amp;BF$20,データシート1!$A$1:$BT$1,0),0)</f>
        <v>0</v>
      </c>
      <c r="BG47" s="34">
        <f>VLOOKUP($AX47&amp;"_"&amp;$BC$14,データシート1!$A:$BT,MATCH($BC$12&amp;"_"&amp;BG$20,データシート1!$A$1:$BT$1,0),0)</f>
        <v>9.6399422700066406E-2</v>
      </c>
      <c r="BH47" s="34">
        <f>VLOOKUP($AX47&amp;"_"&amp;$BC$14,データシート1!$A:$BT,MATCH($BC$12&amp;"_"&amp;BH$20,データシート1!$A$1:$BT$1,0),0)</f>
        <v>1.6138084665625274</v>
      </c>
      <c r="BI47" s="34">
        <f>VLOOKUP($AX47&amp;"_"&amp;$BC$14,データシート1!$A:$BT,MATCH($BC$12&amp;"_"&amp;BI$20,データシート1!$A$1:$BT$1,0),0)</f>
        <v>1.278346762679808</v>
      </c>
      <c r="BJ47" s="34">
        <f>VLOOKUP($AX47&amp;"_"&amp;$BC$14,データシート1!$A:$BT,MATCH($BC$12&amp;"_"&amp;BJ$20,データシート1!$A$1:$BT$1,0),0)</f>
        <v>1.9021613542800859</v>
      </c>
      <c r="BK47" s="34">
        <f t="shared" si="1"/>
        <v>4.4288310721660809</v>
      </c>
      <c r="BL47" s="34">
        <f t="shared" si="2"/>
        <v>4.340900088425542</v>
      </c>
      <c r="BM47" s="34">
        <f>VLOOKUP($AX47&amp;"_"&amp;$BC$14,データシート1!$A:$BT,MATCH($BC$12&amp;"_"&amp;BM$20,データシート1!$A$1:$BT$1,0),0)</f>
        <v>1.3577765315804002</v>
      </c>
      <c r="BN47" s="34">
        <f>VLOOKUP($AX47&amp;"_"&amp;$BC$14,データシート1!$A:$BT,MATCH($BC$12&amp;"_"&amp;BN$20,データシート1!$A$1:$BT$1,0),0)</f>
        <v>2.9831235568451415</v>
      </c>
      <c r="BO47" s="34">
        <f>VLOOKUP($AX47&amp;"_"&amp;$BC$14,データシート1!$A:$BT,MATCH($BC$12&amp;"_"&amp;BO$20,データシート1!$A$1:$BT$1,0),0)</f>
        <v>8.7930983740538704E-2</v>
      </c>
      <c r="BP47" s="34">
        <f>VLOOKUP($AX47&amp;"_"&amp;$BC$14,データシート1!$A:$BT,MATCH($BC$12&amp;"_"&amp;BP$20,データシート1!$A$1:$BT$1,0),0)</f>
        <v>0</v>
      </c>
      <c r="BQ47" s="34">
        <f>VLOOKUP($AX47&amp;"_"&amp;$BC$14,データシート1!$A:$BT,MATCH($BC$12&amp;"_"&amp;BQ$20,データシート1!$A$1:$BT$1,0),0)</f>
        <v>0.24156368050415991</v>
      </c>
      <c r="BR47" s="35">
        <f t="shared" si="3"/>
        <v>9.5611107588927293</v>
      </c>
      <c r="BT47" s="121" t="str">
        <f t="shared" si="4"/>
        <v>御杖村</v>
      </c>
      <c r="BU47" s="33">
        <f t="shared" si="25"/>
        <v>9.5611107588927293</v>
      </c>
      <c r="BV47" s="59">
        <f t="shared" si="16"/>
        <v>0.17887125590213879</v>
      </c>
      <c r="BW47" s="59">
        <f t="shared" si="16"/>
        <v>0</v>
      </c>
      <c r="BX47" s="59">
        <f t="shared" si="16"/>
        <v>1.0082450159925812E-2</v>
      </c>
      <c r="BY47" s="59">
        <f t="shared" si="16"/>
        <v>0.16878880574221297</v>
      </c>
      <c r="BZ47" s="59">
        <f t="shared" si="16"/>
        <v>0.13370274593784259</v>
      </c>
      <c r="CA47" s="59">
        <f t="shared" si="32"/>
        <v>0.19894773758487189</v>
      </c>
      <c r="CB47" s="59">
        <f t="shared" si="32"/>
        <v>0.46321302867941916</v>
      </c>
      <c r="CC47" s="59">
        <f t="shared" si="32"/>
        <v>0.45401629558449558</v>
      </c>
      <c r="CD47" s="59">
        <f t="shared" si="32"/>
        <v>0.14201033392668741</v>
      </c>
      <c r="CE47" s="59">
        <f t="shared" si="32"/>
        <v>0.31200596165780808</v>
      </c>
      <c r="CF47" s="59">
        <f t="shared" si="32"/>
        <v>9.1967330949235832E-3</v>
      </c>
      <c r="CG47" s="59">
        <f t="shared" si="32"/>
        <v>0</v>
      </c>
      <c r="CH47" s="59">
        <f t="shared" si="32"/>
        <v>2.5265231895727495E-2</v>
      </c>
      <c r="CI47" s="122">
        <f t="shared" si="6"/>
        <v>1</v>
      </c>
      <c r="CK47" s="123" t="str">
        <f t="shared" si="7"/>
        <v>御杖村</v>
      </c>
      <c r="CL47" s="124">
        <f t="shared" si="17"/>
        <v>1.7102078892625938</v>
      </c>
      <c r="CM47" s="65">
        <f t="shared" si="18"/>
        <v>0</v>
      </c>
      <c r="CN47" s="66">
        <f t="shared" si="19"/>
        <v>0</v>
      </c>
      <c r="CO47" s="65">
        <f t="shared" si="20"/>
        <v>0</v>
      </c>
      <c r="CP47" s="66">
        <f t="shared" si="8"/>
        <v>9.6399422700066406E-2</v>
      </c>
      <c r="CQ47" s="65">
        <f t="shared" si="21"/>
        <v>0</v>
      </c>
      <c r="CR47" s="66">
        <f t="shared" si="9"/>
        <v>1.6138084665625274</v>
      </c>
      <c r="CS47" s="65">
        <f t="shared" si="22"/>
        <v>0</v>
      </c>
      <c r="CT47" s="66">
        <f t="shared" si="10"/>
        <v>1.278346762679808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36302</v>
      </c>
      <c r="AY48" s="18" t="str">
        <f>IF(IFERROR(比較地域マスタ!$Z33,"")=0,"",IFERROR(比較地域マスタ!$Z33,""))</f>
        <v>上勝町</v>
      </c>
      <c r="BB48" s="110" t="str">
        <f t="shared" si="0"/>
        <v>36302</v>
      </c>
      <c r="BC48" s="1031" t="str">
        <f t="shared" si="0"/>
        <v>上勝町</v>
      </c>
      <c r="BD48" s="34">
        <f t="shared" si="14"/>
        <v>10.355380116133873</v>
      </c>
      <c r="BE48" s="34">
        <f t="shared" si="15"/>
        <v>1.6428367176316161</v>
      </c>
      <c r="BF48" s="34">
        <f>VLOOKUP($AX48&amp;"_"&amp;$BC$14,データシート1!$A:$BT,MATCH($BC$12&amp;"_"&amp;BF$20,データシート1!$A$1:$BT$1,0),0)</f>
        <v>0.12928295445734292</v>
      </c>
      <c r="BG48" s="34">
        <f>VLOOKUP($AX48&amp;"_"&amp;$BC$14,データシート1!$A:$BT,MATCH($BC$12&amp;"_"&amp;BG$20,データシート1!$A$1:$BT$1,0),0)</f>
        <v>0.17528925545823723</v>
      </c>
      <c r="BH48" s="34">
        <f>VLOOKUP($AX48&amp;"_"&amp;$BC$14,データシート1!$A:$BT,MATCH($BC$12&amp;"_"&amp;BH$20,データシート1!$A$1:$BT$1,0),0)</f>
        <v>1.338264507716036</v>
      </c>
      <c r="BI48" s="34">
        <f>VLOOKUP($AX48&amp;"_"&amp;$BC$14,データシート1!$A:$BT,MATCH($BC$12&amp;"_"&amp;BI$20,データシート1!$A$1:$BT$1,0),0)</f>
        <v>1.569332225011469</v>
      </c>
      <c r="BJ48" s="34">
        <f>VLOOKUP($AX48&amp;"_"&amp;$BC$14,データシート1!$A:$BT,MATCH($BC$12&amp;"_"&amp;BJ$20,データシート1!$A$1:$BT$1,0),0)</f>
        <v>2.5685035135881078</v>
      </c>
      <c r="BK48" s="34">
        <f t="shared" si="1"/>
        <v>4.5747076599026792</v>
      </c>
      <c r="BL48" s="34">
        <f t="shared" si="2"/>
        <v>4.4896376444246151</v>
      </c>
      <c r="BM48" s="34">
        <f>VLOOKUP($AX48&amp;"_"&amp;$BC$14,データシート1!$A:$BT,MATCH($BC$12&amp;"_"&amp;BM$20,データシート1!$A$1:$BT$1,0),0)</f>
        <v>1.1022590261378424</v>
      </c>
      <c r="BN48" s="34">
        <f>VLOOKUP($AX48&amp;"_"&amp;$BC$14,データシート1!$A:$BT,MATCH($BC$12&amp;"_"&amp;BN$20,データシート1!$A$1:$BT$1,0),0)</f>
        <v>3.3873786182867729</v>
      </c>
      <c r="BO48" s="34">
        <f>VLOOKUP($AX48&amp;"_"&amp;$BC$14,データシート1!$A:$BT,MATCH($BC$12&amp;"_"&amp;BO$20,データシート1!$A$1:$BT$1,0),0)</f>
        <v>8.5070015478064406E-2</v>
      </c>
      <c r="BP48" s="34">
        <f>VLOOKUP($AX48&amp;"_"&amp;$BC$14,データシート1!$A:$BT,MATCH($BC$12&amp;"_"&amp;BP$20,データシート1!$A$1:$BT$1,0),0)</f>
        <v>0</v>
      </c>
      <c r="BQ48" s="34">
        <f>VLOOKUP($AX48&amp;"_"&amp;$BC$14,データシート1!$A:$BT,MATCH($BC$12&amp;"_"&amp;BQ$20,データシート1!$A$1:$BT$1,0),0)</f>
        <v>0</v>
      </c>
      <c r="BR48" s="35">
        <f t="shared" si="3"/>
        <v>10.355380116133873</v>
      </c>
      <c r="BT48" s="121" t="str">
        <f t="shared" si="4"/>
        <v>上勝町</v>
      </c>
      <c r="BU48" s="33">
        <f t="shared" si="25"/>
        <v>10.355380116133873</v>
      </c>
      <c r="BV48" s="59">
        <f t="shared" si="16"/>
        <v>0.15864571838092609</v>
      </c>
      <c r="BW48" s="59">
        <f t="shared" si="16"/>
        <v>1.2484616982424208E-2</v>
      </c>
      <c r="BX48" s="59">
        <f t="shared" si="16"/>
        <v>1.6927360801090571E-2</v>
      </c>
      <c r="BY48" s="59">
        <f t="shared" si="16"/>
        <v>0.12923374059741133</v>
      </c>
      <c r="BZ48" s="59">
        <f t="shared" si="16"/>
        <v>0.15154752480465883</v>
      </c>
      <c r="CA48" s="59">
        <f t="shared" si="32"/>
        <v>0.24803565728952162</v>
      </c>
      <c r="CB48" s="59">
        <f t="shared" si="32"/>
        <v>0.44177109952489341</v>
      </c>
      <c r="CC48" s="59">
        <f t="shared" si="32"/>
        <v>0.43355604469117237</v>
      </c>
      <c r="CD48" s="59">
        <f t="shared" si="32"/>
        <v>0.10644312558073099</v>
      </c>
      <c r="CE48" s="59">
        <f t="shared" si="32"/>
        <v>0.32711291911044144</v>
      </c>
      <c r="CF48" s="59">
        <f t="shared" si="32"/>
        <v>8.2150548337210482E-3</v>
      </c>
      <c r="CG48" s="59">
        <f t="shared" si="32"/>
        <v>0</v>
      </c>
      <c r="CH48" s="59">
        <f t="shared" si="32"/>
        <v>0</v>
      </c>
      <c r="CI48" s="122">
        <f t="shared" si="6"/>
        <v>1</v>
      </c>
      <c r="CK48" s="123" t="str">
        <f t="shared" si="7"/>
        <v>上勝町</v>
      </c>
      <c r="CL48" s="124">
        <f t="shared" si="17"/>
        <v>1.6428367176316161</v>
      </c>
      <c r="CM48" s="65">
        <f t="shared" si="18"/>
        <v>0</v>
      </c>
      <c r="CN48" s="66">
        <f t="shared" si="19"/>
        <v>0.12928295445734292</v>
      </c>
      <c r="CO48" s="65">
        <f t="shared" si="20"/>
        <v>0</v>
      </c>
      <c r="CP48" s="66">
        <f t="shared" si="8"/>
        <v>0.17528925545823723</v>
      </c>
      <c r="CQ48" s="65">
        <f t="shared" si="21"/>
        <v>0</v>
      </c>
      <c r="CR48" s="66">
        <f t="shared" si="9"/>
        <v>1.338264507716036</v>
      </c>
      <c r="CS48" s="65">
        <f t="shared" si="22"/>
        <v>0</v>
      </c>
      <c r="CT48" s="66">
        <f t="shared" si="10"/>
        <v>1.569332225011469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43425</v>
      </c>
      <c r="AY49" s="18" t="str">
        <f>IF(IFERROR(比較地域マスタ!$Z34,"")=0,"",IFERROR(比較地域マスタ!$Z34,""))</f>
        <v>産山村</v>
      </c>
      <c r="BB49" s="110" t="str">
        <f t="shared" si="0"/>
        <v>43425</v>
      </c>
      <c r="BC49" s="1031" t="str">
        <f t="shared" si="0"/>
        <v>産山村</v>
      </c>
      <c r="BD49" s="34">
        <f t="shared" si="14"/>
        <v>7.7589762399921938</v>
      </c>
      <c r="BE49" s="34">
        <f t="shared" si="15"/>
        <v>1.3360345131409475</v>
      </c>
      <c r="BF49" s="34">
        <f>VLOOKUP($AX49&amp;"_"&amp;$BC$14,データシート1!$A:$BT,MATCH($BC$12&amp;"_"&amp;BF$20,データシート1!$A$1:$BT$1,0),0)</f>
        <v>0</v>
      </c>
      <c r="BG49" s="34">
        <f>VLOOKUP($AX49&amp;"_"&amp;$BC$14,データシート1!$A:$BT,MATCH($BC$12&amp;"_"&amp;BG$20,データシート1!$A$1:$BT$1,0),0)</f>
        <v>0.14372971631138282</v>
      </c>
      <c r="BH49" s="34">
        <f>VLOOKUP($AX49&amp;"_"&amp;$BC$14,データシート1!$A:$BT,MATCH($BC$12&amp;"_"&amp;BH$20,データシート1!$A$1:$BT$1,0),0)</f>
        <v>1.1923047968295646</v>
      </c>
      <c r="BI49" s="34">
        <f>VLOOKUP($AX49&amp;"_"&amp;$BC$14,データシート1!$A:$BT,MATCH($BC$12&amp;"_"&amp;BI$20,データシート1!$A$1:$BT$1,0),0)</f>
        <v>0.9516528957367979</v>
      </c>
      <c r="BJ49" s="34">
        <f>VLOOKUP($AX49&amp;"_"&amp;$BC$14,データシート1!$A:$BT,MATCH($BC$12&amp;"_"&amp;BJ$20,データシート1!$A$1:$BT$1,0),0)</f>
        <v>1.1343488082855797</v>
      </c>
      <c r="BK49" s="34">
        <f t="shared" si="1"/>
        <v>4.3369400228288688</v>
      </c>
      <c r="BL49" s="34">
        <f t="shared" si="2"/>
        <v>4.2542638787540996</v>
      </c>
      <c r="BM49" s="34">
        <f>VLOOKUP($AX49&amp;"_"&amp;$BC$14,データシート1!$A:$BT,MATCH($BC$12&amp;"_"&amp;BM$20,データシート1!$A$1:$BT$1,0),0)</f>
        <v>1.2572004922040745</v>
      </c>
      <c r="BN49" s="34">
        <f>VLOOKUP($AX49&amp;"_"&amp;$BC$14,データシート1!$A:$BT,MATCH($BC$12&amp;"_"&amp;BN$20,データシート1!$A$1:$BT$1,0),0)</f>
        <v>2.9970633865500251</v>
      </c>
      <c r="BO49" s="34">
        <f>VLOOKUP($AX49&amp;"_"&amp;$BC$14,データシート1!$A:$BT,MATCH($BC$12&amp;"_"&amp;BO$20,データシート1!$A$1:$BT$1,0),0)</f>
        <v>8.2676144074769503E-2</v>
      </c>
      <c r="BP49" s="34">
        <f>VLOOKUP($AX49&amp;"_"&amp;$BC$14,データシート1!$A:$BT,MATCH($BC$12&amp;"_"&amp;BP$20,データシート1!$A$1:$BT$1,0),0)</f>
        <v>0</v>
      </c>
      <c r="BQ49" s="34">
        <f>VLOOKUP($AX49&amp;"_"&amp;$BC$14,データシート1!$A:$BT,MATCH($BC$12&amp;"_"&amp;BQ$20,データシート1!$A$1:$BT$1,0),0)</f>
        <v>0</v>
      </c>
      <c r="BR49" s="35">
        <f t="shared" si="3"/>
        <v>7.7589762399921938</v>
      </c>
      <c r="BT49" s="121" t="str">
        <f t="shared" si="4"/>
        <v>産山村</v>
      </c>
      <c r="BU49" s="33">
        <f t="shared" si="25"/>
        <v>7.7589762399921938</v>
      </c>
      <c r="BV49" s="59">
        <f t="shared" si="16"/>
        <v>0.17219211295616646</v>
      </c>
      <c r="BW49" s="59">
        <f t="shared" si="16"/>
        <v>0</v>
      </c>
      <c r="BX49" s="59">
        <f t="shared" si="16"/>
        <v>1.852431453141393E-2</v>
      </c>
      <c r="BY49" s="59">
        <f t="shared" si="16"/>
        <v>0.15366779842475251</v>
      </c>
      <c r="BZ49" s="59">
        <f t="shared" si="16"/>
        <v>0.12265186363526683</v>
      </c>
      <c r="CA49" s="59">
        <f t="shared" si="32"/>
        <v>0.1461982577596759</v>
      </c>
      <c r="CB49" s="59">
        <f t="shared" si="32"/>
        <v>0.55895776564889088</v>
      </c>
      <c r="CC49" s="59">
        <f t="shared" si="32"/>
        <v>0.54830221760781928</v>
      </c>
      <c r="CD49" s="59">
        <f t="shared" si="32"/>
        <v>0.16203174920475583</v>
      </c>
      <c r="CE49" s="59">
        <f t="shared" si="32"/>
        <v>0.3862704684030635</v>
      </c>
      <c r="CF49" s="59">
        <f t="shared" si="32"/>
        <v>1.0655548041071548E-2</v>
      </c>
      <c r="CG49" s="59">
        <f t="shared" si="32"/>
        <v>0</v>
      </c>
      <c r="CH49" s="59">
        <f t="shared" si="32"/>
        <v>0</v>
      </c>
      <c r="CI49" s="122">
        <f t="shared" si="6"/>
        <v>1</v>
      </c>
      <c r="CK49" s="123" t="str">
        <f t="shared" si="7"/>
        <v>産山村</v>
      </c>
      <c r="CL49" s="124">
        <f t="shared" si="17"/>
        <v>1.3360345131409475</v>
      </c>
      <c r="CM49" s="65">
        <f t="shared" si="18"/>
        <v>0</v>
      </c>
      <c r="CN49" s="66">
        <f t="shared" si="19"/>
        <v>0</v>
      </c>
      <c r="CO49" s="65">
        <f t="shared" si="20"/>
        <v>0</v>
      </c>
      <c r="CP49" s="66">
        <f t="shared" si="8"/>
        <v>0.14372971631138282</v>
      </c>
      <c r="CQ49" s="65">
        <f t="shared" si="21"/>
        <v>0</v>
      </c>
      <c r="CR49" s="66">
        <f t="shared" si="9"/>
        <v>1.1923047968295646</v>
      </c>
      <c r="CS49" s="65">
        <f t="shared" si="22"/>
        <v>0</v>
      </c>
      <c r="CT49" s="66">
        <f t="shared" si="10"/>
        <v>0.9516528957367979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栄村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栄村</v>
      </c>
      <c r="AZ4" s="1038" t="str">
        <f>年度マスタ!$K4</f>
        <v>20602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40448</v>
      </c>
      <c r="AY13" s="18" t="str">
        <f>IF(IFERROR(比較地域マスタ!$Z6,"")=0,"",IFERROR(比較地域マスタ!$Z6,""))</f>
        <v>東峰村</v>
      </c>
      <c r="BC13" s="844" t="str">
        <f t="shared" ref="BC13:BC59" si="0">AX13</f>
        <v>40448</v>
      </c>
      <c r="BD13" s="1031" t="str">
        <f>AY13</f>
        <v>東峰村</v>
      </c>
      <c r="BE13" s="34">
        <f>VLOOKUP($BC13&amp;"_"&amp;$AZ$7,データシート1!$A:$BT,MATCH("cb_"&amp;BE$12,データシート1!$A$1:$BT$1,0),0)</f>
        <v>332.15</v>
      </c>
      <c r="BF13" s="34">
        <f>VLOOKUP($BC13&amp;"_"&amp;$AZ$7,データシート1!$A:$BT,MATCH("cb_"&amp;BF$12,データシート1!$A$1:$BT$1,0),0)</f>
        <v>2641.6800000000007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2973.8300000000008</v>
      </c>
      <c r="BL13" s="36"/>
      <c r="BM13" s="844" t="str">
        <f>AX13</f>
        <v>40448</v>
      </c>
      <c r="BN13" s="1031" t="str">
        <f>AY13</f>
        <v>東峰村</v>
      </c>
      <c r="BO13" s="34">
        <f>BE13*VLOOKUP(BO$12,別紙!$B$4:$E$10,MATCH("設備利用率",別紙!$B$4:$E$4,0),0)/100*8760/10^3</f>
        <v>398.61985799999991</v>
      </c>
      <c r="BP13" s="34">
        <f>BF13*VLOOKUP(BP$12,別紙!$B$4:$E$10,MATCH("設備利用率",別紙!$B$4:$E$4,0),0)/100*8760/10^3</f>
        <v>3494.3086368000004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3892.9284948000004</v>
      </c>
      <c r="BV13" s="36"/>
      <c r="BW13" s="33" t="str">
        <f>AX13</f>
        <v>40448</v>
      </c>
      <c r="BX13" s="33" t="str">
        <f>AY13</f>
        <v>東峰村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9841.3531089509343</v>
      </c>
      <c r="BZ13" s="36"/>
      <c r="CA13" s="33" t="str">
        <f>AX13</f>
        <v>40448</v>
      </c>
      <c r="CB13" s="33" t="str">
        <f>AY13</f>
        <v>東峰村</v>
      </c>
      <c r="CC13" s="223">
        <f>BO13/$BY13</f>
        <v>4.0504578342732779E-2</v>
      </c>
      <c r="CD13" s="223">
        <f t="shared" ref="CD13:CH28" si="1">BP13/$BY13</f>
        <v>0.35506384113195238</v>
      </c>
      <c r="CE13" s="223">
        <f t="shared" si="1"/>
        <v>0</v>
      </c>
      <c r="CF13" s="223">
        <f t="shared" si="1"/>
        <v>0</v>
      </c>
      <c r="CG13" s="223">
        <f t="shared" si="1"/>
        <v>0</v>
      </c>
      <c r="CH13" s="223">
        <f t="shared" si="1"/>
        <v>0</v>
      </c>
      <c r="CI13" s="223">
        <f>BU13/BY13</f>
        <v>0.39556841947468518</v>
      </c>
      <c r="CK13" s="18" t="str">
        <f>AX13</f>
        <v>40448</v>
      </c>
      <c r="CL13" s="18" t="str">
        <f>AY13</f>
        <v>東峰村</v>
      </c>
      <c r="CM13" s="18">
        <f>VLOOKUP($CK13&amp;"_"&amp;$AZ$7,データシート1!$A:$BT,MATCH("ca_太陽光発電（10kW未満）",データシート1!$A$1:$BT$1,0),0)</f>
        <v>65</v>
      </c>
      <c r="CN13" s="18">
        <f>VLOOKUP($CK13&amp;"_"&amp;$AZ$5,データシート1!$A:$BT,MATCH("ab_家庭",データシート1!$A$1:$BT$1,0),0)</f>
        <v>824</v>
      </c>
      <c r="CO13" s="223">
        <f>CM13/CN13</f>
        <v>7.8883495145631075E-2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07445</v>
      </c>
      <c r="AY14" s="18" t="str">
        <f>IF(IFERROR(比較地域マスタ!$Z7,"")=0,"",IFERROR(比較地域マスタ!$Z7,""))</f>
        <v>金山町</v>
      </c>
      <c r="BC14" s="844" t="str">
        <f t="shared" si="0"/>
        <v>07445</v>
      </c>
      <c r="BD14" s="1031" t="str">
        <f t="shared" ref="BD14:BD60" si="2">AY14</f>
        <v>金山町</v>
      </c>
      <c r="BE14" s="34">
        <f>VLOOKUP($BC14&amp;"_"&amp;$AZ$7,データシート1!$A:$BT,MATCH("cb_"&amp;BE$12,データシート1!$A$1:$BT$1,0),0)</f>
        <v>10.5</v>
      </c>
      <c r="BF14" s="34">
        <f>VLOOKUP($BC14&amp;"_"&amp;$AZ$7,データシート1!$A:$BT,MATCH("cb_"&amp;BF$12,データシート1!$A$1:$BT$1,0),0)</f>
        <v>34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44.5</v>
      </c>
      <c r="BL14" s="36"/>
      <c r="BM14" s="844" t="str">
        <f t="shared" ref="BM14:BM60" si="4">AX14</f>
        <v>07445</v>
      </c>
      <c r="BN14" s="1031" t="str">
        <f t="shared" ref="BN14:BN60" si="5">AY14</f>
        <v>金山町</v>
      </c>
      <c r="BO14" s="34">
        <f>BE14*VLOOKUP(BO$12,別紙!$B$4:$E$10,MATCH("設備利用率",別紙!$B$4:$E$4,0),0)/100*8760/10^3</f>
        <v>12.601259999999998</v>
      </c>
      <c r="BP14" s="34">
        <f>BF14*VLOOKUP(BP$12,別紙!$B$4:$E$10,MATCH("設備利用率",別紙!$B$4:$E$4,0),0)/100*8760/10^3</f>
        <v>44.973839999999996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57.575099999999992</v>
      </c>
      <c r="BV14" s="36"/>
      <c r="BW14" s="33" t="str">
        <f t="shared" ref="BW14:BW60" si="7">AX14</f>
        <v>07445</v>
      </c>
      <c r="BX14" s="33" t="str">
        <f t="shared" ref="BX14:BX60" si="8">AY14</f>
        <v>金山町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9511.147231449555</v>
      </c>
      <c r="BZ14" s="36"/>
      <c r="CA14" s="33" t="str">
        <f t="shared" ref="CA14:CA60" si="9">AX14</f>
        <v>07445</v>
      </c>
      <c r="CB14" s="33" t="str">
        <f t="shared" ref="CB14:CB60" si="10">AY14</f>
        <v>金山町</v>
      </c>
      <c r="CC14" s="223">
        <f t="shared" ref="CC14:CC60" si="11">BO14/$BY14</f>
        <v>1.324893800227661E-3</v>
      </c>
      <c r="CD14" s="223">
        <f t="shared" si="1"/>
        <v>4.7285399863530152E-3</v>
      </c>
      <c r="CE14" s="223">
        <f t="shared" si="1"/>
        <v>0</v>
      </c>
      <c r="CF14" s="223">
        <f t="shared" si="1"/>
        <v>0</v>
      </c>
      <c r="CG14" s="223">
        <f t="shared" si="1"/>
        <v>0</v>
      </c>
      <c r="CH14" s="223">
        <f t="shared" si="1"/>
        <v>0</v>
      </c>
      <c r="CI14" s="223">
        <f t="shared" ref="CI14:CI60" si="12">BU14/BY14</f>
        <v>6.053433786580676E-3</v>
      </c>
      <c r="CK14" s="18" t="str">
        <f t="shared" ref="CK14:CK60" si="13">AX14</f>
        <v>07445</v>
      </c>
      <c r="CL14" s="18" t="str">
        <f t="shared" ref="CL14:CL60" si="14">AY14</f>
        <v>金山町</v>
      </c>
      <c r="CM14" s="18">
        <f>VLOOKUP($CK14&amp;"_"&amp;$AZ$7,データシート1!$A:$BT,MATCH("ca_太陽光発電（10kW未満）",データシート1!$A$1:$BT$1,0),0)</f>
        <v>2</v>
      </c>
      <c r="CN14" s="18">
        <f>VLOOKUP($CK14&amp;"_"&amp;$AZ$5,データシート1!$A:$BT,MATCH("ab_家庭",データシート1!$A$1:$BT$1,0),0)</f>
        <v>992</v>
      </c>
      <c r="CO14" s="223">
        <f t="shared" ref="CO14:CO60" si="15">CM14/CN14</f>
        <v>2.0161290322580645E-3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13364</v>
      </c>
      <c r="AY15" s="18" t="str">
        <f>IF(IFERROR(比較地域マスタ!$Z8,"")=0,"",IFERROR(比較地域マスタ!$Z8,""))</f>
        <v>神津島村</v>
      </c>
      <c r="BC15" s="844" t="str">
        <f t="shared" si="0"/>
        <v>13364</v>
      </c>
      <c r="BD15" s="1031" t="str">
        <f t="shared" si="2"/>
        <v>神津島村</v>
      </c>
      <c r="BE15" s="34">
        <f>VLOOKUP($BC15&amp;"_"&amp;$AZ$7,データシート1!$A:$BT,MATCH("cb_"&amp;BE$12,データシート1!$A$1:$BT$1,0),0)</f>
        <v>20.6</v>
      </c>
      <c r="BF15" s="34">
        <f>VLOOKUP($BC15&amp;"_"&amp;$AZ$7,データシート1!$A:$BT,MATCH("cb_"&amp;BF$12,データシート1!$A$1:$BT$1,0),0)</f>
        <v>0</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20.6</v>
      </c>
      <c r="BL15" s="36"/>
      <c r="BM15" s="844" t="str">
        <f t="shared" si="4"/>
        <v>13364</v>
      </c>
      <c r="BN15" s="1031" t="str">
        <f t="shared" si="5"/>
        <v>神津島村</v>
      </c>
      <c r="BO15" s="34">
        <f>BE15*VLOOKUP(BO$12,別紙!$B$4:$E$10,MATCH("設備利用率",別紙!$B$4:$E$4,0),0)/100*8760/10^3</f>
        <v>24.722472000000007</v>
      </c>
      <c r="BP15" s="34">
        <f>BF15*VLOOKUP(BP$12,別紙!$B$4:$E$10,MATCH("設備利用率",別紙!$B$4:$E$4,0),0)/100*8760/10^3</f>
        <v>0</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24.722472000000007</v>
      </c>
      <c r="BV15" s="36"/>
      <c r="BW15" s="33" t="str">
        <f t="shared" si="7"/>
        <v>13364</v>
      </c>
      <c r="BX15" s="33" t="str">
        <f t="shared" si="8"/>
        <v>神津島村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8226.1034194823769</v>
      </c>
      <c r="BZ15" s="36"/>
      <c r="CA15" s="33" t="str">
        <f t="shared" si="9"/>
        <v>13364</v>
      </c>
      <c r="CB15" s="33" t="str">
        <f t="shared" si="10"/>
        <v>神津島村</v>
      </c>
      <c r="CC15" s="223">
        <f t="shared" si="11"/>
        <v>3.0053684884933838E-3</v>
      </c>
      <c r="CD15" s="223">
        <f t="shared" si="1"/>
        <v>0</v>
      </c>
      <c r="CE15" s="223">
        <f t="shared" si="1"/>
        <v>0</v>
      </c>
      <c r="CF15" s="223">
        <f t="shared" si="1"/>
        <v>0</v>
      </c>
      <c r="CG15" s="223">
        <f t="shared" si="1"/>
        <v>0</v>
      </c>
      <c r="CH15" s="223">
        <f t="shared" si="1"/>
        <v>0</v>
      </c>
      <c r="CI15" s="223">
        <f t="shared" si="12"/>
        <v>3.0053684884933838E-3</v>
      </c>
      <c r="CK15" s="18" t="str">
        <f t="shared" si="13"/>
        <v>13364</v>
      </c>
      <c r="CL15" s="18" t="str">
        <f t="shared" si="14"/>
        <v>神津島村</v>
      </c>
      <c r="CM15" s="18">
        <f>VLOOKUP($CK15&amp;"_"&amp;$AZ$7,データシート1!$A:$BT,MATCH("ca_太陽光発電（10kW未満）",データシート1!$A$1:$BT$1,0),0)</f>
        <v>5</v>
      </c>
      <c r="CN15" s="18">
        <f>VLOOKUP($CK15&amp;"_"&amp;$AZ$5,データシート1!$A:$BT,MATCH("ab_家庭",データシート1!$A$1:$BT$1,0),0)</f>
        <v>924</v>
      </c>
      <c r="CO15" s="223">
        <f t="shared" si="15"/>
        <v>5.411255411255411E-3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01405</v>
      </c>
      <c r="AY16" s="18" t="str">
        <f>IF(IFERROR(比較地域マスタ!$Z9,"")=0,"",IFERROR(比較地域マスタ!$Z9,""))</f>
        <v>積丹町</v>
      </c>
      <c r="BC16" s="844" t="str">
        <f t="shared" si="0"/>
        <v>01405</v>
      </c>
      <c r="BD16" s="1031" t="str">
        <f t="shared" si="2"/>
        <v>積丹町</v>
      </c>
      <c r="BE16" s="34">
        <f>VLOOKUP($BC16&amp;"_"&amp;$AZ$7,データシート1!$A:$BT,MATCH("cb_"&amp;BE$12,データシート1!$A$1:$BT$1,0),0)</f>
        <v>20</v>
      </c>
      <c r="BF16" s="34">
        <f>VLOOKUP($BC16&amp;"_"&amp;$AZ$7,データシート1!$A:$BT,MATCH("cb_"&amp;BF$12,データシート1!$A$1:$BT$1,0),0)</f>
        <v>549.5</v>
      </c>
      <c r="BG16" s="34">
        <f>VLOOKUP($BC16&amp;"_"&amp;$AZ$7,データシート1!$A:$BT,MATCH("cb_"&amp;BG$12,データシート1!$A$1:$BT$1,0),0)</f>
        <v>19.5</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589</v>
      </c>
      <c r="BL16" s="36"/>
      <c r="BM16" s="844" t="str">
        <f t="shared" si="4"/>
        <v>01405</v>
      </c>
      <c r="BN16" s="1031" t="str">
        <f t="shared" si="5"/>
        <v>積丹町</v>
      </c>
      <c r="BO16" s="34">
        <f>BE16*VLOOKUP(BO$12,別紙!$B$4:$E$10,MATCH("設備利用率",別紙!$B$4:$E$4,0),0)/100*8760/10^3</f>
        <v>24.002400000000002</v>
      </c>
      <c r="BP16" s="34">
        <f>BF16*VLOOKUP(BP$12,別紙!$B$4:$E$10,MATCH("設備利用率",別紙!$B$4:$E$4,0),0)/100*8760/10^3</f>
        <v>726.85661999999991</v>
      </c>
      <c r="BQ16" s="34">
        <f>BG16*VLOOKUP(BQ$12,別紙!$B$4:$E$10,MATCH("設備利用率",別紙!$B$4:$E$4,0),0)/100*8760/10^3</f>
        <v>42.36336</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793.22237999999993</v>
      </c>
      <c r="BV16" s="36"/>
      <c r="BW16" s="33" t="str">
        <f t="shared" si="7"/>
        <v>01405</v>
      </c>
      <c r="BX16" s="33" t="str">
        <f t="shared" si="8"/>
        <v>積丹町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8329.0355956257663</v>
      </c>
      <c r="BZ16" s="36"/>
      <c r="CA16" s="33" t="str">
        <f t="shared" si="9"/>
        <v>01405</v>
      </c>
      <c r="CB16" s="33" t="str">
        <f t="shared" si="10"/>
        <v>積丹町</v>
      </c>
      <c r="CC16" s="223">
        <f t="shared" si="11"/>
        <v>2.8817742131640733E-3</v>
      </c>
      <c r="CD16" s="223">
        <f t="shared" si="1"/>
        <v>8.7267800894227143E-2</v>
      </c>
      <c r="CE16" s="223">
        <f t="shared" si="1"/>
        <v>5.0862263119932326E-3</v>
      </c>
      <c r="CF16" s="223">
        <f t="shared" si="1"/>
        <v>0</v>
      </c>
      <c r="CG16" s="223">
        <f t="shared" si="1"/>
        <v>0</v>
      </c>
      <c r="CH16" s="223">
        <f t="shared" si="1"/>
        <v>0</v>
      </c>
      <c r="CI16" s="223">
        <f t="shared" si="12"/>
        <v>9.5235801419384453E-2</v>
      </c>
      <c r="CK16" s="18" t="str">
        <f t="shared" si="13"/>
        <v>01405</v>
      </c>
      <c r="CL16" s="18" t="str">
        <f t="shared" si="14"/>
        <v>積丹町</v>
      </c>
      <c r="CM16" s="18">
        <f>VLOOKUP($CK16&amp;"_"&amp;$AZ$7,データシート1!$A:$BT,MATCH("ca_太陽光発電（10kW未満）",データシート1!$A$1:$BT$1,0),0)</f>
        <v>3</v>
      </c>
      <c r="CN16" s="18">
        <f>VLOOKUP($CK16&amp;"_"&amp;$AZ$5,データシート1!$A:$BT,MATCH("ab_家庭",データシート1!$A$1:$BT$1,0),0)</f>
        <v>1033</v>
      </c>
      <c r="CO16" s="223">
        <f t="shared" si="15"/>
        <v>2.9041626331074541E-3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44322</v>
      </c>
      <c r="AY17" s="18" t="str">
        <f>IF(IFERROR(比較地域マスタ!$Z10,"")=0,"",IFERROR(比較地域マスタ!$Z10,""))</f>
        <v>姫島村</v>
      </c>
      <c r="BC17" s="844" t="str">
        <f t="shared" si="0"/>
        <v>44322</v>
      </c>
      <c r="BD17" s="1031" t="str">
        <f t="shared" si="2"/>
        <v>姫島村</v>
      </c>
      <c r="BE17" s="34">
        <f>VLOOKUP($BC17&amp;"_"&amp;$AZ$7,データシート1!$A:$BT,MATCH("cb_"&amp;BE$12,データシート1!$A$1:$BT$1,0),0)</f>
        <v>202.92999999999998</v>
      </c>
      <c r="BF17" s="34">
        <f>VLOOKUP($BC17&amp;"_"&amp;$AZ$7,データシート1!$A:$BT,MATCH("cb_"&amp;BF$12,データシート1!$A$1:$BT$1,0),0)</f>
        <v>322.39999999999998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525.32999999999993</v>
      </c>
      <c r="BL17" s="36"/>
      <c r="BM17" s="844" t="str">
        <f t="shared" si="4"/>
        <v>44322</v>
      </c>
      <c r="BN17" s="1031" t="str">
        <f t="shared" si="5"/>
        <v>姫島村</v>
      </c>
      <c r="BO17" s="34">
        <f>BE17*VLOOKUP(BO$12,別紙!$B$4:$E$10,MATCH("設備利用率",別紙!$B$4:$E$4,0),0)/100*8760/10^3</f>
        <v>243.54035159999995</v>
      </c>
      <c r="BP17" s="34">
        <f>BF17*VLOOKUP(BP$12,別紙!$B$4:$E$10,MATCH("設備利用率",別紙!$B$4:$E$4,0),0)/100*8760/10^3</f>
        <v>426.45782400000002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669.99817559999997</v>
      </c>
      <c r="BV17" s="36"/>
      <c r="BW17" s="33" t="str">
        <f t="shared" si="7"/>
        <v>44322</v>
      </c>
      <c r="BX17" s="33" t="str">
        <f t="shared" si="8"/>
        <v>姫島村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8723.1410536268759</v>
      </c>
      <c r="BZ17" s="36"/>
      <c r="CA17" s="33" t="str">
        <f t="shared" si="9"/>
        <v>44322</v>
      </c>
      <c r="CB17" s="33" t="str">
        <f t="shared" si="10"/>
        <v>姫島村</v>
      </c>
      <c r="CC17" s="223">
        <f t="shared" si="11"/>
        <v>2.791888267113847E-2</v>
      </c>
      <c r="CD17" s="223">
        <f t="shared" si="1"/>
        <v>4.8888103651916641E-2</v>
      </c>
      <c r="CE17" s="223">
        <f t="shared" si="1"/>
        <v>0</v>
      </c>
      <c r="CF17" s="223">
        <f t="shared" si="1"/>
        <v>0</v>
      </c>
      <c r="CG17" s="223">
        <f t="shared" si="1"/>
        <v>0</v>
      </c>
      <c r="CH17" s="223">
        <f t="shared" si="1"/>
        <v>0</v>
      </c>
      <c r="CI17" s="223">
        <f t="shared" si="12"/>
        <v>7.6806986323055104E-2</v>
      </c>
      <c r="CK17" s="18" t="str">
        <f t="shared" si="13"/>
        <v>44322</v>
      </c>
      <c r="CL17" s="18" t="str">
        <f t="shared" si="14"/>
        <v>姫島村</v>
      </c>
      <c r="CM17" s="18">
        <f>VLOOKUP($CK17&amp;"_"&amp;$AZ$7,データシート1!$A:$BT,MATCH("ca_太陽光発電（10kW未満）",データシート1!$A$1:$BT$1,0),0)</f>
        <v>42</v>
      </c>
      <c r="CN17" s="18">
        <f>VLOOKUP($CK17&amp;"_"&amp;$AZ$5,データシート1!$A:$BT,MATCH("ab_家庭",データシート1!$A$1:$BT$1,0),0)</f>
        <v>874</v>
      </c>
      <c r="CO17" s="223">
        <f t="shared" si="15"/>
        <v>4.8054919908466817E-2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47303</v>
      </c>
      <c r="AY18" s="18" t="str">
        <f>IF(IFERROR(比較地域マスタ!$Z11,"")=0,"",IFERROR(比較地域マスタ!$Z11,""))</f>
        <v>東村</v>
      </c>
      <c r="BC18" s="844" t="str">
        <f t="shared" si="0"/>
        <v>47303</v>
      </c>
      <c r="BD18" s="1031" t="str">
        <f t="shared" si="2"/>
        <v>東村</v>
      </c>
      <c r="BE18" s="34">
        <f>VLOOKUP($BC18&amp;"_"&amp;$AZ$7,データシート1!$A:$BT,MATCH("cb_"&amp;BE$12,データシート1!$A$1:$BT$1,0),0)</f>
        <v>128</v>
      </c>
      <c r="BF18" s="34">
        <f>VLOOKUP($BC18&amp;"_"&amp;$AZ$7,データシート1!$A:$BT,MATCH("cb_"&amp;BF$12,データシート1!$A$1:$BT$1,0),0)</f>
        <v>4925.9999999999982</v>
      </c>
      <c r="BG18" s="34">
        <f>VLOOKUP($BC18&amp;"_"&amp;$AZ$7,データシート1!$A:$BT,MATCH("cb_"&amp;BG$12,データシート1!$A$1:$BT$1,0),0)</f>
        <v>0</v>
      </c>
      <c r="BH18" s="34">
        <f>VLOOKUP($BC18&amp;"_"&amp;$AZ$7,データシート1!$A:$BT,MATCH("cb_"&amp;BH$12,データシート1!$A$1:$BT$1,0),0)</f>
        <v>1014.9</v>
      </c>
      <c r="BI18" s="34">
        <f>VLOOKUP($BC18&amp;"_"&amp;$AZ$7,データシート1!$A:$BT,MATCH("cb_"&amp;BI$12,データシート1!$A$1:$BT$1,0),0)</f>
        <v>0</v>
      </c>
      <c r="BJ18" s="34">
        <f>VLOOKUP($BC18&amp;"_"&amp;$AZ$7,データシート1!$A:$BT,MATCH("cb_"&amp;BJ$12,データシート1!$A$1:$BT$1,0),0)</f>
        <v>0</v>
      </c>
      <c r="BK18" s="34">
        <f t="shared" si="3"/>
        <v>6068.8999999999978</v>
      </c>
      <c r="BL18" s="36"/>
      <c r="BM18" s="844" t="str">
        <f t="shared" si="4"/>
        <v>47303</v>
      </c>
      <c r="BN18" s="1031" t="str">
        <f t="shared" si="5"/>
        <v>東村</v>
      </c>
      <c r="BO18" s="34">
        <f>BE18*VLOOKUP(BO$12,別紙!$B$4:$E$10,MATCH("設備利用率",別紙!$B$4:$E$4,0),0)/100*8760/10^3</f>
        <v>153.61535999999998</v>
      </c>
      <c r="BP18" s="34">
        <f>BF18*VLOOKUP(BP$12,別紙!$B$4:$E$10,MATCH("設備利用率",別紙!$B$4:$E$4,0),0)/100*8760/10^3</f>
        <v>6515.915759999998</v>
      </c>
      <c r="BQ18" s="34">
        <f>BG18*VLOOKUP(BQ$12,別紙!$B$4:$E$10,MATCH("設備利用率",別紙!$B$4:$E$4,0),0)/100*8760/10^3</f>
        <v>0</v>
      </c>
      <c r="BR18" s="34">
        <f>BH18*VLOOKUP(BR$12,別紙!$B$4:$E$10,MATCH("設備利用率",別紙!$B$4:$E$4,0),0)/100*8760/10^3</f>
        <v>5334.3144000000002</v>
      </c>
      <c r="BS18" s="34">
        <f>BI18*VLOOKUP(BS$12,別紙!$B$4:$E$10,MATCH("設備利用率",別紙!$B$4:$E$4,0),0)/100*8760/10^3</f>
        <v>0</v>
      </c>
      <c r="BT18" s="34">
        <f>BJ18*VLOOKUP(BT$12,別紙!$B$4:$E$10,MATCH("設備利用率",別紙!$B$4:$E$4,0),0)/100*8760/10^3</f>
        <v>0</v>
      </c>
      <c r="BU18" s="34">
        <f t="shared" si="6"/>
        <v>12003.845519999999</v>
      </c>
      <c r="BV18" s="36"/>
      <c r="BW18" s="33" t="str">
        <f t="shared" si="7"/>
        <v>47303</v>
      </c>
      <c r="BX18" s="33" t="str">
        <f t="shared" si="8"/>
        <v>東村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7797.6612374672986</v>
      </c>
      <c r="BZ18" s="36"/>
      <c r="CA18" s="33" t="str">
        <f t="shared" si="9"/>
        <v>47303</v>
      </c>
      <c r="CB18" s="33" t="str">
        <f t="shared" si="10"/>
        <v>東村</v>
      </c>
      <c r="CC18" s="223">
        <f t="shared" si="11"/>
        <v>1.9700183852805416E-2</v>
      </c>
      <c r="CD18" s="223">
        <f t="shared" si="1"/>
        <v>0.83562437012413548</v>
      </c>
      <c r="CE18" s="223">
        <f t="shared" si="1"/>
        <v>0</v>
      </c>
      <c r="CF18" s="223">
        <f t="shared" si="1"/>
        <v>0.6840915804817137</v>
      </c>
      <c r="CG18" s="223">
        <f t="shared" si="1"/>
        <v>0</v>
      </c>
      <c r="CH18" s="223">
        <f t="shared" si="1"/>
        <v>0</v>
      </c>
      <c r="CI18" s="223">
        <f t="shared" si="12"/>
        <v>1.5394161344586548</v>
      </c>
      <c r="CK18" s="18" t="str">
        <f t="shared" si="13"/>
        <v>47303</v>
      </c>
      <c r="CL18" s="18" t="str">
        <f t="shared" si="14"/>
        <v>東村</v>
      </c>
      <c r="CM18" s="18">
        <f>VLOOKUP($CK18&amp;"_"&amp;$AZ$7,データシート1!$A:$BT,MATCH("ca_太陽光発電（10kW未満）",データシート1!$A$1:$BT$1,0),0)</f>
        <v>19</v>
      </c>
      <c r="CN18" s="18">
        <f>VLOOKUP($CK18&amp;"_"&amp;$AZ$5,データシート1!$A:$BT,MATCH("ab_家庭",データシート1!$A$1:$BT$1,0),0)</f>
        <v>946</v>
      </c>
      <c r="CO18" s="223">
        <f t="shared" si="15"/>
        <v>2.0084566596194502E-2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02426</v>
      </c>
      <c r="AY19" s="18" t="str">
        <f>IF(IFERROR(比較地域マスタ!$Z12,"")=0,"",IFERROR(比較地域マスタ!$Z12,""))</f>
        <v>佐井村</v>
      </c>
      <c r="BC19" s="844" t="str">
        <f t="shared" si="0"/>
        <v>02426</v>
      </c>
      <c r="BD19" s="1031" t="str">
        <f t="shared" si="2"/>
        <v>佐井村</v>
      </c>
      <c r="BE19" s="34">
        <f>VLOOKUP($BC19&amp;"_"&amp;$AZ$7,データシート1!$A:$BT,MATCH("cb_"&amp;BE$12,データシート1!$A$1:$BT$1,0),0)</f>
        <v>60.7</v>
      </c>
      <c r="BF19" s="34">
        <f>VLOOKUP($BC19&amp;"_"&amp;$AZ$7,データシート1!$A:$BT,MATCH("cb_"&amp;BF$12,データシート1!$A$1:$BT$1,0),0)</f>
        <v>148.5</v>
      </c>
      <c r="BG19" s="34">
        <f>VLOOKUP($BC19&amp;"_"&amp;$AZ$7,データシート1!$A:$BT,MATCH("cb_"&amp;BG$12,データシート1!$A$1:$BT$1,0),0)</f>
        <v>2324.1999999999998</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2533.3999999999996</v>
      </c>
      <c r="BL19" s="36"/>
      <c r="BM19" s="844" t="str">
        <f t="shared" si="4"/>
        <v>02426</v>
      </c>
      <c r="BN19" s="1031" t="str">
        <f t="shared" si="5"/>
        <v>佐井村</v>
      </c>
      <c r="BO19" s="34">
        <f>BE19*VLOOKUP(BO$12,別紙!$B$4:$E$10,MATCH("設備利用率",別紙!$B$4:$E$4,0),0)/100*8760/10^3</f>
        <v>72.847284000000016</v>
      </c>
      <c r="BP19" s="34">
        <f>BF19*VLOOKUP(BP$12,別紙!$B$4:$E$10,MATCH("設備利用率",別紙!$B$4:$E$4,0),0)/100*8760/10^3</f>
        <v>196.42986000000002</v>
      </c>
      <c r="BQ19" s="34">
        <f>BG19*VLOOKUP(BQ$12,別紙!$B$4:$E$10,MATCH("設備利用率",別紙!$B$4:$E$4,0),0)/100*8760/10^3</f>
        <v>5049.2780159999993</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5318.555159999999</v>
      </c>
      <c r="BV19" s="36"/>
      <c r="BW19" s="33" t="str">
        <f t="shared" si="7"/>
        <v>02426</v>
      </c>
      <c r="BX19" s="33" t="str">
        <f t="shared" si="8"/>
        <v>佐井村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8629.0135856338711</v>
      </c>
      <c r="BZ19" s="36"/>
      <c r="CA19" s="33" t="str">
        <f t="shared" si="9"/>
        <v>02426</v>
      </c>
      <c r="CB19" s="33" t="str">
        <f t="shared" si="10"/>
        <v>佐井村</v>
      </c>
      <c r="CC19" s="223">
        <f t="shared" si="11"/>
        <v>8.442133423138978E-3</v>
      </c>
      <c r="CD19" s="223">
        <f t="shared" si="1"/>
        <v>2.2763883501936873E-2</v>
      </c>
      <c r="CE19" s="223">
        <f t="shared" si="1"/>
        <v>0.58515124189934731</v>
      </c>
      <c r="CF19" s="223">
        <f t="shared" si="1"/>
        <v>0</v>
      </c>
      <c r="CG19" s="223">
        <f t="shared" si="1"/>
        <v>0</v>
      </c>
      <c r="CH19" s="223">
        <f t="shared" si="1"/>
        <v>0</v>
      </c>
      <c r="CI19" s="223">
        <f t="shared" si="12"/>
        <v>0.61635725882442305</v>
      </c>
      <c r="CK19" s="18" t="str">
        <f t="shared" si="13"/>
        <v>02426</v>
      </c>
      <c r="CL19" s="18" t="str">
        <f t="shared" si="14"/>
        <v>佐井村</v>
      </c>
      <c r="CM19" s="18">
        <f>VLOOKUP($CK19&amp;"_"&amp;$AZ$7,データシート1!$A:$BT,MATCH("ca_太陽光発電（10kW未満）",データシート1!$A$1:$BT$1,0),0)</f>
        <v>14</v>
      </c>
      <c r="CN19" s="18">
        <f>VLOOKUP($CK19&amp;"_"&amp;$AZ$5,データシート1!$A:$BT,MATCH("ab_家庭",データシート1!$A$1:$BT$1,0),0)</f>
        <v>878</v>
      </c>
      <c r="CO19" s="223">
        <f t="shared" si="15"/>
        <v>1.5945330296127564E-2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47382</v>
      </c>
      <c r="AY20" s="18" t="str">
        <f>IF(IFERROR(比較地域マスタ!$Z13,"")=0,"",IFERROR(比較地域マスタ!$Z13,""))</f>
        <v>与那国町</v>
      </c>
      <c r="BC20" s="844" t="str">
        <f t="shared" si="0"/>
        <v>47382</v>
      </c>
      <c r="BD20" s="1031" t="str">
        <f t="shared" si="2"/>
        <v>与那国町</v>
      </c>
      <c r="BE20" s="34">
        <f>VLOOKUP($BC20&amp;"_"&amp;$AZ$7,データシート1!$A:$BT,MATCH("cb_"&amp;BE$12,データシート1!$A$1:$BT$1,0),0)</f>
        <v>24.3</v>
      </c>
      <c r="BF20" s="34">
        <f>VLOOKUP($BC20&amp;"_"&amp;$AZ$7,データシート1!$A:$BT,MATCH("cb_"&amp;BF$12,データシート1!$A$1:$BT$1,0),0)</f>
        <v>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118.3</v>
      </c>
      <c r="BL20" s="36"/>
      <c r="BM20" s="844" t="str">
        <f t="shared" si="4"/>
        <v>47382</v>
      </c>
      <c r="BN20" s="1031" t="str">
        <f t="shared" si="5"/>
        <v>与那国町</v>
      </c>
      <c r="BO20" s="34">
        <f>BE20*VLOOKUP(BO$12,別紙!$B$4:$E$10,MATCH("設備利用率",別紙!$B$4:$E$4,0),0)/100*8760/10^3</f>
        <v>29.162915999999999</v>
      </c>
      <c r="BP20" s="34">
        <f>BF20*VLOOKUP(BP$12,別紙!$B$4:$E$10,MATCH("設備利用率",別紙!$B$4:$E$4,0),0)/100*8760/10^3</f>
        <v>124.33943999999998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153.50235599999999</v>
      </c>
      <c r="BV20" s="36"/>
      <c r="BW20" s="33" t="str">
        <f t="shared" si="7"/>
        <v>47382</v>
      </c>
      <c r="BX20" s="33" t="str">
        <f t="shared" si="8"/>
        <v>与那国町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11086.727588240781</v>
      </c>
      <c r="BZ20" s="36"/>
      <c r="CA20" s="33" t="str">
        <f t="shared" si="9"/>
        <v>47382</v>
      </c>
      <c r="CB20" s="33" t="str">
        <f t="shared" si="10"/>
        <v>与那国町</v>
      </c>
      <c r="CC20" s="223">
        <f t="shared" si="11"/>
        <v>2.6304349744221966E-3</v>
      </c>
      <c r="CD20" s="223">
        <f t="shared" si="1"/>
        <v>1.1215161463142788E-2</v>
      </c>
      <c r="CE20" s="223">
        <f t="shared" si="1"/>
        <v>0</v>
      </c>
      <c r="CF20" s="223">
        <f t="shared" si="1"/>
        <v>0</v>
      </c>
      <c r="CG20" s="223">
        <f t="shared" si="1"/>
        <v>0</v>
      </c>
      <c r="CH20" s="223">
        <f t="shared" si="1"/>
        <v>0</v>
      </c>
      <c r="CI20" s="223">
        <f t="shared" si="12"/>
        <v>1.3845596437564984E-2</v>
      </c>
      <c r="CK20" s="18" t="str">
        <f t="shared" si="13"/>
        <v>47382</v>
      </c>
      <c r="CL20" s="18" t="str">
        <f t="shared" si="14"/>
        <v>与那国町</v>
      </c>
      <c r="CM20" s="18">
        <f>VLOOKUP($CK20&amp;"_"&amp;$AZ$7,データシート1!$A:$BT,MATCH("ca_太陽光発電（10kW未満）",データシート1!$A$1:$BT$1,0),0)</f>
        <v>3</v>
      </c>
      <c r="CN20" s="18">
        <f>VLOOKUP($CK20&amp;"_"&amp;$AZ$5,データシート1!$A:$BT,MATCH("ab_家庭",データシート1!$A$1:$BT$1,0),0)</f>
        <v>983</v>
      </c>
      <c r="CO20" s="223">
        <f t="shared" si="15"/>
        <v>3.0518819938962359E-3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20448</v>
      </c>
      <c r="AY21" s="18" t="str">
        <f>IF(IFERROR(比較地域マスタ!$Z14,"")=0,"",IFERROR(比較地域マスタ!$Z14,""))</f>
        <v>生坂村</v>
      </c>
      <c r="BC21" s="844" t="str">
        <f t="shared" si="0"/>
        <v>20448</v>
      </c>
      <c r="BD21" s="1031" t="str">
        <f t="shared" si="2"/>
        <v>生坂村</v>
      </c>
      <c r="BE21" s="34">
        <f>VLOOKUP($BC21&amp;"_"&amp;$AZ$7,データシート1!$A:$BT,MATCH("cb_"&amp;BE$12,データシート1!$A$1:$BT$1,0),0)</f>
        <v>235.9</v>
      </c>
      <c r="BF21" s="34">
        <f>VLOOKUP($BC21&amp;"_"&amp;$AZ$7,データシート1!$A:$BT,MATCH("cb_"&amp;BF$12,データシート1!$A$1:$BT$1,0),0)</f>
        <v>2251.6</v>
      </c>
      <c r="BG21" s="34">
        <f>VLOOKUP($BC21&amp;"_"&amp;$AZ$7,データシート1!$A:$BT,MATCH("cb_"&amp;BG$12,データシート1!$A$1:$BT$1,0),0)</f>
        <v>0</v>
      </c>
      <c r="BH21" s="34">
        <f>VLOOKUP($BC21&amp;"_"&amp;$AZ$7,データシート1!$A:$BT,MATCH("cb_"&amp;BH$12,データシート1!$A$1:$BT$1,0),0)</f>
        <v>21220</v>
      </c>
      <c r="BI21" s="34">
        <f>VLOOKUP($BC21&amp;"_"&amp;$AZ$7,データシート1!$A:$BT,MATCH("cb_"&amp;BI$12,データシート1!$A$1:$BT$1,0),0)</f>
        <v>0</v>
      </c>
      <c r="BJ21" s="34">
        <f>VLOOKUP($BC21&amp;"_"&amp;$AZ$7,データシート1!$A:$BT,MATCH("cb_"&amp;BJ$12,データシート1!$A$1:$BT$1,0),0)</f>
        <v>0</v>
      </c>
      <c r="BK21" s="34">
        <f t="shared" si="3"/>
        <v>23707.5</v>
      </c>
      <c r="BL21" s="36"/>
      <c r="BM21" s="844" t="str">
        <f t="shared" si="4"/>
        <v>20448</v>
      </c>
      <c r="BN21" s="1031" t="str">
        <f t="shared" si="5"/>
        <v>生坂村</v>
      </c>
      <c r="BO21" s="34">
        <f>BE21*VLOOKUP(BO$12,別紙!$B$4:$E$10,MATCH("設備利用率",別紙!$B$4:$E$4,0),0)/100*8760/10^3</f>
        <v>283.10830800000002</v>
      </c>
      <c r="BP21" s="34">
        <f>BF21*VLOOKUP(BP$12,別紙!$B$4:$E$10,MATCH("設備利用率",別紙!$B$4:$E$4,0),0)/100*8760/10^3</f>
        <v>2978.3264159999999</v>
      </c>
      <c r="BQ21" s="34">
        <f>BG21*VLOOKUP(BQ$12,別紙!$B$4:$E$10,MATCH("設備利用率",別紙!$B$4:$E$4,0),0)/100*8760/10^3</f>
        <v>0</v>
      </c>
      <c r="BR21" s="34">
        <f>BH21*VLOOKUP(BR$12,別紙!$B$4:$E$10,MATCH("設備利用率",別紙!$B$4:$E$4,0),0)/100*8760/10^3</f>
        <v>111532.32</v>
      </c>
      <c r="BS21" s="34">
        <f>BI21*VLOOKUP(BS$12,別紙!$B$4:$E$10,MATCH("設備利用率",別紙!$B$4:$E$4,0),0)/100*8760/10^3</f>
        <v>0</v>
      </c>
      <c r="BT21" s="34">
        <f>BJ21*VLOOKUP(BT$12,別紙!$B$4:$E$10,MATCH("設備利用率",別紙!$B$4:$E$4,0),0)/100*8760/10^3</f>
        <v>0</v>
      </c>
      <c r="BU21" s="34">
        <f t="shared" si="6"/>
        <v>114793.75472400001</v>
      </c>
      <c r="BV21" s="36"/>
      <c r="BW21" s="33" t="str">
        <f t="shared" si="7"/>
        <v>20448</v>
      </c>
      <c r="BX21" s="33" t="str">
        <f t="shared" si="8"/>
        <v>生坂村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6063.8396288824933</v>
      </c>
      <c r="BZ21" s="36"/>
      <c r="CA21" s="33" t="str">
        <f t="shared" si="9"/>
        <v>20448</v>
      </c>
      <c r="CB21" s="33" t="str">
        <f t="shared" si="10"/>
        <v>生坂村</v>
      </c>
      <c r="CC21" s="223">
        <f t="shared" si="11"/>
        <v>4.668796098292826E-2</v>
      </c>
      <c r="CD21" s="223">
        <f t="shared" si="1"/>
        <v>0.49116180477696381</v>
      </c>
      <c r="CE21" s="223">
        <f t="shared" si="1"/>
        <v>0</v>
      </c>
      <c r="CF21" s="223">
        <f t="shared" si="1"/>
        <v>18.393019411127522</v>
      </c>
      <c r="CG21" s="223">
        <f t="shared" si="1"/>
        <v>0</v>
      </c>
      <c r="CH21" s="223">
        <f t="shared" si="1"/>
        <v>0</v>
      </c>
      <c r="CI21" s="223">
        <f t="shared" si="12"/>
        <v>18.930869176887416</v>
      </c>
      <c r="CK21" s="18" t="str">
        <f t="shared" si="13"/>
        <v>20448</v>
      </c>
      <c r="CL21" s="18" t="str">
        <f t="shared" si="14"/>
        <v>生坂村</v>
      </c>
      <c r="CM21" s="18">
        <f>VLOOKUP($CK21&amp;"_"&amp;$AZ$7,データシート1!$A:$BT,MATCH("ca_太陽光発電（10kW未満）",データシート1!$A$1:$BT$1,0),0)</f>
        <v>46</v>
      </c>
      <c r="CN21" s="18">
        <f>VLOOKUP($CK21&amp;"_"&amp;$AZ$5,データシート1!$A:$BT,MATCH("ab_家庭",データシート1!$A$1:$BT$1,0),0)</f>
        <v>721</v>
      </c>
      <c r="CO21" s="223">
        <f t="shared" si="15"/>
        <v>6.3800277392510402E-2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01437</v>
      </c>
      <c r="AY22" s="18" t="str">
        <f>IF(IFERROR(比較地域マスタ!$Z15,"")=0,"",IFERROR(比較地域マスタ!$Z15,""))</f>
        <v>北竜町</v>
      </c>
      <c r="BC22" s="844" t="str">
        <f t="shared" si="0"/>
        <v>01437</v>
      </c>
      <c r="BD22" s="1031" t="str">
        <f t="shared" si="2"/>
        <v>北竜町</v>
      </c>
      <c r="BE22" s="34">
        <f>VLOOKUP($BC22&amp;"_"&amp;$AZ$7,データシート1!$A:$BT,MATCH("cb_"&amp;BE$12,データシート1!$A$1:$BT$1,0),0)</f>
        <v>89.399999999999991</v>
      </c>
      <c r="BF22" s="34">
        <f>VLOOKUP($BC22&amp;"_"&amp;$AZ$7,データシート1!$A:$BT,MATCH("cb_"&amp;BF$12,データシート1!$A$1:$BT$1,0),0)</f>
        <v>23.299999999999997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112.69999999999999</v>
      </c>
      <c r="BL22" s="36"/>
      <c r="BM22" s="844" t="str">
        <f t="shared" si="4"/>
        <v>01437</v>
      </c>
      <c r="BN22" s="1031" t="str">
        <f t="shared" si="5"/>
        <v>北竜町</v>
      </c>
      <c r="BO22" s="34">
        <f>BE22*VLOOKUP(BO$12,別紙!$B$4:$E$10,MATCH("設備利用率",別紙!$B$4:$E$4,0),0)/100*8760/10^3</f>
        <v>107.29072799999999</v>
      </c>
      <c r="BP22" s="34">
        <f>BF22*VLOOKUP(BP$12,別紙!$B$4:$E$10,MATCH("設備利用率",別紙!$B$4:$E$4,0),0)/100*8760/10^3</f>
        <v>30.820307999999994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138.11103599999998</v>
      </c>
      <c r="BV22" s="36"/>
      <c r="BW22" s="33" t="str">
        <f t="shared" si="7"/>
        <v>01437</v>
      </c>
      <c r="BX22" s="33" t="str">
        <f t="shared" si="8"/>
        <v>北竜町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7597.031310456864</v>
      </c>
      <c r="BZ22" s="36"/>
      <c r="CA22" s="33" t="str">
        <f t="shared" si="9"/>
        <v>01437</v>
      </c>
      <c r="CB22" s="33" t="str">
        <f t="shared" si="10"/>
        <v>北竜町</v>
      </c>
      <c r="CC22" s="223">
        <f t="shared" si="11"/>
        <v>1.4122717626860461E-2</v>
      </c>
      <c r="CD22" s="223">
        <f t="shared" si="1"/>
        <v>4.0568883739596625E-3</v>
      </c>
      <c r="CE22" s="223">
        <f t="shared" si="1"/>
        <v>0</v>
      </c>
      <c r="CF22" s="223">
        <f t="shared" si="1"/>
        <v>0</v>
      </c>
      <c r="CG22" s="223">
        <f t="shared" si="1"/>
        <v>0</v>
      </c>
      <c r="CH22" s="223">
        <f t="shared" si="1"/>
        <v>0</v>
      </c>
      <c r="CI22" s="223">
        <f t="shared" si="12"/>
        <v>1.8179606000820126E-2</v>
      </c>
      <c r="CK22" s="18" t="str">
        <f t="shared" si="13"/>
        <v>01437</v>
      </c>
      <c r="CL22" s="18" t="str">
        <f t="shared" si="14"/>
        <v>北竜町</v>
      </c>
      <c r="CM22" s="18">
        <f>VLOOKUP($CK22&amp;"_"&amp;$AZ$7,データシート1!$A:$BT,MATCH("ca_太陽光発電（10kW未満）",データシート1!$A$1:$BT$1,0),0)</f>
        <v>13</v>
      </c>
      <c r="CN22" s="18">
        <f>VLOOKUP($CK22&amp;"_"&amp;$AZ$5,データシート1!$A:$BT,MATCH("ab_家庭",データシート1!$A$1:$BT$1,0),0)</f>
        <v>789</v>
      </c>
      <c r="CO22" s="223">
        <f t="shared" si="15"/>
        <v>1.6476552598225603E-2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46524</v>
      </c>
      <c r="AY23" s="18" t="str">
        <f>IF(IFERROR(比較地域マスタ!$Z16,"")=0,"",IFERROR(比較地域マスタ!$Z16,""))</f>
        <v>宇検村</v>
      </c>
      <c r="BC23" s="844" t="str">
        <f t="shared" si="0"/>
        <v>46524</v>
      </c>
      <c r="BD23" s="1031" t="str">
        <f t="shared" si="2"/>
        <v>宇検村</v>
      </c>
      <c r="BE23" s="34">
        <f>VLOOKUP($BC23&amp;"_"&amp;$AZ$7,データシート1!$A:$BT,MATCH("cb_"&amp;BE$12,データシート1!$A$1:$BT$1,0),0)</f>
        <v>46.9</v>
      </c>
      <c r="BF23" s="34">
        <f>VLOOKUP($BC23&amp;"_"&amp;$AZ$7,データシート1!$A:$BT,MATCH("cb_"&amp;BF$12,データシート1!$A$1:$BT$1,0),0)</f>
        <v>1098.1999999999998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1145.0999999999999</v>
      </c>
      <c r="BL23" s="36"/>
      <c r="BM23" s="844" t="str">
        <f t="shared" si="4"/>
        <v>46524</v>
      </c>
      <c r="BN23" s="1031" t="str">
        <f t="shared" si="5"/>
        <v>宇検村</v>
      </c>
      <c r="BO23" s="34">
        <f>BE23*VLOOKUP(BO$12,別紙!$B$4:$E$10,MATCH("設備利用率",別紙!$B$4:$E$4,0),0)/100*8760/10^3</f>
        <v>56.285627999999996</v>
      </c>
      <c r="BP23" s="34">
        <f>BF23*VLOOKUP(BP$12,別紙!$B$4:$E$10,MATCH("設備利用率",別紙!$B$4:$E$4,0),0)/100*8760/10^3</f>
        <v>1452.6550319999997</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1508.9406599999998</v>
      </c>
      <c r="BV23" s="36"/>
      <c r="BW23" s="33" t="str">
        <f t="shared" si="7"/>
        <v>46524</v>
      </c>
      <c r="BX23" s="33" t="str">
        <f t="shared" si="8"/>
        <v>宇検村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10314.643690384561</v>
      </c>
      <c r="BZ23" s="36"/>
      <c r="CA23" s="33" t="str">
        <f t="shared" si="9"/>
        <v>46524</v>
      </c>
      <c r="CB23" s="33" t="str">
        <f t="shared" si="10"/>
        <v>宇検村</v>
      </c>
      <c r="CC23" s="223">
        <f t="shared" si="11"/>
        <v>5.4568659557741352E-3</v>
      </c>
      <c r="CD23" s="223">
        <f t="shared" si="1"/>
        <v>0.14083424261704577</v>
      </c>
      <c r="CE23" s="223">
        <f t="shared" si="1"/>
        <v>0</v>
      </c>
      <c r="CF23" s="223">
        <f t="shared" si="1"/>
        <v>0</v>
      </c>
      <c r="CG23" s="223">
        <f t="shared" si="1"/>
        <v>0</v>
      </c>
      <c r="CH23" s="223">
        <f t="shared" si="1"/>
        <v>0</v>
      </c>
      <c r="CI23" s="223">
        <f t="shared" si="12"/>
        <v>0.14629110857281993</v>
      </c>
      <c r="CK23" s="18" t="str">
        <f t="shared" si="13"/>
        <v>46524</v>
      </c>
      <c r="CL23" s="18" t="str">
        <f t="shared" si="14"/>
        <v>宇検村</v>
      </c>
      <c r="CM23" s="18">
        <f>VLOOKUP($CK23&amp;"_"&amp;$AZ$7,データシート1!$A:$BT,MATCH("ca_太陽光発電（10kW未満）",データシート1!$A$1:$BT$1,0),0)</f>
        <v>7</v>
      </c>
      <c r="CN23" s="18">
        <f>VLOOKUP($CK23&amp;"_"&amp;$AZ$5,データシート1!$A:$BT,MATCH("ab_家庭",データシート1!$A$1:$BT$1,0),0)</f>
        <v>948</v>
      </c>
      <c r="CO23" s="223">
        <f t="shared" si="15"/>
        <v>7.3839662447257384E-3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02425</v>
      </c>
      <c r="AY24" s="18" t="str">
        <f>IF(IFERROR(比較地域マスタ!$Z17,"")=0,"",IFERROR(比較地域マスタ!$Z17,""))</f>
        <v>風間浦村</v>
      </c>
      <c r="BC24" s="844" t="str">
        <f t="shared" si="0"/>
        <v>02425</v>
      </c>
      <c r="BD24" s="1031" t="str">
        <f t="shared" si="2"/>
        <v>風間浦村</v>
      </c>
      <c r="BE24" s="34">
        <f>VLOOKUP($BC24&amp;"_"&amp;$AZ$7,データシート1!$A:$BT,MATCH("cb_"&amp;BE$12,データシート1!$A$1:$BT$1,0),0)</f>
        <v>28.400000000000002</v>
      </c>
      <c r="BF24" s="34">
        <f>VLOOKUP($BC24&amp;"_"&amp;$AZ$7,データシート1!$A:$BT,MATCH("cb_"&amp;BF$12,データシート1!$A$1:$BT$1,0),0)</f>
        <v>0</v>
      </c>
      <c r="BG24" s="34">
        <f>VLOOKUP($BC24&amp;"_"&amp;$AZ$7,データシート1!$A:$BT,MATCH("cb_"&amp;BG$12,データシート1!$A$1:$BT$1,0),0)</f>
        <v>884.99999999999955</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913.39999999999952</v>
      </c>
      <c r="BL24" s="36"/>
      <c r="BM24" s="844" t="str">
        <f t="shared" si="4"/>
        <v>02425</v>
      </c>
      <c r="BN24" s="1031" t="str">
        <f t="shared" si="5"/>
        <v>風間浦村</v>
      </c>
      <c r="BO24" s="34">
        <f>BE24*VLOOKUP(BO$12,別紙!$B$4:$E$10,MATCH("設備利用率",別紙!$B$4:$E$4,0),0)/100*8760/10^3</f>
        <v>34.083408000000006</v>
      </c>
      <c r="BP24" s="34">
        <f>BF24*VLOOKUP(BP$12,別紙!$B$4:$E$10,MATCH("設備利用率",別紙!$B$4:$E$4,0),0)/100*8760/10^3</f>
        <v>0</v>
      </c>
      <c r="BQ24" s="34">
        <f>BG24*VLOOKUP(BQ$12,別紙!$B$4:$E$10,MATCH("設備利用率",別紙!$B$4:$E$4,0),0)/100*8760/10^3</f>
        <v>1922.6447999999991</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1956.7282079999991</v>
      </c>
      <c r="BV24" s="36"/>
      <c r="BW24" s="33" t="str">
        <f t="shared" si="7"/>
        <v>02425</v>
      </c>
      <c r="BX24" s="33" t="str">
        <f t="shared" si="8"/>
        <v>風間浦村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7881.5905834185751</v>
      </c>
      <c r="BZ24" s="36"/>
      <c r="CA24" s="33" t="str">
        <f t="shared" si="9"/>
        <v>02425</v>
      </c>
      <c r="CB24" s="33" t="str">
        <f t="shared" si="10"/>
        <v>風間浦村</v>
      </c>
      <c r="CC24" s="223">
        <f t="shared" si="11"/>
        <v>4.3244326940434161E-3</v>
      </c>
      <c r="CD24" s="223">
        <f t="shared" si="1"/>
        <v>0</v>
      </c>
      <c r="CE24" s="223">
        <f t="shared" si="1"/>
        <v>0.2439412171503671</v>
      </c>
      <c r="CF24" s="223">
        <f t="shared" si="1"/>
        <v>0</v>
      </c>
      <c r="CG24" s="223">
        <f t="shared" si="1"/>
        <v>0</v>
      </c>
      <c r="CH24" s="223">
        <f t="shared" si="1"/>
        <v>0</v>
      </c>
      <c r="CI24" s="223">
        <f t="shared" si="12"/>
        <v>0.24826564984441052</v>
      </c>
      <c r="CK24" s="18" t="str">
        <f t="shared" si="13"/>
        <v>02425</v>
      </c>
      <c r="CL24" s="18" t="str">
        <f t="shared" si="14"/>
        <v>風間浦村</v>
      </c>
      <c r="CM24" s="18">
        <f>VLOOKUP($CK24&amp;"_"&amp;$AZ$7,データシート1!$A:$BT,MATCH("ca_太陽光発電（10kW未満）",データシート1!$A$1:$BT$1,0),0)</f>
        <v>5</v>
      </c>
      <c r="CN24" s="18">
        <f>VLOOKUP($CK24&amp;"_"&amp;$AZ$5,データシート1!$A:$BT,MATCH("ab_家庭",データシート1!$A$1:$BT$1,0),0)</f>
        <v>866</v>
      </c>
      <c r="CO24" s="223">
        <f t="shared" si="15"/>
        <v>5.7736720554272519E-3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01431</v>
      </c>
      <c r="AY25" s="18" t="str">
        <f>IF(IFERROR(比較地域マスタ!$Z18,"")=0,"",IFERROR(比較地域マスタ!$Z18,""))</f>
        <v>浦臼町</v>
      </c>
      <c r="BC25" s="844" t="str">
        <f t="shared" si="0"/>
        <v>01431</v>
      </c>
      <c r="BD25" s="1031" t="str">
        <f t="shared" si="2"/>
        <v>浦臼町</v>
      </c>
      <c r="BE25" s="34">
        <f>VLOOKUP($BC25&amp;"_"&amp;$AZ$7,データシート1!$A:$BT,MATCH("cb_"&amp;BE$12,データシート1!$A$1:$BT$1,0),0)</f>
        <v>77.3</v>
      </c>
      <c r="BF25" s="34">
        <f>VLOOKUP($BC25&amp;"_"&amp;$AZ$7,データシート1!$A:$BT,MATCH("cb_"&amp;BF$12,データシート1!$A$1:$BT$1,0),0)</f>
        <v>648.1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725.4</v>
      </c>
      <c r="BL25" s="36"/>
      <c r="BM25" s="844" t="str">
        <f t="shared" si="4"/>
        <v>01431</v>
      </c>
      <c r="BN25" s="1031" t="str">
        <f t="shared" si="5"/>
        <v>浦臼町</v>
      </c>
      <c r="BO25" s="34">
        <f>BE25*VLOOKUP(BO$12,別紙!$B$4:$E$10,MATCH("設備利用率",別紙!$B$4:$E$4,0),0)/100*8760/10^3</f>
        <v>92.769276000000005</v>
      </c>
      <c r="BP25" s="34">
        <f>BF25*VLOOKUP(BP$12,別紙!$B$4:$E$10,MATCH("設備利用率",別紙!$B$4:$E$4,0),0)/100*8760/10^3</f>
        <v>857.28075599999988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950.05003199999987</v>
      </c>
      <c r="BV25" s="36"/>
      <c r="BW25" s="33" t="str">
        <f t="shared" si="7"/>
        <v>01431</v>
      </c>
      <c r="BX25" s="33" t="str">
        <f t="shared" si="8"/>
        <v>浦臼町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7912.874084869296</v>
      </c>
      <c r="BZ25" s="36"/>
      <c r="CA25" s="33" t="str">
        <f t="shared" si="9"/>
        <v>01431</v>
      </c>
      <c r="CB25" s="33" t="str">
        <f t="shared" si="10"/>
        <v>浦臼町</v>
      </c>
      <c r="CC25" s="223">
        <f t="shared" si="11"/>
        <v>1.1723840794761282E-2</v>
      </c>
      <c r="CD25" s="223">
        <f t="shared" si="1"/>
        <v>0.10833999717489001</v>
      </c>
      <c r="CE25" s="223">
        <f t="shared" si="1"/>
        <v>0</v>
      </c>
      <c r="CF25" s="223">
        <f t="shared" si="1"/>
        <v>0</v>
      </c>
      <c r="CG25" s="223">
        <f t="shared" si="1"/>
        <v>0</v>
      </c>
      <c r="CH25" s="223">
        <f t="shared" si="1"/>
        <v>0</v>
      </c>
      <c r="CI25" s="223">
        <f t="shared" si="12"/>
        <v>0.12006383796965128</v>
      </c>
      <c r="CK25" s="18" t="str">
        <f t="shared" si="13"/>
        <v>01431</v>
      </c>
      <c r="CL25" s="18" t="str">
        <f t="shared" si="14"/>
        <v>浦臼町</v>
      </c>
      <c r="CM25" s="18">
        <f>VLOOKUP($CK25&amp;"_"&amp;$AZ$7,データシート1!$A:$BT,MATCH("ca_太陽光発電（10kW未満）",データシート1!$A$1:$BT$1,0),0)</f>
        <v>12</v>
      </c>
      <c r="CN25" s="18">
        <f>VLOOKUP($CK25&amp;"_"&amp;$AZ$5,データシート1!$A:$BT,MATCH("ab_家庭",データシート1!$A$1:$BT$1,0),0)</f>
        <v>799</v>
      </c>
      <c r="CO25" s="223">
        <f t="shared" si="15"/>
        <v>1.5018773466833541E-2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01463</v>
      </c>
      <c r="AY26" s="18" t="str">
        <f>IF(IFERROR(比較地域マスタ!$Z19,"")=0,"",IFERROR(比較地域マスタ!$Z19,""))</f>
        <v>占冠村</v>
      </c>
      <c r="BC26" s="844" t="str">
        <f t="shared" si="0"/>
        <v>01463</v>
      </c>
      <c r="BD26" s="1031" t="str">
        <f t="shared" si="2"/>
        <v>占冠村</v>
      </c>
      <c r="BE26" s="34">
        <f>VLOOKUP($BC26&amp;"_"&amp;$AZ$7,データシート1!$A:$BT,MATCH("cb_"&amp;BE$12,データシート1!$A$1:$BT$1,0),0)</f>
        <v>29.730000000000004</v>
      </c>
      <c r="BF26" s="34">
        <f>VLOOKUP($BC26&amp;"_"&amp;$AZ$7,データシート1!$A:$BT,MATCH("cb_"&amp;BF$12,データシート1!$A$1:$BT$1,0),0)</f>
        <v>0</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29.730000000000004</v>
      </c>
      <c r="BL26" s="36"/>
      <c r="BM26" s="844" t="str">
        <f t="shared" si="4"/>
        <v>01463</v>
      </c>
      <c r="BN26" s="1031" t="str">
        <f t="shared" si="5"/>
        <v>占冠村</v>
      </c>
      <c r="BO26" s="34">
        <f>BE26*VLOOKUP(BO$12,別紙!$B$4:$E$10,MATCH("設備利用率",別紙!$B$4:$E$4,0),0)/100*8760/10^3</f>
        <v>35.679567599999999</v>
      </c>
      <c r="BP26" s="34">
        <f>BF26*VLOOKUP(BP$12,別紙!$B$4:$E$10,MATCH("設備利用率",別紙!$B$4:$E$4,0),0)/100*8760/10^3</f>
        <v>0</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35.679567599999999</v>
      </c>
      <c r="BV26" s="36"/>
      <c r="BW26" s="33" t="str">
        <f t="shared" si="7"/>
        <v>01463</v>
      </c>
      <c r="BX26" s="33" t="str">
        <f t="shared" si="8"/>
        <v>占冠村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9861.1682512277512</v>
      </c>
      <c r="BZ26" s="36"/>
      <c r="CA26" s="33" t="str">
        <f t="shared" si="9"/>
        <v>01463</v>
      </c>
      <c r="CB26" s="33" t="str">
        <f t="shared" si="10"/>
        <v>占冠村</v>
      </c>
      <c r="CC26" s="223">
        <f t="shared" si="11"/>
        <v>3.6181887065518596E-3</v>
      </c>
      <c r="CD26" s="223">
        <f t="shared" si="1"/>
        <v>0</v>
      </c>
      <c r="CE26" s="223">
        <f t="shared" si="1"/>
        <v>0</v>
      </c>
      <c r="CF26" s="223">
        <f t="shared" si="1"/>
        <v>0</v>
      </c>
      <c r="CG26" s="223">
        <f t="shared" si="1"/>
        <v>0</v>
      </c>
      <c r="CH26" s="223">
        <f t="shared" si="1"/>
        <v>0</v>
      </c>
      <c r="CI26" s="223">
        <f t="shared" si="12"/>
        <v>3.6181887065518596E-3</v>
      </c>
      <c r="CK26" s="18" t="str">
        <f t="shared" si="13"/>
        <v>01463</v>
      </c>
      <c r="CL26" s="18" t="str">
        <f t="shared" si="14"/>
        <v>占冠村</v>
      </c>
      <c r="CM26" s="18">
        <f>VLOOKUP($CK26&amp;"_"&amp;$AZ$7,データシート1!$A:$BT,MATCH("ca_太陽光発電（10kW未満）",データシート1!$A$1:$BT$1,0),0)</f>
        <v>5</v>
      </c>
      <c r="CN26" s="18">
        <f>VLOOKUP($CK26&amp;"_"&amp;$AZ$5,データシート1!$A:$BT,MATCH("ab_家庭",データシート1!$A$1:$BT$1,0),0)</f>
        <v>938</v>
      </c>
      <c r="CO26" s="223">
        <f t="shared" si="15"/>
        <v>5.3304904051172707E-3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20602</v>
      </c>
      <c r="AY27" s="18" t="str">
        <f>IF(IFERROR(比較地域マスタ!$Z20,"")=0,"",IFERROR(比較地域マスタ!$Z20,""))</f>
        <v>栄村</v>
      </c>
      <c r="BC27" s="844" t="str">
        <f t="shared" si="0"/>
        <v>20602</v>
      </c>
      <c r="BD27" s="1031" t="str">
        <f t="shared" si="2"/>
        <v>栄村</v>
      </c>
      <c r="BE27" s="34">
        <f>VLOOKUP($BC27&amp;"_"&amp;$AZ$7,データシート1!$A:$BT,MATCH("cb_"&amp;BE$12,データシート1!$A$1:$BT$1,0),0)</f>
        <v>0</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1000</v>
      </c>
      <c r="BI27" s="34">
        <f>VLOOKUP($BC27&amp;"_"&amp;$AZ$7,データシート1!$A:$BT,MATCH("cb_"&amp;BI$12,データシート1!$A$1:$BT$1,0),0)</f>
        <v>0</v>
      </c>
      <c r="BJ27" s="34">
        <f>VLOOKUP($BC27&amp;"_"&amp;$AZ$7,データシート1!$A:$BT,MATCH("cb_"&amp;BJ$12,データシート1!$A$1:$BT$1,0),0)</f>
        <v>0</v>
      </c>
      <c r="BK27" s="34">
        <f t="shared" si="3"/>
        <v>1000</v>
      </c>
      <c r="BL27" s="36"/>
      <c r="BM27" s="844" t="str">
        <f t="shared" si="4"/>
        <v>20602</v>
      </c>
      <c r="BN27" s="1031" t="str">
        <f t="shared" si="5"/>
        <v>栄村</v>
      </c>
      <c r="BO27" s="34">
        <f>BE27*VLOOKUP(BO$12,別紙!$B$4:$E$10,MATCH("設備利用率",別紙!$B$4:$E$4,0),0)/100*8760/10^3</f>
        <v>0</v>
      </c>
      <c r="BP27" s="34">
        <f>BF27*VLOOKUP(BP$12,別紙!$B$4:$E$10,MATCH("設備利用率",別紙!$B$4:$E$4,0),0)/100*8760/10^3</f>
        <v>0</v>
      </c>
      <c r="BQ27" s="34">
        <f>BG27*VLOOKUP(BQ$12,別紙!$B$4:$E$10,MATCH("設備利用率",別紙!$B$4:$E$4,0),0)/100*8760/10^3</f>
        <v>0</v>
      </c>
      <c r="BR27" s="34">
        <f>BH27*VLOOKUP(BR$12,別紙!$B$4:$E$10,MATCH("設備利用率",別紙!$B$4:$E$4,0),0)/100*8760/10^3</f>
        <v>5256</v>
      </c>
      <c r="BS27" s="34">
        <f>BI27*VLOOKUP(BS$12,別紙!$B$4:$E$10,MATCH("設備利用率",別紙!$B$4:$E$4,0),0)/100*8760/10^3</f>
        <v>0</v>
      </c>
      <c r="BT27" s="34">
        <f>BJ27*VLOOKUP(BT$12,別紙!$B$4:$E$10,MATCH("設備利用率",別紙!$B$4:$E$4,0),0)/100*8760/10^3</f>
        <v>0</v>
      </c>
      <c r="BU27" s="34">
        <f t="shared" si="6"/>
        <v>5256</v>
      </c>
      <c r="BV27" s="36"/>
      <c r="BW27" s="33" t="str">
        <f t="shared" si="7"/>
        <v>20602</v>
      </c>
      <c r="BX27" s="33" t="str">
        <f t="shared" si="8"/>
        <v>栄村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7725.1582738596762</v>
      </c>
      <c r="BZ27" s="36"/>
      <c r="CA27" s="33" t="str">
        <f t="shared" si="9"/>
        <v>20602</v>
      </c>
      <c r="CB27" s="33" t="str">
        <f t="shared" si="10"/>
        <v>栄村</v>
      </c>
      <c r="CC27" s="223">
        <f t="shared" si="11"/>
        <v>0</v>
      </c>
      <c r="CD27" s="223">
        <f t="shared" si="1"/>
        <v>0</v>
      </c>
      <c r="CE27" s="223">
        <f t="shared" si="1"/>
        <v>0</v>
      </c>
      <c r="CF27" s="223">
        <f t="shared" si="1"/>
        <v>0.68037440964610485</v>
      </c>
      <c r="CG27" s="223">
        <f t="shared" si="1"/>
        <v>0</v>
      </c>
      <c r="CH27" s="223">
        <f t="shared" si="1"/>
        <v>0</v>
      </c>
      <c r="CI27" s="223">
        <f t="shared" si="12"/>
        <v>0.68037440964610485</v>
      </c>
      <c r="CK27" s="18" t="str">
        <f t="shared" si="13"/>
        <v>20602</v>
      </c>
      <c r="CL27" s="18" t="str">
        <f t="shared" si="14"/>
        <v>栄村</v>
      </c>
      <c r="CM27" s="18">
        <f>VLOOKUP($CK27&amp;"_"&amp;$AZ$7,データシート1!$A:$BT,MATCH("ca_太陽光発電（10kW未満）",データシート1!$A$1:$BT$1,0),0)</f>
        <v>0</v>
      </c>
      <c r="CN27" s="18">
        <f>VLOOKUP($CK27&amp;"_"&amp;$AZ$5,データシート1!$A:$BT,MATCH("ab_家庭",データシート1!$A$1:$BT$1,0),0)</f>
        <v>796</v>
      </c>
      <c r="CO27" s="223">
        <f t="shared" si="15"/>
        <v>0</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10367</v>
      </c>
      <c r="AY28" s="18" t="str">
        <f>IF(IFERROR(比較地域マスタ!$Z21,"")=0,"",IFERROR(比較地域マスタ!$Z21,""))</f>
        <v>神流町</v>
      </c>
      <c r="BC28" s="844" t="str">
        <f t="shared" si="0"/>
        <v>10367</v>
      </c>
      <c r="BD28" s="1031" t="str">
        <f t="shared" si="2"/>
        <v>神流町</v>
      </c>
      <c r="BE28" s="34">
        <f>VLOOKUP($BC28&amp;"_"&amp;$AZ$7,データシート1!$A:$BT,MATCH("cb_"&amp;BE$12,データシート1!$A$1:$BT$1,0),0)</f>
        <v>33.1</v>
      </c>
      <c r="BF28" s="34">
        <f>VLOOKUP($BC28&amp;"_"&amp;$AZ$7,データシート1!$A:$BT,MATCH("cb_"&amp;BF$12,データシート1!$A$1:$BT$1,0),0)</f>
        <v>17750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17783.099999999999</v>
      </c>
      <c r="BL28" s="36"/>
      <c r="BM28" s="844" t="str">
        <f t="shared" si="4"/>
        <v>10367</v>
      </c>
      <c r="BN28" s="1031" t="str">
        <f t="shared" si="5"/>
        <v>神流町</v>
      </c>
      <c r="BO28" s="34">
        <f>BE28*VLOOKUP(BO$12,別紙!$B$4:$E$10,MATCH("設備利用率",別紙!$B$4:$E$4,0),0)/100*8760/10^3</f>
        <v>39.723972000000003</v>
      </c>
      <c r="BP28" s="34">
        <f>BF28*VLOOKUP(BP$12,別紙!$B$4:$E$10,MATCH("設備利用率",別紙!$B$4:$E$4,0),0)/100*8760/10^3</f>
        <v>23478.99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23518.713972000001</v>
      </c>
      <c r="BV28" s="36"/>
      <c r="BW28" s="33" t="str">
        <f t="shared" si="7"/>
        <v>10367</v>
      </c>
      <c r="BX28" s="33" t="str">
        <f t="shared" si="8"/>
        <v>神流町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8263.3715574969665</v>
      </c>
      <c r="BZ28" s="36"/>
      <c r="CA28" s="33" t="str">
        <f t="shared" si="9"/>
        <v>10367</v>
      </c>
      <c r="CB28" s="33" t="str">
        <f t="shared" si="10"/>
        <v>神流町</v>
      </c>
      <c r="CC28" s="223">
        <f t="shared" si="11"/>
        <v>4.8072353667747546E-3</v>
      </c>
      <c r="CD28" s="223">
        <f t="shared" si="1"/>
        <v>2.8413329639883642</v>
      </c>
      <c r="CE28" s="223">
        <f t="shared" si="1"/>
        <v>0</v>
      </c>
      <c r="CF28" s="223">
        <f t="shared" si="1"/>
        <v>0</v>
      </c>
      <c r="CG28" s="223">
        <f t="shared" si="1"/>
        <v>0</v>
      </c>
      <c r="CH28" s="223">
        <f t="shared" si="1"/>
        <v>0</v>
      </c>
      <c r="CI28" s="223">
        <f t="shared" si="12"/>
        <v>2.8461401993551392</v>
      </c>
      <c r="CK28" s="18" t="str">
        <f t="shared" si="13"/>
        <v>10367</v>
      </c>
      <c r="CL28" s="18" t="str">
        <f t="shared" si="14"/>
        <v>神流町</v>
      </c>
      <c r="CM28" s="18">
        <f>VLOOKUP($CK28&amp;"_"&amp;$AZ$7,データシート1!$A:$BT,MATCH("ca_太陽光発電（10kW未満）",データシート1!$A$1:$BT$1,0),0)</f>
        <v>7</v>
      </c>
      <c r="CN28" s="18">
        <f>VLOOKUP($CK28&amp;"_"&amp;$AZ$5,データシート1!$A:$BT,MATCH("ab_家庭",データシート1!$A$1:$BT$1,0),0)</f>
        <v>910</v>
      </c>
      <c r="CO28" s="223">
        <f t="shared" si="15"/>
        <v>7.6923076923076927E-3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19422</v>
      </c>
      <c r="AY29" s="18" t="str">
        <f>IF(IFERROR(比較地域マスタ!$Z22,"")=0,"",IFERROR(比較地域マスタ!$Z22,""))</f>
        <v>道志村</v>
      </c>
      <c r="BC29" s="844" t="str">
        <f t="shared" si="0"/>
        <v>19422</v>
      </c>
      <c r="BD29" s="1031" t="str">
        <f t="shared" si="2"/>
        <v>道志村</v>
      </c>
      <c r="BE29" s="34">
        <f>VLOOKUP($BC29&amp;"_"&amp;$AZ$7,データシート1!$A:$BT,MATCH("cb_"&amp;BE$12,データシート1!$A$1:$BT$1,0),0)</f>
        <v>95.800000000000011</v>
      </c>
      <c r="BF29" s="34">
        <f>VLOOKUP($BC29&amp;"_"&amp;$AZ$7,データシート1!$A:$BT,MATCH("cb_"&amp;BF$12,データシート1!$A$1:$BT$1,0),0)</f>
        <v>159.60000000000002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255.40000000000003</v>
      </c>
      <c r="BL29" s="36"/>
      <c r="BM29" s="844" t="str">
        <f t="shared" si="4"/>
        <v>19422</v>
      </c>
      <c r="BN29" s="1031" t="str">
        <f t="shared" si="5"/>
        <v>道志村</v>
      </c>
      <c r="BO29" s="34">
        <f>BE29*VLOOKUP(BO$12,別紙!$B$4:$E$10,MATCH("設備利用率",別紙!$B$4:$E$4,0),0)/100*8760/10^3</f>
        <v>114.97149600000002</v>
      </c>
      <c r="BP29" s="34">
        <f>BF29*VLOOKUP(BP$12,別紙!$B$4:$E$10,MATCH("設備利用率",別紙!$B$4:$E$4,0),0)/100*8760/10^3</f>
        <v>211.11249600000005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326.08399200000008</v>
      </c>
      <c r="BV29" s="36"/>
      <c r="BW29" s="33" t="str">
        <f t="shared" si="7"/>
        <v>19422</v>
      </c>
      <c r="BX29" s="33" t="str">
        <f t="shared" si="8"/>
        <v>道志村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6815.2818045147524</v>
      </c>
      <c r="BZ29" s="36"/>
      <c r="CA29" s="33" t="str">
        <f t="shared" si="9"/>
        <v>19422</v>
      </c>
      <c r="CB29" s="33" t="str">
        <f t="shared" si="10"/>
        <v>道志村</v>
      </c>
      <c r="CC29" s="223">
        <f t="shared" si="11"/>
        <v>1.6869661343106558E-2</v>
      </c>
      <c r="CD29" s="223">
        <f t="shared" ref="CD29:CD60" si="16">BP29/$BY29</f>
        <v>3.0976341412639687E-2</v>
      </c>
      <c r="CE29" s="223">
        <f t="shared" ref="CE29:CE60" si="17">BQ29/$BY29</f>
        <v>0</v>
      </c>
      <c r="CF29" s="223">
        <f t="shared" ref="CF29:CF60" si="18">BR29/$BY29</f>
        <v>0</v>
      </c>
      <c r="CG29" s="223">
        <f t="shared" ref="CG29:CG60" si="19">BS29/$BY29</f>
        <v>0</v>
      </c>
      <c r="CH29" s="223">
        <f t="shared" ref="CH29:CH60" si="20">BT29/$BY29</f>
        <v>0</v>
      </c>
      <c r="CI29" s="223">
        <f t="shared" si="12"/>
        <v>4.7846002755746242E-2</v>
      </c>
      <c r="CK29" s="18" t="str">
        <f t="shared" si="13"/>
        <v>19422</v>
      </c>
      <c r="CL29" s="18" t="str">
        <f t="shared" si="14"/>
        <v>道志村</v>
      </c>
      <c r="CM29" s="18">
        <f>VLOOKUP($CK29&amp;"_"&amp;$AZ$7,データシート1!$A:$BT,MATCH("ca_太陽光発電（10kW未満）",データシート1!$A$1:$BT$1,0),0)</f>
        <v>19</v>
      </c>
      <c r="CN29" s="18">
        <f>VLOOKUP($CK29&amp;"_"&amp;$AZ$5,データシート1!$A:$BT,MATCH("ab_家庭",データシート1!$A$1:$BT$1,0),0)</f>
        <v>624</v>
      </c>
      <c r="CO29" s="223">
        <f t="shared" si="15"/>
        <v>3.0448717948717948E-2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29453</v>
      </c>
      <c r="AY30" s="18" t="str">
        <f>IF(IFERROR(比較地域マスタ!$Z23,"")=0,"",IFERROR(比較地域マスタ!$Z23,""))</f>
        <v>東吉野村</v>
      </c>
      <c r="BC30" s="844" t="str">
        <f t="shared" si="0"/>
        <v>29453</v>
      </c>
      <c r="BD30" s="1031" t="str">
        <f t="shared" si="2"/>
        <v>東吉野村</v>
      </c>
      <c r="BE30" s="34">
        <f>VLOOKUP($BC30&amp;"_"&amp;$AZ$7,データシート1!$A:$BT,MATCH("cb_"&amp;BE$12,データシート1!$A$1:$BT$1,0),0)</f>
        <v>120.6</v>
      </c>
      <c r="BF30" s="34">
        <f>VLOOKUP($BC30&amp;"_"&amp;$AZ$7,データシート1!$A:$BT,MATCH("cb_"&amp;BF$12,データシート1!$A$1:$BT$1,0),0)</f>
        <v>678.69999999999993</v>
      </c>
      <c r="BG30" s="34">
        <f>VLOOKUP($BC30&amp;"_"&amp;$AZ$7,データシート1!$A:$BT,MATCH("cb_"&amp;BG$12,データシート1!$A$1:$BT$1,0),0)</f>
        <v>0</v>
      </c>
      <c r="BH30" s="34">
        <f>VLOOKUP($BC30&amp;"_"&amp;$AZ$7,データシート1!$A:$BT,MATCH("cb_"&amp;BH$12,データシート1!$A$1:$BT$1,0),0)</f>
        <v>82</v>
      </c>
      <c r="BI30" s="34">
        <f>VLOOKUP($BC30&amp;"_"&amp;$AZ$7,データシート1!$A:$BT,MATCH("cb_"&amp;BI$12,データシート1!$A$1:$BT$1,0),0)</f>
        <v>0</v>
      </c>
      <c r="BJ30" s="34">
        <f>VLOOKUP($BC30&amp;"_"&amp;$AZ$7,データシート1!$A:$BT,MATCH("cb_"&amp;BJ$12,データシート1!$A$1:$BT$1,0),0)</f>
        <v>0</v>
      </c>
      <c r="BK30" s="34">
        <f t="shared" si="3"/>
        <v>881.3</v>
      </c>
      <c r="BL30" s="36"/>
      <c r="BM30" s="844" t="str">
        <f t="shared" si="4"/>
        <v>29453</v>
      </c>
      <c r="BN30" s="1031" t="str">
        <f t="shared" si="5"/>
        <v>東吉野村</v>
      </c>
      <c r="BO30" s="34">
        <f>BE30*VLOOKUP(BO$12,別紙!$B$4:$E$10,MATCH("設備利用率",別紙!$B$4:$E$4,0),0)/100*8760/10^3</f>
        <v>144.73447199999998</v>
      </c>
      <c r="BP30" s="34">
        <f>BF30*VLOOKUP(BP$12,別紙!$B$4:$E$10,MATCH("設備利用率",別紙!$B$4:$E$4,0),0)/100*8760/10^3</f>
        <v>897.75721199999987</v>
      </c>
      <c r="BQ30" s="34">
        <f>BG30*VLOOKUP(BQ$12,別紙!$B$4:$E$10,MATCH("設備利用率",別紙!$B$4:$E$4,0),0)/100*8760/10^3</f>
        <v>0</v>
      </c>
      <c r="BR30" s="34">
        <f>BH30*VLOOKUP(BR$12,別紙!$B$4:$E$10,MATCH("設備利用率",別紙!$B$4:$E$4,0),0)/100*8760/10^3</f>
        <v>430.99200000000002</v>
      </c>
      <c r="BS30" s="34">
        <f>BI30*VLOOKUP(BS$12,別紙!$B$4:$E$10,MATCH("設備利用率",別紙!$B$4:$E$4,0),0)/100*8760/10^3</f>
        <v>0</v>
      </c>
      <c r="BT30" s="34">
        <f>BJ30*VLOOKUP(BT$12,別紙!$B$4:$E$10,MATCH("設備利用率",別紙!$B$4:$E$4,0),0)/100*8760/10^3</f>
        <v>0</v>
      </c>
      <c r="BU30" s="34">
        <f t="shared" si="6"/>
        <v>1473.4836839999998</v>
      </c>
      <c r="BV30" s="36"/>
      <c r="BW30" s="33" t="str">
        <f t="shared" si="7"/>
        <v>29453</v>
      </c>
      <c r="BX30" s="33" t="str">
        <f t="shared" si="8"/>
        <v>東吉野村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9037.9700265461634</v>
      </c>
      <c r="BZ30" s="36"/>
      <c r="CA30" s="33" t="str">
        <f t="shared" si="9"/>
        <v>29453</v>
      </c>
      <c r="CB30" s="33" t="str">
        <f t="shared" si="10"/>
        <v>東吉野村</v>
      </c>
      <c r="CC30" s="223">
        <f t="shared" si="11"/>
        <v>1.6014046470046756E-2</v>
      </c>
      <c r="CD30" s="223">
        <f t="shared" si="16"/>
        <v>9.9331731501999171E-2</v>
      </c>
      <c r="CE30" s="223">
        <f t="shared" si="17"/>
        <v>0</v>
      </c>
      <c r="CF30" s="223">
        <f t="shared" si="18"/>
        <v>4.768681448755617E-2</v>
      </c>
      <c r="CG30" s="223">
        <f t="shared" si="19"/>
        <v>0</v>
      </c>
      <c r="CH30" s="223">
        <f t="shared" si="20"/>
        <v>0</v>
      </c>
      <c r="CI30" s="223">
        <f t="shared" si="12"/>
        <v>0.16303259245960211</v>
      </c>
      <c r="CK30" s="18" t="str">
        <f t="shared" si="13"/>
        <v>29453</v>
      </c>
      <c r="CL30" s="18" t="str">
        <f t="shared" si="14"/>
        <v>東吉野村</v>
      </c>
      <c r="CM30" s="18">
        <f>VLOOKUP($CK30&amp;"_"&amp;$AZ$7,データシート1!$A:$BT,MATCH("ca_太陽光発電（10kW未満）",データシート1!$A$1:$BT$1,0),0)</f>
        <v>21</v>
      </c>
      <c r="CN30" s="18">
        <f>VLOOKUP($CK30&amp;"_"&amp;$AZ$5,データシート1!$A:$BT,MATCH("ab_家庭",データシート1!$A$1:$BT$1,0),0)</f>
        <v>899</v>
      </c>
      <c r="CO30" s="223">
        <f t="shared" si="15"/>
        <v>2.3359288097886542E-2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01513</v>
      </c>
      <c r="AY31" s="18" t="str">
        <f>IF(IFERROR(比較地域マスタ!$Z24,"")=0,"",IFERROR(比較地域マスタ!$Z24,""))</f>
        <v>中頓別町</v>
      </c>
      <c r="BC31" s="844" t="str">
        <f t="shared" si="0"/>
        <v>01513</v>
      </c>
      <c r="BD31" s="1031" t="str">
        <f t="shared" si="2"/>
        <v>中頓別町</v>
      </c>
      <c r="BE31" s="34">
        <f>VLOOKUP($BC31&amp;"_"&amp;$AZ$7,データシート1!$A:$BT,MATCH("cb_"&amp;BE$12,データシート1!$A$1:$BT$1,0),0)</f>
        <v>52.47</v>
      </c>
      <c r="BF31" s="34">
        <f>VLOOKUP($BC31&amp;"_"&amp;$AZ$7,データシート1!$A:$BT,MATCH("cb_"&amp;BF$12,データシート1!$A$1:$BT$1,0),0)</f>
        <v>0</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52.47</v>
      </c>
      <c r="BL31" s="36"/>
      <c r="BM31" s="844" t="str">
        <f t="shared" si="4"/>
        <v>01513</v>
      </c>
      <c r="BN31" s="1031" t="str">
        <f t="shared" si="5"/>
        <v>中頓別町</v>
      </c>
      <c r="BO31" s="34">
        <f>BE31*VLOOKUP(BO$12,別紙!$B$4:$E$10,MATCH("設備利用率",別紙!$B$4:$E$4,0),0)/100*8760/10^3</f>
        <v>62.970296399999995</v>
      </c>
      <c r="BP31" s="34">
        <f>BF31*VLOOKUP(BP$12,別紙!$B$4:$E$10,MATCH("設備利用率",別紙!$B$4:$E$4,0),0)/100*8760/10^3</f>
        <v>0</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62.970296399999995</v>
      </c>
      <c r="BV31" s="36"/>
      <c r="BW31" s="33" t="str">
        <f t="shared" si="7"/>
        <v>01513</v>
      </c>
      <c r="BX31" s="33" t="str">
        <f t="shared" si="8"/>
        <v>中頓別町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8983.8375932243725</v>
      </c>
      <c r="BZ31" s="36"/>
      <c r="CA31" s="33" t="str">
        <f t="shared" si="9"/>
        <v>01513</v>
      </c>
      <c r="CB31" s="33" t="str">
        <f t="shared" si="10"/>
        <v>中頓別町</v>
      </c>
      <c r="CC31" s="223">
        <f t="shared" si="11"/>
        <v>7.0092870387029604E-3</v>
      </c>
      <c r="CD31" s="223">
        <f t="shared" si="16"/>
        <v>0</v>
      </c>
      <c r="CE31" s="223">
        <f t="shared" si="17"/>
        <v>0</v>
      </c>
      <c r="CF31" s="223">
        <f t="shared" si="18"/>
        <v>0</v>
      </c>
      <c r="CG31" s="223">
        <f t="shared" si="19"/>
        <v>0</v>
      </c>
      <c r="CH31" s="223">
        <f t="shared" si="20"/>
        <v>0</v>
      </c>
      <c r="CI31" s="223">
        <f t="shared" si="12"/>
        <v>7.0092870387029604E-3</v>
      </c>
      <c r="CK31" s="18" t="str">
        <f t="shared" si="13"/>
        <v>01513</v>
      </c>
      <c r="CL31" s="18" t="str">
        <f t="shared" si="14"/>
        <v>中頓別町</v>
      </c>
      <c r="CM31" s="18">
        <f>VLOOKUP($CK31&amp;"_"&amp;$AZ$7,データシート1!$A:$BT,MATCH("ca_太陽光発電（10kW未満）",データシート1!$A$1:$BT$1,0),0)</f>
        <v>7</v>
      </c>
      <c r="CN31" s="18">
        <f>VLOOKUP($CK31&amp;"_"&amp;$AZ$5,データシート1!$A:$BT,MATCH("ab_家庭",データシート1!$A$1:$BT$1,0),0)</f>
        <v>855</v>
      </c>
      <c r="CO31" s="223">
        <f t="shared" si="15"/>
        <v>8.1871345029239772E-3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10383</v>
      </c>
      <c r="AY32" s="18" t="str">
        <f>IF(IFERROR(比較地域マスタ!$Z25,"")=0,"",IFERROR(比較地域マスタ!$Z25,""))</f>
        <v>南牧村</v>
      </c>
      <c r="AZ32" s="22"/>
      <c r="BA32" s="22"/>
      <c r="BB32" s="22"/>
      <c r="BC32" s="844" t="str">
        <f t="shared" si="0"/>
        <v>10383</v>
      </c>
      <c r="BD32" s="1031" t="str">
        <f t="shared" si="2"/>
        <v>南牧村</v>
      </c>
      <c r="BE32" s="34">
        <f>VLOOKUP($BC32&amp;"_"&amp;$AZ$7,データシート1!$A:$BT,MATCH("cb_"&amp;BE$12,データシート1!$A$1:$BT$1,0),0)</f>
        <v>27.7</v>
      </c>
      <c r="BF32" s="34">
        <f>VLOOKUP($BC32&amp;"_"&amp;$AZ$7,データシート1!$A:$BT,MATCH("cb_"&amp;BF$12,データシート1!$A$1:$BT$1,0),0)</f>
        <v>119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146.69999999999999</v>
      </c>
      <c r="BL32" s="36"/>
      <c r="BM32" s="844" t="str">
        <f t="shared" si="4"/>
        <v>10383</v>
      </c>
      <c r="BN32" s="1031" t="str">
        <f t="shared" si="5"/>
        <v>南牧村</v>
      </c>
      <c r="BO32" s="34">
        <f>BE32*VLOOKUP(BO$12,別紙!$B$4:$E$10,MATCH("設備利用率",別紙!$B$4:$E$4,0),0)/100*8760/10^3</f>
        <v>33.243324000000001</v>
      </c>
      <c r="BP32" s="34">
        <f>BF32*VLOOKUP(BP$12,別紙!$B$4:$E$10,MATCH("設備利用率",別紙!$B$4:$E$4,0),0)/100*8760/10^3</f>
        <v>157.40843999999998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190.65176399999999</v>
      </c>
      <c r="BV32" s="36"/>
      <c r="BW32" s="33" t="str">
        <f t="shared" si="7"/>
        <v>10383</v>
      </c>
      <c r="BX32" s="33" t="str">
        <f t="shared" si="8"/>
        <v>南牧村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8510.0233268866414</v>
      </c>
      <c r="BZ32" s="36"/>
      <c r="CA32" s="33" t="str">
        <f t="shared" si="9"/>
        <v>10383</v>
      </c>
      <c r="CB32" s="33" t="str">
        <f t="shared" si="10"/>
        <v>南牧村</v>
      </c>
      <c r="CC32" s="223">
        <f t="shared" si="11"/>
        <v>3.9063728409498896E-3</v>
      </c>
      <c r="CD32" s="223">
        <f t="shared" si="16"/>
        <v>1.84968282639934E-2</v>
      </c>
      <c r="CE32" s="223">
        <f t="shared" si="17"/>
        <v>0</v>
      </c>
      <c r="CF32" s="223">
        <f t="shared" si="18"/>
        <v>0</v>
      </c>
      <c r="CG32" s="223">
        <f t="shared" si="19"/>
        <v>0</v>
      </c>
      <c r="CH32" s="223">
        <f t="shared" si="20"/>
        <v>0</v>
      </c>
      <c r="CI32" s="223">
        <f t="shared" si="12"/>
        <v>2.2403201104943291E-2</v>
      </c>
      <c r="CJ32" s="22"/>
      <c r="CK32" s="18" t="str">
        <f t="shared" si="13"/>
        <v>10383</v>
      </c>
      <c r="CL32" s="18" t="str">
        <f t="shared" si="14"/>
        <v>南牧村</v>
      </c>
      <c r="CM32" s="18">
        <f>VLOOKUP($CK32&amp;"_"&amp;$AZ$7,データシート1!$A:$BT,MATCH("ca_太陽光発電（10kW未満）",データシート1!$A$1:$BT$1,0),0)</f>
        <v>4</v>
      </c>
      <c r="CN32" s="18">
        <f>VLOOKUP($CK32&amp;"_"&amp;$AZ$5,データシート1!$A:$BT,MATCH("ab_家庭",データシート1!$A$1:$BT$1,0),0)</f>
        <v>917</v>
      </c>
      <c r="CO32" s="223">
        <f t="shared" si="15"/>
        <v>4.3620501635768813E-3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21604</v>
      </c>
      <c r="AY33" s="18" t="str">
        <f>IF(IFERROR(比較地域マスタ!$Z26,"")=0,"",IFERROR(比較地域マスタ!$Z26,""))</f>
        <v>白川村</v>
      </c>
      <c r="BC33" s="844" t="str">
        <f t="shared" si="0"/>
        <v>21604</v>
      </c>
      <c r="BD33" s="1031" t="str">
        <f t="shared" si="2"/>
        <v>白川村</v>
      </c>
      <c r="BE33" s="34">
        <f>VLOOKUP($BC33&amp;"_"&amp;$AZ$7,データシート1!$A:$BT,MATCH("cb_"&amp;BE$12,データシート1!$A$1:$BT$1,0),0)</f>
        <v>5.7</v>
      </c>
      <c r="BF33" s="34">
        <f>VLOOKUP($BC33&amp;"_"&amp;$AZ$7,データシート1!$A:$BT,MATCH("cb_"&amp;BF$12,データシート1!$A$1:$BT$1,0),0)</f>
        <v>261</v>
      </c>
      <c r="BG33" s="34">
        <f>VLOOKUP($BC33&amp;"_"&amp;$AZ$7,データシート1!$A:$BT,MATCH("cb_"&amp;BG$12,データシート1!$A$1:$BT$1,0),0)</f>
        <v>0</v>
      </c>
      <c r="BH33" s="34">
        <f>VLOOKUP($BC33&amp;"_"&amp;$AZ$7,データシート1!$A:$BT,MATCH("cb_"&amp;BH$12,データシート1!$A$1:$BT$1,0),0)</f>
        <v>280</v>
      </c>
      <c r="BI33" s="34">
        <f>VLOOKUP($BC33&amp;"_"&amp;$AZ$7,データシート1!$A:$BT,MATCH("cb_"&amp;BI$12,データシート1!$A$1:$BT$1,0),0)</f>
        <v>0</v>
      </c>
      <c r="BJ33" s="34">
        <f>VLOOKUP($BC33&amp;"_"&amp;$AZ$7,データシート1!$A:$BT,MATCH("cb_"&amp;BJ$12,データシート1!$A$1:$BT$1,0),0)</f>
        <v>0</v>
      </c>
      <c r="BK33" s="34">
        <f t="shared" si="3"/>
        <v>546.70000000000005</v>
      </c>
      <c r="BL33" s="36"/>
      <c r="BM33" s="844" t="str">
        <f t="shared" si="4"/>
        <v>21604</v>
      </c>
      <c r="BN33" s="1031" t="str">
        <f t="shared" si="5"/>
        <v>白川村</v>
      </c>
      <c r="BO33" s="34">
        <f>BE33*VLOOKUP(BO$12,別紙!$B$4:$E$10,MATCH("設備利用率",別紙!$B$4:$E$4,0),0)/100*8760/10^3</f>
        <v>6.8406840000000004</v>
      </c>
      <c r="BP33" s="34">
        <f>BF33*VLOOKUP(BP$12,別紙!$B$4:$E$10,MATCH("設備利用率",別紙!$B$4:$E$4,0),0)/100*8760/10^3</f>
        <v>345.24036000000001</v>
      </c>
      <c r="BQ33" s="34">
        <f>BG33*VLOOKUP(BQ$12,別紙!$B$4:$E$10,MATCH("設備利用率",別紙!$B$4:$E$4,0),0)/100*8760/10^3</f>
        <v>0</v>
      </c>
      <c r="BR33" s="34">
        <f>BH33*VLOOKUP(BR$12,別紙!$B$4:$E$10,MATCH("設備利用率",別紙!$B$4:$E$4,0),0)/100*8760/10^3</f>
        <v>1471.68</v>
      </c>
      <c r="BS33" s="34">
        <f>BI33*VLOOKUP(BS$12,別紙!$B$4:$E$10,MATCH("設備利用率",別紙!$B$4:$E$4,0),0)/100*8760/10^3</f>
        <v>0</v>
      </c>
      <c r="BT33" s="34">
        <f>BJ33*VLOOKUP(BT$12,別紙!$B$4:$E$10,MATCH("設備利用率",別紙!$B$4:$E$4,0),0)/100*8760/10^3</f>
        <v>0</v>
      </c>
      <c r="BU33" s="34">
        <f t="shared" si="6"/>
        <v>1823.7610440000001</v>
      </c>
      <c r="BV33" s="36"/>
      <c r="BW33" s="33" t="str">
        <f t="shared" si="7"/>
        <v>21604</v>
      </c>
      <c r="BX33" s="33" t="str">
        <f t="shared" si="8"/>
        <v>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9625.8802359497004</v>
      </c>
      <c r="BZ33" s="36"/>
      <c r="CA33" s="33" t="str">
        <f t="shared" si="9"/>
        <v>21604</v>
      </c>
      <c r="CB33" s="33" t="str">
        <f t="shared" si="10"/>
        <v>白川村</v>
      </c>
      <c r="CC33" s="223">
        <f t="shared" si="11"/>
        <v>7.1065542395303764E-4</v>
      </c>
      <c r="CD33" s="223">
        <f t="shared" si="16"/>
        <v>3.5865848269193451E-2</v>
      </c>
      <c r="CE33" s="223">
        <f t="shared" si="17"/>
        <v>0</v>
      </c>
      <c r="CF33" s="223">
        <f t="shared" si="18"/>
        <v>0.15288783611744183</v>
      </c>
      <c r="CG33" s="223">
        <f t="shared" si="19"/>
        <v>0</v>
      </c>
      <c r="CH33" s="223">
        <f t="shared" si="20"/>
        <v>0</v>
      </c>
      <c r="CI33" s="223">
        <f t="shared" si="12"/>
        <v>0.18946433981058833</v>
      </c>
      <c r="CK33" s="18" t="str">
        <f t="shared" si="13"/>
        <v>21604</v>
      </c>
      <c r="CL33" s="18" t="str">
        <f t="shared" si="14"/>
        <v>白川村</v>
      </c>
      <c r="CM33" s="18">
        <f>VLOOKUP($CK33&amp;"_"&amp;$AZ$7,データシート1!$A:$BT,MATCH("ca_太陽光発電（10kW未満）",データシート1!$A$1:$BT$1,0),0)</f>
        <v>1</v>
      </c>
      <c r="CN33" s="18">
        <f>VLOOKUP($CK33&amp;"_"&amp;$AZ$5,データシート1!$A:$BT,MATCH("ab_家庭",データシート1!$A$1:$BT$1,0),0)</f>
        <v>596</v>
      </c>
      <c r="CO33" s="223">
        <f t="shared" si="15"/>
        <v>1.6778523489932886E-3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20414</v>
      </c>
      <c r="AY34" s="18" t="str">
        <f>IF(IFERROR(比較地域マスタ!$Z27,"")=0,"",IFERROR(比較地域マスタ!$Z27,""))</f>
        <v>泰阜村</v>
      </c>
      <c r="BC34" s="844" t="str">
        <f t="shared" si="0"/>
        <v>20414</v>
      </c>
      <c r="BD34" s="1031" t="str">
        <f t="shared" si="2"/>
        <v>泰阜村</v>
      </c>
      <c r="BE34" s="34">
        <f>VLOOKUP($BC34&amp;"_"&amp;$AZ$7,データシート1!$A:$BT,MATCH("cb_"&amp;BE$12,データシート1!$A$1:$BT$1,0),0)</f>
        <v>476.69999999999993</v>
      </c>
      <c r="BF34" s="34">
        <f>VLOOKUP($BC34&amp;"_"&amp;$AZ$7,データシート1!$A:$BT,MATCH("cb_"&amp;BF$12,データシート1!$A$1:$BT$1,0),0)</f>
        <v>433.29999999999995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909.99999999999989</v>
      </c>
      <c r="BL34" s="36"/>
      <c r="BM34" s="844" t="str">
        <f t="shared" si="4"/>
        <v>20414</v>
      </c>
      <c r="BN34" s="1031" t="str">
        <f t="shared" si="5"/>
        <v>泰阜村</v>
      </c>
      <c r="BO34" s="34">
        <f>BE34*VLOOKUP(BO$12,別紙!$B$4:$E$10,MATCH("設備利用率",別紙!$B$4:$E$4,0),0)/100*8760/10^3</f>
        <v>572.09720399999992</v>
      </c>
      <c r="BP34" s="34">
        <f>BF34*VLOOKUP(BP$12,別紙!$B$4:$E$10,MATCH("設備利用率",別紙!$B$4:$E$4,0),0)/100*8760/10^3</f>
        <v>573.15190799999993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1145.249112</v>
      </c>
      <c r="BV34" s="36"/>
      <c r="BW34" s="33" t="str">
        <f t="shared" si="7"/>
        <v>20414</v>
      </c>
      <c r="BX34" s="33" t="str">
        <f t="shared" si="8"/>
        <v>泰阜村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6989.4789984518793</v>
      </c>
      <c r="BZ34" s="36"/>
      <c r="CA34" s="33" t="str">
        <f t="shared" si="9"/>
        <v>20414</v>
      </c>
      <c r="CB34" s="33" t="str">
        <f t="shared" si="10"/>
        <v>泰阜村</v>
      </c>
      <c r="CC34" s="223">
        <f t="shared" si="11"/>
        <v>8.1851194363230143E-2</v>
      </c>
      <c r="CD34" s="223">
        <f t="shared" si="16"/>
        <v>8.2002093164161322E-2</v>
      </c>
      <c r="CE34" s="223">
        <f t="shared" si="17"/>
        <v>0</v>
      </c>
      <c r="CF34" s="223">
        <f t="shared" si="18"/>
        <v>0</v>
      </c>
      <c r="CG34" s="223">
        <f t="shared" si="19"/>
        <v>0</v>
      </c>
      <c r="CH34" s="223">
        <f t="shared" si="20"/>
        <v>0</v>
      </c>
      <c r="CI34" s="223">
        <f t="shared" si="12"/>
        <v>0.16385328752739148</v>
      </c>
      <c r="CK34" s="18" t="str">
        <f t="shared" si="13"/>
        <v>20414</v>
      </c>
      <c r="CL34" s="18" t="str">
        <f t="shared" si="14"/>
        <v>泰阜村</v>
      </c>
      <c r="CM34" s="18">
        <f>VLOOKUP($CK34&amp;"_"&amp;$AZ$7,データシート1!$A:$BT,MATCH("ca_太陽光発電（10kW未満）",データシート1!$A$1:$BT$1,0),0)</f>
        <v>98</v>
      </c>
      <c r="CN34" s="18">
        <f>VLOOKUP($CK34&amp;"_"&amp;$AZ$5,データシート1!$A:$BT,MATCH("ab_家庭",データシート1!$A$1:$BT$1,0),0)</f>
        <v>669</v>
      </c>
      <c r="CO34" s="223">
        <f t="shared" si="15"/>
        <v>0.14648729446935724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01403</v>
      </c>
      <c r="AY35" s="18" t="str">
        <f>IF(IFERROR(比較地域マスタ!$Z28,"")=0,"",IFERROR(比較地域マスタ!$Z28,""))</f>
        <v>泊村</v>
      </c>
      <c r="BC35" s="844" t="str">
        <f t="shared" si="0"/>
        <v>01403</v>
      </c>
      <c r="BD35" s="1031" t="str">
        <f t="shared" si="2"/>
        <v>泊村</v>
      </c>
      <c r="BE35" s="34">
        <f>VLOOKUP($BC35&amp;"_"&amp;$AZ$7,データシート1!$A:$BT,MATCH("cb_"&amp;BE$12,データシート1!$A$1:$BT$1,0),0)</f>
        <v>39</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39</v>
      </c>
      <c r="BL35" s="36"/>
      <c r="BM35" s="844" t="str">
        <f t="shared" si="4"/>
        <v>01403</v>
      </c>
      <c r="BN35" s="1031" t="str">
        <f t="shared" si="5"/>
        <v>泊村</v>
      </c>
      <c r="BO35" s="34">
        <f>BE35*VLOOKUP(BO$12,別紙!$B$4:$E$10,MATCH("設備利用率",別紙!$B$4:$E$4,0),0)/100*8760/10^3</f>
        <v>46.804679999999998</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46.804679999999998</v>
      </c>
      <c r="BV35" s="36"/>
      <c r="BW35" s="33" t="str">
        <f t="shared" si="7"/>
        <v>01403</v>
      </c>
      <c r="BX35" s="33" t="str">
        <f t="shared" si="8"/>
        <v>泊村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13849.473797728164</v>
      </c>
      <c r="BZ35" s="36"/>
      <c r="CA35" s="33" t="str">
        <f t="shared" si="9"/>
        <v>01403</v>
      </c>
      <c r="CB35" s="33" t="str">
        <f t="shared" si="10"/>
        <v>泊村</v>
      </c>
      <c r="CC35" s="223">
        <f t="shared" si="11"/>
        <v>3.3795276761834614E-3</v>
      </c>
      <c r="CD35" s="223">
        <f t="shared" si="16"/>
        <v>0</v>
      </c>
      <c r="CE35" s="223">
        <f t="shared" si="17"/>
        <v>0</v>
      </c>
      <c r="CF35" s="223">
        <f t="shared" si="18"/>
        <v>0</v>
      </c>
      <c r="CG35" s="223">
        <f t="shared" si="19"/>
        <v>0</v>
      </c>
      <c r="CH35" s="223">
        <f t="shared" si="20"/>
        <v>0</v>
      </c>
      <c r="CI35" s="223">
        <f t="shared" si="12"/>
        <v>3.3795276761834614E-3</v>
      </c>
      <c r="CK35" s="18" t="str">
        <f t="shared" si="13"/>
        <v>01403</v>
      </c>
      <c r="CL35" s="18" t="str">
        <f t="shared" si="14"/>
        <v>泊村</v>
      </c>
      <c r="CM35" s="18">
        <f>VLOOKUP($CK35&amp;"_"&amp;$AZ$7,データシート1!$A:$BT,MATCH("ca_太陽光発電（10kW未満）",データシート1!$A$1:$BT$1,0),0)</f>
        <v>7</v>
      </c>
      <c r="CN35" s="18">
        <f>VLOOKUP($CK35&amp;"_"&amp;$AZ$5,データシート1!$A:$BT,MATCH("ab_家庭",データシート1!$A$1:$BT$1,0),0)</f>
        <v>872</v>
      </c>
      <c r="CO35" s="223">
        <f t="shared" si="15"/>
        <v>8.027522935779817E-3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45429</v>
      </c>
      <c r="AY36" s="18" t="str">
        <f>IF(IFERROR(比較地域マスタ!$Z29,"")=0,"",IFERROR(比較地域マスタ!$Z29,""))</f>
        <v>諸塚村</v>
      </c>
      <c r="BC36" s="844" t="str">
        <f t="shared" si="0"/>
        <v>45429</v>
      </c>
      <c r="BD36" s="1031" t="str">
        <f t="shared" si="2"/>
        <v>諸塚村</v>
      </c>
      <c r="BE36" s="34">
        <f>VLOOKUP($BC36&amp;"_"&amp;$AZ$7,データシート1!$A:$BT,MATCH("cb_"&amp;BE$12,データシート1!$A$1:$BT$1,0),0)</f>
        <v>126.11000000000001</v>
      </c>
      <c r="BF36" s="34">
        <f>VLOOKUP($BC36&amp;"_"&amp;$AZ$7,データシート1!$A:$BT,MATCH("cb_"&amp;BF$12,データシート1!$A$1:$BT$1,0),0)</f>
        <v>161</v>
      </c>
      <c r="BG36" s="34">
        <f>VLOOKUP($BC36&amp;"_"&amp;$AZ$7,データシート1!$A:$BT,MATCH("cb_"&amp;BG$12,データシート1!$A$1:$BT$1,0),0)</f>
        <v>12000</v>
      </c>
      <c r="BH36" s="34">
        <f>VLOOKUP($BC36&amp;"_"&amp;$AZ$7,データシート1!$A:$BT,MATCH("cb_"&amp;BH$12,データシート1!$A$1:$BT$1,0),0)</f>
        <v>19.5</v>
      </c>
      <c r="BI36" s="34">
        <f>VLOOKUP($BC36&amp;"_"&amp;$AZ$7,データシート1!$A:$BT,MATCH("cb_"&amp;BI$12,データシート1!$A$1:$BT$1,0),0)</f>
        <v>0</v>
      </c>
      <c r="BJ36" s="34">
        <f>VLOOKUP($BC36&amp;"_"&amp;$AZ$7,データシート1!$A:$BT,MATCH("cb_"&amp;BJ$12,データシート1!$A$1:$BT$1,0),0)</f>
        <v>0</v>
      </c>
      <c r="BK36" s="34">
        <f t="shared" si="3"/>
        <v>12306.61</v>
      </c>
      <c r="BL36" s="36"/>
      <c r="BM36" s="844" t="str">
        <f t="shared" si="4"/>
        <v>45429</v>
      </c>
      <c r="BN36" s="1031" t="str">
        <f t="shared" si="5"/>
        <v>諸塚村</v>
      </c>
      <c r="BO36" s="34">
        <f>BE36*VLOOKUP(BO$12,別紙!$B$4:$E$10,MATCH("設備利用率",別紙!$B$4:$E$4,0),0)/100*8760/10^3</f>
        <v>151.3471332</v>
      </c>
      <c r="BP36" s="34">
        <f>BF36*VLOOKUP(BP$12,別紙!$B$4:$E$10,MATCH("設備利用率",別紙!$B$4:$E$4,0),0)/100*8760/10^3</f>
        <v>212.96436</v>
      </c>
      <c r="BQ36" s="34">
        <f>BG36*VLOOKUP(BQ$12,別紙!$B$4:$E$10,MATCH("設備利用率",別紙!$B$4:$E$4,0),0)/100*8760/10^3</f>
        <v>26069.759999999998</v>
      </c>
      <c r="BR36" s="34">
        <f>BH36*VLOOKUP(BR$12,別紙!$B$4:$E$10,MATCH("設備利用率",別紙!$B$4:$E$4,0),0)/100*8760/10^3</f>
        <v>102.492</v>
      </c>
      <c r="BS36" s="34">
        <f>BI36*VLOOKUP(BS$12,別紙!$B$4:$E$10,MATCH("設備利用率",別紙!$B$4:$E$4,0),0)/100*8760/10^3</f>
        <v>0</v>
      </c>
      <c r="BT36" s="34">
        <f>BJ36*VLOOKUP(BT$12,別紙!$B$4:$E$10,MATCH("設備利用率",別紙!$B$4:$E$4,0),0)/100*8760/10^3</f>
        <v>0</v>
      </c>
      <c r="BU36" s="34">
        <f t="shared" si="6"/>
        <v>26536.563493199996</v>
      </c>
      <c r="BV36" s="36"/>
      <c r="BW36" s="33" t="str">
        <f t="shared" si="7"/>
        <v>45429</v>
      </c>
      <c r="BX36" s="33" t="str">
        <f t="shared" si="8"/>
        <v>諸塚村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7875.6135633103695</v>
      </c>
      <c r="BZ36" s="36"/>
      <c r="CA36" s="33" t="str">
        <f t="shared" si="9"/>
        <v>45429</v>
      </c>
      <c r="CB36" s="33" t="str">
        <f t="shared" si="10"/>
        <v>諸塚村</v>
      </c>
      <c r="CC36" s="223">
        <f t="shared" si="11"/>
        <v>1.9217186316133065E-2</v>
      </c>
      <c r="CD36" s="223">
        <f t="shared" si="16"/>
        <v>2.7040986494325191E-2</v>
      </c>
      <c r="CE36" s="223">
        <f t="shared" si="17"/>
        <v>3.3101878082806864</v>
      </c>
      <c r="CF36" s="223">
        <f t="shared" si="18"/>
        <v>1.3013843197877699E-2</v>
      </c>
      <c r="CG36" s="223">
        <f t="shared" si="19"/>
        <v>0</v>
      </c>
      <c r="CH36" s="223">
        <f t="shared" si="20"/>
        <v>0</v>
      </c>
      <c r="CI36" s="223">
        <f t="shared" si="12"/>
        <v>3.3694598242890219</v>
      </c>
      <c r="CK36" s="18" t="str">
        <f t="shared" si="13"/>
        <v>45429</v>
      </c>
      <c r="CL36" s="18" t="str">
        <f t="shared" si="14"/>
        <v>諸塚村</v>
      </c>
      <c r="CM36" s="18">
        <f>VLOOKUP($CK36&amp;"_"&amp;$AZ$7,データシート1!$A:$BT,MATCH("ca_太陽光発電（10kW未満）",データシート1!$A$1:$BT$1,0),0)</f>
        <v>28</v>
      </c>
      <c r="CN36" s="18">
        <f>VLOOKUP($CK36&amp;"_"&amp;$AZ$5,データシート1!$A:$BT,MATCH("ab_家庭",データシート1!$A$1:$BT$1,0),0)</f>
        <v>679</v>
      </c>
      <c r="CO36" s="223">
        <f t="shared" si="15"/>
        <v>4.1237113402061855E-2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39427</v>
      </c>
      <c r="AY37" s="18" t="str">
        <f>IF(IFERROR(比較地域マスタ!$Z30,"")=0,"",IFERROR(比較地域マスタ!$Z30,""))</f>
        <v>三原村</v>
      </c>
      <c r="BC37" s="844" t="str">
        <f t="shared" si="0"/>
        <v>39427</v>
      </c>
      <c r="BD37" s="1031" t="str">
        <f t="shared" si="2"/>
        <v>三原村</v>
      </c>
      <c r="BE37" s="34">
        <f>VLOOKUP($BC37&amp;"_"&amp;$AZ$7,データシート1!$A:$BT,MATCH("cb_"&amp;BE$12,データシート1!$A$1:$BT$1,0),0)</f>
        <v>288.61</v>
      </c>
      <c r="BF37" s="34">
        <f>VLOOKUP($BC37&amp;"_"&amp;$AZ$7,データシート1!$A:$BT,MATCH("cb_"&amp;BF$12,データシート1!$A$1:$BT$1,0),0)</f>
        <v>3936</v>
      </c>
      <c r="BG37" s="34">
        <f>VLOOKUP($BC37&amp;"_"&amp;$AZ$7,データシート1!$A:$BT,MATCH("cb_"&amp;BG$12,データシート1!$A$1:$BT$1,0),0)</f>
        <v>0</v>
      </c>
      <c r="BH37" s="34">
        <f>VLOOKUP($BC37&amp;"_"&amp;$AZ$7,データシート1!$A:$BT,MATCH("cb_"&amp;BH$12,データシート1!$A$1:$BT$1,0),0)</f>
        <v>116</v>
      </c>
      <c r="BI37" s="34">
        <f>VLOOKUP($BC37&amp;"_"&amp;$AZ$7,データシート1!$A:$BT,MATCH("cb_"&amp;BI$12,データシート1!$A$1:$BT$1,0),0)</f>
        <v>0</v>
      </c>
      <c r="BJ37" s="34">
        <f>VLOOKUP($BC37&amp;"_"&amp;$AZ$7,データシート1!$A:$BT,MATCH("cb_"&amp;BJ$12,データシート1!$A$1:$BT$1,0),0)</f>
        <v>0</v>
      </c>
      <c r="BK37" s="34">
        <f t="shared" si="3"/>
        <v>4340.6099999999997</v>
      </c>
      <c r="BL37" s="36"/>
      <c r="BM37" s="844" t="str">
        <f t="shared" si="4"/>
        <v>39427</v>
      </c>
      <c r="BN37" s="1031" t="str">
        <f t="shared" si="5"/>
        <v>三原村</v>
      </c>
      <c r="BO37" s="34">
        <f>BE37*VLOOKUP(BO$12,別紙!$B$4:$E$10,MATCH("設備利用率",別紙!$B$4:$E$4,0),0)/100*8760/10^3</f>
        <v>346.36663319999997</v>
      </c>
      <c r="BP37" s="34">
        <f>BF37*VLOOKUP(BP$12,別紙!$B$4:$E$10,MATCH("設備利用率",別紙!$B$4:$E$4,0),0)/100*8760/10^3</f>
        <v>5206.3833600000007</v>
      </c>
      <c r="BQ37" s="34">
        <f>BG37*VLOOKUP(BQ$12,別紙!$B$4:$E$10,MATCH("設備利用率",別紙!$B$4:$E$4,0),0)/100*8760/10^3</f>
        <v>0</v>
      </c>
      <c r="BR37" s="34">
        <f>BH37*VLOOKUP(BR$12,別紙!$B$4:$E$10,MATCH("設備利用率",別紙!$B$4:$E$4,0),0)/100*8760/10^3</f>
        <v>609.69600000000003</v>
      </c>
      <c r="BS37" s="34">
        <f>BI37*VLOOKUP(BS$12,別紙!$B$4:$E$10,MATCH("設備利用率",別紙!$B$4:$E$4,0),0)/100*8760/10^3</f>
        <v>0</v>
      </c>
      <c r="BT37" s="34">
        <f>BJ37*VLOOKUP(BT$12,別紙!$B$4:$E$10,MATCH("設備利用率",別紙!$B$4:$E$4,0),0)/100*8760/10^3</f>
        <v>0</v>
      </c>
      <c r="BU37" s="34">
        <f t="shared" si="6"/>
        <v>6162.4459932000009</v>
      </c>
      <c r="BV37" s="36"/>
      <c r="BW37" s="33" t="str">
        <f t="shared" si="7"/>
        <v>39427</v>
      </c>
      <c r="BX37" s="33" t="str">
        <f t="shared" si="8"/>
        <v>三原村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6515.7844051880247</v>
      </c>
      <c r="BZ37" s="36"/>
      <c r="CA37" s="33" t="str">
        <f t="shared" si="9"/>
        <v>39427</v>
      </c>
      <c r="CB37" s="33" t="str">
        <f t="shared" si="10"/>
        <v>三原村</v>
      </c>
      <c r="CC37" s="223">
        <f t="shared" si="11"/>
        <v>5.3158086833599724E-2</v>
      </c>
      <c r="CD37" s="223">
        <f t="shared" si="16"/>
        <v>0.79904168650125262</v>
      </c>
      <c r="CE37" s="223">
        <f t="shared" si="17"/>
        <v>0</v>
      </c>
      <c r="CF37" s="223">
        <f t="shared" si="18"/>
        <v>9.3572156794283337E-2</v>
      </c>
      <c r="CG37" s="223">
        <f t="shared" si="19"/>
        <v>0</v>
      </c>
      <c r="CH37" s="223">
        <f t="shared" si="20"/>
        <v>0</v>
      </c>
      <c r="CI37" s="223">
        <f t="shared" si="12"/>
        <v>0.94577193012913574</v>
      </c>
      <c r="CK37" s="18" t="str">
        <f t="shared" si="13"/>
        <v>39427</v>
      </c>
      <c r="CL37" s="18" t="str">
        <f t="shared" si="14"/>
        <v>三原村</v>
      </c>
      <c r="CM37" s="18">
        <f>VLOOKUP($CK37&amp;"_"&amp;$AZ$7,データシート1!$A:$BT,MATCH("ca_太陽光発電（10kW未満）",データシート1!$A$1:$BT$1,0),0)</f>
        <v>60</v>
      </c>
      <c r="CN37" s="18">
        <f>VLOOKUP($CK37&amp;"_"&amp;$AZ$5,データシート1!$A:$BT,MATCH("ab_家庭",データシート1!$A$1:$BT$1,0),0)</f>
        <v>742</v>
      </c>
      <c r="CO37" s="223">
        <f t="shared" si="15"/>
        <v>8.0862533692722366E-2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46523</v>
      </c>
      <c r="AY38" s="18" t="str">
        <f>IF(IFERROR(比較地域マスタ!$Z31,"")=0,"",IFERROR(比較地域マスタ!$Z31,""))</f>
        <v>大和村</v>
      </c>
      <c r="BC38" s="844" t="str">
        <f t="shared" si="0"/>
        <v>46523</v>
      </c>
      <c r="BD38" s="1031" t="str">
        <f t="shared" si="2"/>
        <v>大和村</v>
      </c>
      <c r="BE38" s="34">
        <f>VLOOKUP($BC38&amp;"_"&amp;$AZ$7,データシート1!$A:$BT,MATCH("cb_"&amp;BE$12,データシート1!$A$1:$BT$1,0),0)</f>
        <v>25.9</v>
      </c>
      <c r="BF38" s="34">
        <f>VLOOKUP($BC38&amp;"_"&amp;$AZ$7,データシート1!$A:$BT,MATCH("cb_"&amp;BF$12,データシート1!$A$1:$BT$1,0),0)</f>
        <v>41.3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67.199999999999989</v>
      </c>
      <c r="BL38" s="36"/>
      <c r="BM38" s="844" t="str">
        <f t="shared" si="4"/>
        <v>46523</v>
      </c>
      <c r="BN38" s="1031" t="str">
        <f t="shared" si="5"/>
        <v>大和村</v>
      </c>
      <c r="BO38" s="34">
        <f>BE38*VLOOKUP(BO$12,別紙!$B$4:$E$10,MATCH("設備利用率",別紙!$B$4:$E$4,0),0)/100*8760/10^3</f>
        <v>31.083107999999996</v>
      </c>
      <c r="BP38" s="34">
        <f>BF38*VLOOKUP(BP$12,別紙!$B$4:$E$10,MATCH("設備利用率",別紙!$B$4:$E$4,0),0)/100*8760/10^3</f>
        <v>54.629987999999997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85.713095999999993</v>
      </c>
      <c r="BV38" s="36"/>
      <c r="BW38" s="33" t="str">
        <f t="shared" si="7"/>
        <v>46523</v>
      </c>
      <c r="BX38" s="33" t="str">
        <f t="shared" si="8"/>
        <v>大和村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6623.6363064157667</v>
      </c>
      <c r="BZ38" s="36"/>
      <c r="CA38" s="33" t="str">
        <f t="shared" si="9"/>
        <v>46523</v>
      </c>
      <c r="CB38" s="33" t="str">
        <f t="shared" si="10"/>
        <v>大和村</v>
      </c>
      <c r="CC38" s="223">
        <f t="shared" si="11"/>
        <v>4.6927558461946905E-3</v>
      </c>
      <c r="CD38" s="223">
        <f t="shared" si="16"/>
        <v>8.2477336424834295E-3</v>
      </c>
      <c r="CE38" s="223">
        <f t="shared" si="17"/>
        <v>0</v>
      </c>
      <c r="CF38" s="223">
        <f t="shared" si="18"/>
        <v>0</v>
      </c>
      <c r="CG38" s="223">
        <f t="shared" si="19"/>
        <v>0</v>
      </c>
      <c r="CH38" s="223">
        <f t="shared" si="20"/>
        <v>0</v>
      </c>
      <c r="CI38" s="223">
        <f t="shared" si="12"/>
        <v>1.294048948867812E-2</v>
      </c>
      <c r="CK38" s="18" t="str">
        <f t="shared" si="13"/>
        <v>46523</v>
      </c>
      <c r="CL38" s="18" t="str">
        <f t="shared" si="14"/>
        <v>大和村</v>
      </c>
      <c r="CM38" s="18">
        <f>VLOOKUP($CK38&amp;"_"&amp;$AZ$7,データシート1!$A:$BT,MATCH("ca_太陽光発電（10kW未満）",データシート1!$A$1:$BT$1,0),0)</f>
        <v>5</v>
      </c>
      <c r="CN38" s="18">
        <f>VLOOKUP($CK38&amp;"_"&amp;$AZ$5,データシート1!$A:$BT,MATCH("ab_家庭",データシート1!$A$1:$BT$1,0),0)</f>
        <v>850</v>
      </c>
      <c r="CO38" s="223">
        <f t="shared" si="15"/>
        <v>5.8823529411764705E-3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29386</v>
      </c>
      <c r="AY39" s="18" t="str">
        <f>IF(IFERROR(比較地域マスタ!$Z32,"")=0,"",IFERROR(比較地域マスタ!$Z32,""))</f>
        <v>御杖村</v>
      </c>
      <c r="BC39" s="844" t="str">
        <f t="shared" si="0"/>
        <v>29386</v>
      </c>
      <c r="BD39" s="1031" t="str">
        <f t="shared" si="2"/>
        <v>御杖村</v>
      </c>
      <c r="BE39" s="34">
        <f>VLOOKUP($BC39&amp;"_"&amp;$AZ$7,データシート1!$A:$BT,MATCH("cb_"&amp;BE$12,データシート1!$A$1:$BT$1,0),0)</f>
        <v>121.99999999999999</v>
      </c>
      <c r="BF39" s="34">
        <f>VLOOKUP($BC39&amp;"_"&amp;$AZ$7,データシート1!$A:$BT,MATCH("cb_"&amp;BF$12,データシート1!$A$1:$BT$1,0),0)</f>
        <v>3010.5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3132.5</v>
      </c>
      <c r="BL39" s="36"/>
      <c r="BM39" s="844" t="str">
        <f t="shared" si="4"/>
        <v>29386</v>
      </c>
      <c r="BN39" s="1031" t="str">
        <f t="shared" si="5"/>
        <v>御杖村</v>
      </c>
      <c r="BO39" s="34">
        <f>BE39*VLOOKUP(BO$12,別紙!$B$4:$E$10,MATCH("設備利用率",別紙!$B$4:$E$4,0),0)/100*8760/10^3</f>
        <v>146.41463999999996</v>
      </c>
      <c r="BP39" s="34">
        <f>BF39*VLOOKUP(BP$12,別紙!$B$4:$E$10,MATCH("設備利用率",別紙!$B$4:$E$4,0),0)/100*8760/10^3</f>
        <v>3982.1689799999995</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4128.5836199999994</v>
      </c>
      <c r="BV39" s="36"/>
      <c r="BW39" s="33" t="str">
        <f t="shared" si="7"/>
        <v>29386</v>
      </c>
      <c r="BX39" s="33" t="str">
        <f t="shared" si="8"/>
        <v>御杖村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7424.7332443233427</v>
      </c>
      <c r="BZ39" s="36"/>
      <c r="CA39" s="33" t="str">
        <f t="shared" si="9"/>
        <v>29386</v>
      </c>
      <c r="CB39" s="33" t="str">
        <f t="shared" si="10"/>
        <v>御杖村</v>
      </c>
      <c r="CC39" s="223">
        <f t="shared" si="11"/>
        <v>1.9719851903358655E-2</v>
      </c>
      <c r="CD39" s="223">
        <f t="shared" si="16"/>
        <v>0.53633832340638077</v>
      </c>
      <c r="CE39" s="223">
        <f t="shared" si="17"/>
        <v>0</v>
      </c>
      <c r="CF39" s="223">
        <f t="shared" si="18"/>
        <v>0</v>
      </c>
      <c r="CG39" s="223">
        <f t="shared" si="19"/>
        <v>0</v>
      </c>
      <c r="CH39" s="223">
        <f t="shared" si="20"/>
        <v>0</v>
      </c>
      <c r="CI39" s="223">
        <f t="shared" si="12"/>
        <v>0.55605817530973944</v>
      </c>
      <c r="CK39" s="18" t="str">
        <f t="shared" si="13"/>
        <v>29386</v>
      </c>
      <c r="CL39" s="18" t="str">
        <f t="shared" si="14"/>
        <v>御杖村</v>
      </c>
      <c r="CM39" s="18">
        <f>VLOOKUP($CK39&amp;"_"&amp;$AZ$7,データシート1!$A:$BT,MATCH("ca_太陽光発電（10kW未満）",データシート1!$A$1:$BT$1,0),0)</f>
        <v>29</v>
      </c>
      <c r="CN39" s="18">
        <f>VLOOKUP($CK39&amp;"_"&amp;$AZ$5,データシート1!$A:$BT,MATCH("ab_家庭",データシート1!$A$1:$BT$1,0),0)</f>
        <v>797</v>
      </c>
      <c r="CO39" s="223">
        <f t="shared" si="15"/>
        <v>3.6386449184441658E-2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36302</v>
      </c>
      <c r="AY40" s="18" t="str">
        <f>IF(IFERROR(比較地域マスタ!$Z33,"")=0,"",IFERROR(比較地域マスタ!$Z33,""))</f>
        <v>上勝町</v>
      </c>
      <c r="BC40" s="844" t="str">
        <f t="shared" si="0"/>
        <v>36302</v>
      </c>
      <c r="BD40" s="1031" t="str">
        <f t="shared" si="2"/>
        <v>上勝町</v>
      </c>
      <c r="BE40" s="34">
        <f>VLOOKUP($BC40&amp;"_"&amp;$AZ$7,データシート1!$A:$BT,MATCH("cb_"&amp;BE$12,データシート1!$A$1:$BT$1,0),0)</f>
        <v>186.57499999999999</v>
      </c>
      <c r="BF40" s="34">
        <f>VLOOKUP($BC40&amp;"_"&amp;$AZ$7,データシート1!$A:$BT,MATCH("cb_"&amp;BF$12,データシート1!$A$1:$BT$1,0),0)</f>
        <v>142.10000000000002</v>
      </c>
      <c r="BG40" s="34">
        <f>VLOOKUP($BC40&amp;"_"&amp;$AZ$7,データシート1!$A:$BT,MATCH("cb_"&amp;BG$12,データシート1!$A$1:$BT$1,0),0)</f>
        <v>34500</v>
      </c>
      <c r="BH40" s="34">
        <f>VLOOKUP($BC40&amp;"_"&amp;$AZ$7,データシート1!$A:$BT,MATCH("cb_"&amp;BH$12,データシート1!$A$1:$BT$1,0),0)</f>
        <v>75</v>
      </c>
      <c r="BI40" s="34">
        <f>VLOOKUP($BC40&amp;"_"&amp;$AZ$7,データシート1!$A:$BT,MATCH("cb_"&amp;BI$12,データシート1!$A$1:$BT$1,0),0)</f>
        <v>0</v>
      </c>
      <c r="BJ40" s="34">
        <f>VLOOKUP($BC40&amp;"_"&amp;$AZ$7,データシート1!$A:$BT,MATCH("cb_"&amp;BJ$12,データシート1!$A$1:$BT$1,0),0)</f>
        <v>0</v>
      </c>
      <c r="BK40" s="34">
        <f t="shared" si="3"/>
        <v>34903.675000000003</v>
      </c>
      <c r="BL40" s="36"/>
      <c r="BM40" s="844" t="str">
        <f t="shared" si="4"/>
        <v>36302</v>
      </c>
      <c r="BN40" s="1031" t="str">
        <f t="shared" si="5"/>
        <v>上勝町</v>
      </c>
      <c r="BO40" s="34">
        <f>BE40*VLOOKUP(BO$12,別紙!$B$4:$E$10,MATCH("設備利用率",別紙!$B$4:$E$4,0),0)/100*8760/10^3</f>
        <v>223.91238899999999</v>
      </c>
      <c r="BP40" s="34">
        <f>BF40*VLOOKUP(BP$12,別紙!$B$4:$E$10,MATCH("設備利用率",別紙!$B$4:$E$4,0),0)/100*8760/10^3</f>
        <v>187.96419600000002</v>
      </c>
      <c r="BQ40" s="34">
        <f>BG40*VLOOKUP(BQ$12,別紙!$B$4:$E$10,MATCH("設備利用率",別紙!$B$4:$E$4,0),0)/100*8760/10^3</f>
        <v>74950.559999999998</v>
      </c>
      <c r="BR40" s="34">
        <f>BH40*VLOOKUP(BR$12,別紙!$B$4:$E$10,MATCH("設備利用率",別紙!$B$4:$E$4,0),0)/100*8760/10^3</f>
        <v>394.2</v>
      </c>
      <c r="BS40" s="34">
        <f>BI40*VLOOKUP(BS$12,別紙!$B$4:$E$10,MATCH("設備利用率",別紙!$B$4:$E$4,0),0)/100*8760/10^3</f>
        <v>0</v>
      </c>
      <c r="BT40" s="34">
        <f>BJ40*VLOOKUP(BT$12,別紙!$B$4:$E$10,MATCH("設備利用率",別紙!$B$4:$E$4,0),0)/100*8760/10^3</f>
        <v>0</v>
      </c>
      <c r="BU40" s="34">
        <f t="shared" si="6"/>
        <v>75756.636585</v>
      </c>
      <c r="BV40" s="36"/>
      <c r="BW40" s="33" t="str">
        <f t="shared" si="7"/>
        <v>36302</v>
      </c>
      <c r="BX40" s="33" t="str">
        <f t="shared" si="8"/>
        <v>上勝町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7524.1249943113553</v>
      </c>
      <c r="BZ40" s="36"/>
      <c r="CA40" s="33" t="str">
        <f t="shared" si="9"/>
        <v>36302</v>
      </c>
      <c r="CB40" s="33" t="str">
        <f t="shared" si="10"/>
        <v>上勝町</v>
      </c>
      <c r="CC40" s="223">
        <f t="shared" si="11"/>
        <v>2.9759259604178537E-2</v>
      </c>
      <c r="CD40" s="223">
        <f t="shared" si="16"/>
        <v>2.4981535546274296E-2</v>
      </c>
      <c r="CE40" s="223">
        <f t="shared" si="17"/>
        <v>9.9613656148278586</v>
      </c>
      <c r="CF40" s="223">
        <f t="shared" si="18"/>
        <v>5.2391474131282569E-2</v>
      </c>
      <c r="CG40" s="223">
        <f t="shared" si="19"/>
        <v>0</v>
      </c>
      <c r="CH40" s="223">
        <f t="shared" si="20"/>
        <v>0</v>
      </c>
      <c r="CI40" s="223">
        <f t="shared" si="12"/>
        <v>10.068497884109595</v>
      </c>
      <c r="CK40" s="18" t="str">
        <f t="shared" si="13"/>
        <v>36302</v>
      </c>
      <c r="CL40" s="18" t="str">
        <f t="shared" si="14"/>
        <v>上勝町</v>
      </c>
      <c r="CM40" s="18">
        <f>VLOOKUP($CK40&amp;"_"&amp;$AZ$7,データシート1!$A:$BT,MATCH("ca_太陽光発電（10kW未満）",データシート1!$A$1:$BT$1,0),0)</f>
        <v>43</v>
      </c>
      <c r="CN40" s="18">
        <f>VLOOKUP($CK40&amp;"_"&amp;$AZ$5,データシート1!$A:$BT,MATCH("ab_家庭",データシート1!$A$1:$BT$1,0),0)</f>
        <v>744</v>
      </c>
      <c r="CO40" s="223">
        <f t="shared" si="15"/>
        <v>5.779569892473118E-2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43425</v>
      </c>
      <c r="AY41" s="18" t="str">
        <f>IF(IFERROR(比較地域マスタ!$Z34,"")=0,"",IFERROR(比較地域マスタ!$Z34,""))</f>
        <v>産山村</v>
      </c>
      <c r="BC41" s="844" t="str">
        <f t="shared" si="0"/>
        <v>43425</v>
      </c>
      <c r="BD41" s="1031" t="str">
        <f t="shared" si="2"/>
        <v>産山村</v>
      </c>
      <c r="BE41" s="34">
        <f>VLOOKUP($BC41&amp;"_"&amp;$AZ$7,データシート1!$A:$BT,MATCH("cb_"&amp;BE$12,データシート1!$A$1:$BT$1,0),0)</f>
        <v>224.35000000000002</v>
      </c>
      <c r="BF41" s="34">
        <f>VLOOKUP($BC41&amp;"_"&amp;$AZ$7,データシート1!$A:$BT,MATCH("cb_"&amp;BF$12,データシート1!$A$1:$BT$1,0),0)</f>
        <v>5239.2999999999993</v>
      </c>
      <c r="BG41" s="34">
        <f>VLOOKUP($BC41&amp;"_"&amp;$AZ$7,データシート1!$A:$BT,MATCH("cb_"&amp;BG$12,データシート1!$A$1:$BT$1,0),0)</f>
        <v>600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6063.65</v>
      </c>
      <c r="BL41" s="36"/>
      <c r="BM41" s="844" t="str">
        <f t="shared" si="4"/>
        <v>43425</v>
      </c>
      <c r="BN41" s="1031" t="str">
        <f t="shared" si="5"/>
        <v>産山村</v>
      </c>
      <c r="BO41" s="34">
        <f>BE41*VLOOKUP(BO$12,別紙!$B$4:$E$10,MATCH("設備利用率",別紙!$B$4:$E$4,0),0)/100*8760/10^3</f>
        <v>269.24692200000004</v>
      </c>
      <c r="BP41" s="34">
        <f>BF41*VLOOKUP(BP$12,別紙!$B$4:$E$10,MATCH("設備利用率",別紙!$B$4:$E$4,0),0)/100*8760/10^3</f>
        <v>6930.3364679999995</v>
      </c>
      <c r="BQ41" s="34">
        <f>BG41*VLOOKUP(BQ$12,別紙!$B$4:$E$10,MATCH("設備利用率",別紙!$B$4:$E$4,0),0)/100*8760/10^3</f>
        <v>1303.4880000000001</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8503.0713899999992</v>
      </c>
      <c r="BV41" s="36"/>
      <c r="BW41" s="33" t="str">
        <f t="shared" si="7"/>
        <v>43425</v>
      </c>
      <c r="BX41" s="33" t="str">
        <f t="shared" si="8"/>
        <v>産山村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5464.680518966049</v>
      </c>
      <c r="BZ41" s="36"/>
      <c r="CA41" s="33" t="str">
        <f t="shared" si="9"/>
        <v>43425</v>
      </c>
      <c r="CB41" s="33" t="str">
        <f t="shared" si="10"/>
        <v>産山村</v>
      </c>
      <c r="CC41" s="223">
        <f t="shared" si="11"/>
        <v>4.9270386633863676E-2</v>
      </c>
      <c r="CD41" s="223">
        <f t="shared" si="16"/>
        <v>1.2682052398026118</v>
      </c>
      <c r="CE41" s="223">
        <f t="shared" si="17"/>
        <v>0.23852958932842208</v>
      </c>
      <c r="CF41" s="223">
        <f t="shared" si="18"/>
        <v>0</v>
      </c>
      <c r="CG41" s="223">
        <f t="shared" si="19"/>
        <v>0</v>
      </c>
      <c r="CH41" s="223">
        <f t="shared" si="20"/>
        <v>0</v>
      </c>
      <c r="CI41" s="223">
        <f t="shared" si="12"/>
        <v>1.5560052157648976</v>
      </c>
      <c r="CK41" s="18" t="str">
        <f t="shared" si="13"/>
        <v>43425</v>
      </c>
      <c r="CL41" s="18" t="str">
        <f t="shared" si="14"/>
        <v>産山村</v>
      </c>
      <c r="CM41" s="18">
        <f>VLOOKUP($CK41&amp;"_"&amp;$AZ$7,データシート1!$A:$BT,MATCH("ca_太陽光発電（10kW未満）",データシート1!$A$1:$BT$1,0),0)</f>
        <v>45</v>
      </c>
      <c r="CN41" s="18">
        <f>VLOOKUP($CK41&amp;"_"&amp;$AZ$5,データシート1!$A:$BT,MATCH("ab_家庭",データシート1!$A$1:$BT$1,0),0)</f>
        <v>631</v>
      </c>
      <c r="CO41" s="223">
        <f t="shared" si="15"/>
        <v>7.1315372424722662E-2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栄村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20602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2025-03-04T09:39:52Z</dcterms:created>
  <dcterms:modified xsi:type="dcterms:W3CDTF">2025-03-04T09:39:52Z</dcterms:modified>
  <cp:category/>
  <cp:contentStatus/>
</cp:coreProperties>
</file>