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B898E6F-7743-4942-AC5E-FE4ECF99415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<sst xmlns="http://schemas.openxmlformats.org/spreadsheetml/2006/main" count="16827" uniqueCount="2620">
  <si>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</si>
  <si>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</si>
  <si>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</si>
  <si>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</si>
  <si>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</si>
  <si>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</si>
  <si>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</si>
  <si>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</si>
  <si>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</si>
  <si>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</si>
  <si>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</si>
  <si>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</si>
  <si>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</si>
  <si>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</si>
  <si>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</si>
  <si>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</si>
  <si>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</si>
  <si>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</si>
  <si>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</si>
  <si>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</si>
  <si>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</si>
  <si>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</si>
  <si>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</si>
  <si>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</si>
  <si>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</si>
  <si>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</si>
  <si>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</si>
  <si>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</si>
  <si>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</si>
  <si>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</si>
  <si>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</si>
  <si>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</si>
  <si>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</si>
  <si>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</si>
  <si>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</si>
  <si>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</si>
  <si>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</si>
  <si>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</si>
  <si>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</si>
  <si>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</si>
  <si>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</si>
  <si>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</si>
  <si>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</si>
  <si>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</si>
  <si>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</si>
  <si>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</si>
  <si>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</si>
  <si>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</si>
  <si>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</si>
  <si>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</si>
  <si>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</si>
  <si>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</si>
  <si>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</si>
  <si>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</si>
  <si>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</si>
  <si>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</si>
  <si>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</si>
  <si>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</si>
  <si>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</si>
  <si>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</si>
  <si>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</si>
  <si>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</si>
  <si>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</si>
  <si>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</si>
  <si>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</si>
  <si>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</si>
  <si>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</si>
  <si>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</si>
  <si>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</si>
  <si>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</si>
  <si>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</si>
  <si>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</si>
  <si>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</si>
  <si>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</si>
  <si>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</si>
  <si>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</si>
  <si>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</si>
  <si>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</si>
  <si>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</si>
  <si>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</si>
  <si>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</si>
  <si>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</si>
  <si>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</si>
  <si>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</si>
  <si>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</si>
  <si>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</si>
  <si>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</si>
  <si>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</si>
  <si>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</si>
  <si>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</si>
  <si>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</si>
  <si>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</si>
  <si>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</si>
  <si>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</si>
  <si>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</si>
  <si>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</si>
  <si>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</si>
  <si>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</si>
  <si>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</si>
  <si>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</si>
  <si>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</si>
  <si>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</si>
  <si>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</si>
  <si>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</si>
  <si>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</si>
  <si>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</si>
  <si>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</si>
  <si>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</si>
  <si>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</si>
  <si>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</si>
  <si>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</si>
  <si>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</si>
  <si>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</si>
  <si>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</si>
  <si>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</si>
  <si>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</si>
  <si>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</si>
  <si>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</si>
  <si>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</si>
  <si>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</si>
  <si>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</si>
  <si>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</si>
  <si>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</si>
  <si>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</si>
  <si>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</si>
  <si>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</si>
  <si>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</si>
  <si>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</si>
  <si>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</si>
  <si>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</si>
  <si>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</si>
  <si>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</si>
  <si>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</si>
  <si>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</si>
  <si>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</si>
  <si>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</si>
  <si>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</si>
  <si>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</si>
  <si>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</si>
  <si>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</si>
  <si>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</si>
  <si>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</si>
  <si>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</si>
  <si>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</si>
  <si>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</si>
  <si>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</si>
  <si>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</si>
  <si>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</si>
  <si>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</si>
  <si>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</si>
  <si>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</si>
  <si>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</si>
  <si>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</si>
  <si>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</si>
  <si>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</si>
  <si>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</si>
  <si>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</si>
  <si>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</si>
  <si>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</si>
  <si>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</si>
  <si>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</si>
  <si>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</si>
  <si>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</si>
  <si>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</si>
  <si>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</si>
  <si>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</si>
  <si>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</si>
  <si>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</si>
  <si>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</si>
  <si>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</si>
  <si>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</si>
  <si>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</si>
  <si>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</si>
  <si>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</si>
  <si>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</si>
  <si>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</si>
  <si>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</si>
  <si>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</si>
  <si>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</si>
  <si>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</si>
  <si>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</si>
  <si>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</si>
  <si>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</si>
  <si>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</si>
  <si>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</si>
  <si>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</si>
  <si>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</si>
  <si>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</si>
  <si>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</si>
  <si>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</si>
  <si>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</si>
  <si>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</si>
  <si>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</si>
  <si>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</si>
  <si>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</si>
  <si>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</si>
  <si>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</si>
  <si>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</si>
  <si>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</si>
  <si>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</si>
  <si>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</si>
  <si>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</si>
  <si>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</si>
  <si>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</si>
  <si>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</si>
  <si>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</si>
  <si>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</si>
  <si>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</si>
  <si>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</si>
  <si>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</si>
  <si>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</si>
  <si>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</si>
  <si>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</si>
  <si>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</si>
  <si>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</si>
  <si>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</si>
  <si>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</si>
  <si>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</si>
  <si>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</si>
  <si>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</si>
  <si>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</si>
  <si>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</si>
  <si>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</si>
  <si>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</si>
  <si>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</si>
  <si>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</si>
  <si>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</si>
  <si>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</si>
  <si>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</si>
  <si>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</si>
  <si>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</si>
  <si>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</si>
  <si>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</si>
  <si>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</si>
  <si>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</si>
  <si>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</si>
  <si>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</si>
  <si>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</si>
  <si>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</si>
  <si>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</si>
  <si>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</si>
  <si>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</si>
  <si>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</si>
  <si>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</si>
  <si>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</si>
  <si>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</si>
  <si>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</si>
  <si>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</si>
  <si>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</si>
  <si>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</si>
  <si>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</si>
  <si>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</si>
  <si>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</si>
  <si>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</si>
  <si>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</si>
  <si>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</si>
  <si>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</si>
  <si>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</si>
  <si>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</si>
  <si>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</si>
  <si>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</si>
  <si>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</si>
  <si>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</si>
  <si>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</si>
  <si>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</si>
  <si>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</si>
  <si>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</si>
  <si>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</si>
  <si>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</si>
  <si>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</si>
  <si>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</si>
  <si>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</si>
  <si>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</si>
  <si>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</si>
  <si>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</si>
  <si>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</si>
  <si>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</si>
  <si>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</si>
  <si>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</si>
  <si>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</si>
  <si>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</si>
  <si>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</si>
  <si>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</si>
  <si>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</si>
  <si>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</si>
  <si>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</si>
  <si>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</si>
  <si>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</si>
  <si>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</si>
  <si>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</si>
  <si>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</si>
  <si>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</si>
  <si>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</si>
  <si>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</si>
  <si>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</si>
  <si>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</si>
  <si>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</si>
  <si>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</si>
  <si>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</si>
  <si>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</si>
  <si>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</si>
  <si>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</si>
  <si>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</si>
  <si>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</si>
  <si>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</si>
  <si>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</si>
  <si>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</si>
  <si>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</si>
  <si>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</si>
  <si>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</si>
  <si>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</si>
  <si>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</si>
  <si>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</si>
  <si>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</si>
  <si>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</si>
  <si>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</si>
  <si>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</si>
  <si>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</si>
  <si>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</si>
  <si>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</si>
  <si>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</si>
  <si>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</si>
  <si>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</si>
  <si>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</si>
  <si>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</si>
  <si>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</si>
  <si>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</si>
  <si>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</si>
  <si>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</si>
  <si>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</si>
  <si>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</si>
  <si>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</si>
  <si>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</si>
  <si>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</si>
  <si>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</si>
  <si>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</si>
  <si>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</si>
  <si>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</si>
  <si>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</si>
  <si>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</si>
  <si>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</si>
  <si>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</si>
  <si>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</si>
  <si>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</si>
  <si>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</si>
  <si>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</si>
  <si>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</si>
  <si>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</si>
  <si>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</si>
  <si>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</si>
  <si>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</si>
  <si>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</si>
  <si>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</si>
  <si>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</si>
  <si>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</si>
  <si>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</si>
  <si>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</si>
  <si>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</si>
  <si>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</si>
  <si>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</si>
  <si>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</si>
  <si>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</si>
  <si>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</si>
  <si>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</si>
  <si>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</si>
  <si>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</si>
  <si>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</si>
  <si>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</si>
  <si>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</si>
  <si>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</si>
  <si>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</si>
  <si>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</si>
  <si>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</si>
  <si>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</si>
  <si>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</si>
  <si>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</si>
  <si>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</si>
  <si>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</si>
  <si>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</si>
  <si>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</si>
  <si>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</si>
  <si>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</si>
  <si>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</si>
  <si>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</si>
  <si>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</si>
  <si>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</si>
  <si>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</si>
  <si>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</si>
  <si>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</si>
  <si>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</si>
  <si>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</si>
  <si>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</si>
  <si>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</si>
  <si>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</si>
  <si>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</si>
  <si>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</si>
  <si>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</si>
  <si>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</si>
  <si>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</si>
  <si>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</si>
  <si>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</si>
  <si>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</si>
  <si>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</si>
  <si>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</si>
  <si>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</si>
  <si>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</si>
  <si>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</si>
  <si>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</si>
  <si>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</si>
  <si>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</si>
  <si>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</si>
  <si>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</si>
  <si>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</si>
  <si>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</si>
  <si>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</si>
  <si>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</si>
  <si>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</si>
  <si>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</si>
  <si>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</si>
  <si>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</si>
  <si>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</si>
  <si>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</si>
  <si>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</si>
  <si>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</si>
  <si>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</si>
  <si>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</si>
  <si>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</si>
  <si>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</si>
  <si>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</si>
  <si>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</si>
  <si>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</si>
  <si>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</si>
  <si>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</si>
  <si>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</si>
  <si>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</si>
  <si>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</si>
  <si>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</si>
  <si>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</si>
  <si>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</si>
  <si>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</si>
  <si>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</si>
  <si>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</si>
  <si>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</si>
  <si>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</si>
  <si>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</si>
  <si>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</si>
  <si>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</si>
  <si>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</si>
  <si>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</si>
  <si>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</si>
  <si>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</si>
  <si>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</si>
  <si>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</si>
  <si>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</si>
  <si>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</si>
  <si>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</si>
  <si>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</si>
  <si>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</si>
  <si>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</si>
  <si>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</si>
  <si>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</si>
  <si>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</si>
  <si>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</si>
  <si>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</si>
  <si>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</si>
  <si>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</si>
  <si>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</si>
  <si>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</si>
  <si>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</si>
  <si>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</si>
  <si>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</si>
  <si>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</si>
  <si>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</si>
  <si>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</si>
  <si>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</si>
  <si>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</si>
  <si>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</si>
  <si>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</si>
  <si>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</si>
  <si>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</si>
  <si>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</si>
  <si>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</si>
  <si>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</si>
  <si>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</si>
  <si>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</si>
  <si>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</si>
  <si>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</si>
  <si>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</si>
  <si>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</si>
  <si>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</si>
  <si>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</si>
  <si>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</si>
  <si>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</si>
  <si>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</si>
  <si>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</si>
  <si>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</si>
  <si>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</si>
  <si>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</si>
  <si>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</si>
  <si>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</si>
  <si>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</si>
  <si>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</si>
  <si>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</si>
  <si>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</si>
  <si>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</si>
  <si>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</si>
  <si>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</si>
  <si>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</si>
  <si>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</si>
  <si>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</si>
  <si>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</si>
  <si>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</si>
  <si>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</si>
  <si>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</si>
  <si>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</si>
  <si>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</si>
  <si>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</si>
  <si>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</si>
  <si>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</si>
  <si>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</si>
  <si>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</si>
  <si>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</si>
  <si>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</si>
  <si>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</si>
  <si>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</si>
  <si>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</si>
  <si>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</si>
  <si>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</si>
  <si>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</si>
  <si>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</si>
  <si>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</si>
  <si>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</si>
  <si>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</si>
  <si>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</si>
  <si>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</si>
  <si>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</si>
  <si>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</si>
  <si>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</si>
  <si>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</si>
  <si>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</si>
  <si>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</si>
  <si>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</si>
  <si>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</si>
  <si>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</si>
  <si>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</si>
  <si>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</si>
  <si>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</si>
  <si>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</si>
  <si>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</si>
  <si>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</si>
  <si>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</si>
  <si>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</si>
  <si>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</si>
  <si>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</si>
  <si>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</si>
  <si>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</si>
  <si>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</si>
  <si>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</si>
  <si>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</si>
  <si>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</si>
  <si>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</si>
  <si>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</si>
  <si>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</si>
  <si>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</si>
  <si>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</si>
  <si>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</si>
  <si>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</si>
  <si>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</si>
  <si>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</si>
  <si>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</si>
  <si>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</si>
  <si>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</si>
  <si>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</si>
  <si>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</si>
  <si>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</si>
  <si>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</si>
  <si>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</si>
  <si>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</si>
  <si>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</si>
  <si>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</si>
  <si>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</si>
  <si>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</si>
  <si>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</si>
  <si>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</si>
  <si>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</si>
  <si>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</si>
  <si>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</si>
  <si>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</si>
  <si>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</si>
  <si>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</si>
  <si>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</si>
  <si>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</si>
  <si>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</si>
  <si>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</si>
  <si>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</si>
  <si>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</si>
  <si>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</si>
  <si>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</si>
  <si>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</si>
  <si>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</si>
  <si>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</si>
  <si>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</si>
  <si>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</si>
  <si>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</si>
  <si>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</si>
  <si>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</si>
  <si>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</si>
  <si>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</si>
  <si>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</si>
  <si>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</si>
  <si>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</si>
  <si>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</si>
  <si>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</si>
  <si>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</si>
  <si>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</si>
  <si>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</si>
  <si>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</si>
  <si>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</si>
  <si>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</si>
  <si>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</si>
  <si>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</si>
  <si>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</si>
  <si>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</si>
  <si>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</si>
  <si>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</si>
  <si>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</si>
  <si>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</si>
  <si>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</si>
  <si>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</si>
  <si>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</si>
  <si>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</si>
  <si>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</si>
  <si>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</si>
  <si>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</si>
  <si>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</si>
  <si>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</si>
  <si>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</si>
  <si>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</si>
  <si>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</si>
  <si>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</si>
  <si>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</si>
  <si>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</si>
  <si>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</si>
  <si>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</si>
  <si>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</si>
  <si>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</si>
  <si>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</si>
  <si>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</si>
  <si>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</si>
  <si>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</si>
  <si>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</si>
  <si>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</si>
  <si>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</si>
  <si>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</si>
  <si>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</si>
  <si>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</si>
  <si>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</si>
  <si>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</si>
  <si>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</si>
  <si>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</si>
  <si>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</si>
  <si>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</si>
  <si>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</si>
  <si>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</si>
  <si>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</si>
  <si>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</si>
  <si>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</si>
  <si>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</si>
  <si>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</si>
  <si>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</si>
  <si>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</si>
  <si>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</si>
  <si>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</si>
  <si>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</si>
  <si>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</si>
  <si>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</si>
  <si>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</si>
  <si>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</si>
  <si>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</si>
  <si>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</si>
  <si>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</si>
  <si>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</si>
  <si>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</si>
  <si>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</si>
  <si>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</si>
  <si>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</si>
  <si>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</si>
  <si>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</si>
  <si>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</si>
  <si>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</si>
  <si>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</si>
  <si>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</si>
  <si>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</si>
  <si>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</si>
  <si>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</si>
  <si>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</si>
  <si>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</si>
  <si>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</si>
  <si>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</si>
  <si>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</si>
  <si>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</si>
  <si>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</si>
  <si>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</si>
  <si>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</si>
  <si>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</si>
  <si>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</si>
  <si>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</si>
  <si>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</si>
  <si>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</si>
  <si>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</si>
  <si>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</si>
  <si>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</si>
  <si>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</si>
  <si>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</si>
  <si>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</si>
  <si>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</si>
  <si>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</si>
  <si>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</si>
  <si>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</si>
  <si>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</si>
  <si>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</si>
  <si>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</si>
  <si>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</si>
  <si>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</si>
  <si>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</si>
  <si>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</si>
  <si>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</si>
  <si>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</si>
  <si>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</si>
  <si>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</si>
  <si>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</si>
  <si>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</si>
  <si>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</si>
  <si>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</si>
  <si>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</si>
  <si>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</si>
  <si>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</si>
  <si>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</si>
  <si>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</si>
  <si>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</si>
  <si>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</si>
  <si>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</si>
  <si>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</si>
  <si>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</si>
  <si>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</si>
  <si>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</si>
  <si>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</si>
  <si>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</si>
  <si>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</si>
  <si>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</si>
  <si>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</si>
  <si>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</si>
  <si>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</si>
  <si>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</si>
  <si>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</si>
  <si>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</si>
  <si>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</si>
  <si>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</si>
  <si>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</si>
  <si>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</si>
  <si>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</si>
  <si>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</si>
  <si>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</si>
  <si>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</si>
  <si>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</si>
  <si>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</si>
  <si>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</si>
  <si>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</si>
  <si>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</si>
  <si>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</si>
  <si>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</si>
  <si>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</si>
  <si>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</si>
  <si>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</si>
  <si>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</si>
  <si>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</si>
  <si>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</si>
  <si>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</si>
  <si>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</si>
  <si>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</si>
  <si>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</si>
  <si>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</si>
  <si>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</si>
  <si>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</si>
  <si>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</si>
  <si>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</si>
  <si>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</si>
  <si>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</si>
  <si>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</si>
  <si>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</si>
  <si>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</si>
  <si>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</si>
  <si>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</si>
  <si>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</si>
  <si>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</si>
  <si>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</si>
  <si>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</si>
  <si>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</si>
  <si>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</si>
  <si>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</si>
  <si>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</si>
  <si>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</si>
  <si>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</si>
  <si>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</si>
  <si>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</si>
  <si>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</si>
  <si>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</si>
  <si>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</si>
  <si>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</si>
  <si>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</si>
  <si>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</si>
  <si>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</si>
  <si>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</si>
  <si>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</si>
  <si>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</si>
  <si>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</si>
  <si>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</si>
  <si>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</si>
  <si>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</si>
  <si>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</si>
  <si>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</si>
  <si>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</si>
  <si>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</si>
  <si>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</si>
  <si>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</si>
  <si>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</si>
  <si>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</si>
  <si>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</si>
  <si>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</si>
  <si>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</si>
  <si>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</si>
  <si>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</si>
  <si>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</si>
  <si>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</si>
  <si>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</si>
  <si>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</si>
  <si>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</si>
  <si>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</si>
  <si>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</si>
  <si>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</si>
  <si>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</si>
  <si>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</si>
  <si>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</si>
  <si>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</si>
  <si>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</si>
  <si>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</si>
  <si>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</si>
  <si>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</si>
  <si>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</si>
  <si>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</si>
  <si>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</si>
  <si>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</si>
  <si>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</si>
  <si>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</si>
  <si>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</si>
  <si>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</si>
  <si>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</si>
  <si>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</si>
  <si>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</si>
  <si>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</si>
  <si>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</si>
  <si>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</si>
  <si>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</si>
  <si>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</si>
  <si>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</si>
  <si>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</si>
  <si>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</si>
  <si>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</si>
  <si>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</si>
  <si>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</si>
  <si>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</si>
  <si>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</si>
  <si>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</si>
  <si>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</si>
  <si>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</si>
  <si>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</si>
  <si>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</si>
  <si>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</si>
  <si>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</si>
  <si>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</si>
  <si>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</si>
  <si>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</si>
  <si>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</si>
  <si>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</si>
  <si>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</si>
  <si>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</si>
  <si>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</si>
  <si>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</si>
  <si>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</si>
  <si>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</si>
  <si>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</si>
  <si>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</si>
  <si>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</si>
  <si>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</si>
  <si>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</si>
  <si>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</si>
  <si>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</si>
  <si>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</si>
  <si>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</si>
  <si>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</si>
  <si>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</si>
  <si>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</si>
  <si>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</si>
  <si>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</si>
  <si>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</si>
  <si>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</si>
  <si>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</si>
  <si>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</si>
  <si>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</si>
  <si>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</si>
  <si>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</si>
  <si>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</si>
  <si>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</si>
  <si>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</si>
  <si>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</si>
  <si>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</si>
  <si>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</si>
  <si>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</si>
  <si>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</si>
  <si>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</si>
  <si>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</si>
  <si>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</si>
  <si>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</si>
  <si>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</si>
  <si>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</si>
  <si>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</si>
  <si>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</si>
  <si>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</si>
  <si>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</si>
  <si>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</si>
  <si>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</si>
  <si>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</si>
  <si>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</si>
  <si>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</si>
  <si>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</si>
  <si>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</si>
  <si>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</si>
  <si>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</si>
  <si>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</si>
  <si>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</si>
  <si>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</si>
  <si>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</si>
  <si>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</si>
  <si>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</si>
  <si>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</si>
  <si>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</si>
  <si>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</si>
  <si>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</si>
  <si>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</si>
  <si>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</si>
  <si>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</si>
  <si>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</si>
  <si>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</si>
  <si>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</si>
  <si>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</si>
  <si>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</si>
  <si>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</si>
  <si>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</si>
  <si>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</si>
  <si>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</si>
  <si>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</si>
  <si>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</si>
  <si>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</si>
  <si>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</si>
  <si>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</si>
  <si>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</si>
  <si>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</si>
  <si>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</si>
  <si>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</si>
  <si>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</si>
  <si>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</si>
  <si>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</si>
  <si>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</si>
  <si>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</si>
  <si>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</si>
  <si>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</si>
  <si>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</si>
  <si>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</si>
  <si>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</si>
  <si>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</si>
  <si>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</si>
  <si>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</si>
  <si>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</si>
  <si>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</si>
  <si>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</si>
  <si>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</si>
  <si>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</si>
  <si>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</si>
  <si>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</si>
  <si>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</si>
  <si>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</si>
  <si>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</si>
  <si>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</si>
  <si>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</si>
  <si>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</si>
  <si>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</si>
  <si>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</si>
  <si>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</si>
  <si>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</si>
  <si>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</si>
  <si>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</si>
  <si>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</si>
  <si>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</si>
  <si>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</si>
  <si>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</si>
  <si>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</si>
  <si>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</si>
  <si>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</si>
  <si>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</si>
  <si>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</si>
  <si>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</si>
  <si>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</si>
  <si>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</si>
  <si>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</si>
  <si>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</si>
  <si>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</si>
  <si>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</si>
  <si>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</si>
  <si>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</si>
  <si>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</si>
  <si>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</si>
  <si>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</si>
  <si>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</si>
  <si>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</si>
  <si>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</si>
  <si>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</si>
  <si>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</si>
  <si>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</si>
  <si>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</si>
  <si>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</si>
  <si>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</si>
  <si>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</si>
  <si>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</si>
  <si>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</si>
  <si>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</si>
  <si>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</si>
  <si>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</si>
  <si>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</si>
  <si>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</si>
  <si>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</si>
  <si>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</si>
  <si>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</si>
  <si>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</si>
  <si>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</si>
  <si>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</si>
  <si>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</si>
  <si>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</si>
  <si>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</si>
  <si>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</si>
  <si>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</si>
  <si>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</si>
  <si>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</si>
  <si>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</si>
  <si>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</si>
  <si>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</si>
  <si>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</si>
  <si>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</si>
  <si>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</si>
  <si>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</si>
  <si>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</si>
  <si>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</si>
  <si>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</si>
  <si>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</si>
  <si>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</si>
  <si>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</si>
  <si>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</si>
  <si>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</si>
  <si>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</si>
  <si>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</si>
  <si>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</si>
  <si>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</si>
  <si>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</si>
  <si>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</si>
  <si>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</si>
  <si>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</si>
  <si>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</si>
  <si>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</si>
  <si>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</si>
  <si>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</si>
  <si>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</si>
  <si>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</si>
  <si>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</si>
  <si>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</si>
  <si>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</si>
  <si>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</si>
  <si>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</si>
  <si>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</si>
  <si>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</si>
  <si>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</si>
  <si>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</si>
  <si>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</si>
  <si>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</si>
  <si>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</si>
  <si>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</si>
  <si>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</si>
  <si>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</si>
  <si>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</si>
  <si>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</si>
  <si>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</si>
  <si>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</si>
  <si>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</si>
  <si>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</si>
  <si>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</si>
  <si>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</si>
  <si>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</si>
  <si>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</si>
  <si>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</si>
  <si>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</si>
  <si>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</si>
  <si>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</si>
  <si>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</si>
  <si>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</si>
  <si>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</si>
  <si>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</si>
  <si>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</si>
  <si>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</si>
  <si>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</si>
  <si>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</si>
  <si>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</si>
  <si>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</si>
  <si>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</si>
  <si>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</si>
  <si>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</si>
  <si>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</si>
  <si>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</si>
  <si>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</si>
  <si>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</si>
  <si>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</si>
  <si>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</si>
  <si>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</si>
  <si>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</si>
  <si>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</si>
  <si>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</si>
  <si>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</si>
  <si>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</si>
  <si>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</si>
  <si>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</si>
  <si>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</si>
  <si>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</si>
  <si>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</si>
  <si>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</si>
  <si>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</si>
  <si>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</si>
  <si>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</si>
  <si>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</si>
  <si>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</si>
  <si>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</si>
  <si>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</si>
  <si>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</si>
  <si>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</si>
  <si>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</si>
  <si>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</si>
  <si>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</si>
  <si>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</si>
  <si>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</si>
  <si>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</si>
  <si>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</si>
  <si>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</si>
  <si>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</si>
  <si>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</si>
  <si>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</si>
  <si>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</si>
  <si>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</si>
  <si>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</si>
  <si>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</si>
  <si>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</si>
  <si>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</si>
  <si>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</si>
  <si>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</si>
  <si>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</si>
  <si>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</si>
  <si>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</si>
  <si>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</si>
  <si>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</si>
  <si>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</si>
  <si>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</si>
  <si>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</si>
  <si>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</si>
  <si>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</si>
  <si>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</si>
  <si>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</si>
  <si>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</si>
  <si>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</si>
  <si>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</si>
  <si>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</si>
  <si>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</si>
  <si>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</si>
  <si>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</si>
  <si>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</si>
  <si>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</si>
  <si>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</si>
  <si>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</si>
  <si>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</si>
  <si>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</si>
  <si>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</si>
  <si>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</si>
  <si>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</si>
  <si>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</si>
  <si>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</si>
  <si>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</si>
  <si>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</si>
  <si>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</si>
  <si>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</si>
  <si>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</si>
  <si>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</si>
  <si>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</si>
  <si>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</si>
  <si>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</si>
  <si>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</si>
  <si>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</si>
  <si>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</si>
  <si>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</si>
  <si>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</si>
  <si>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</si>
  <si>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</si>
  <si>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</si>
  <si>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</si>
  <si>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</si>
  <si>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</si>
  <si>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</si>
  <si>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</si>
  <si>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</si>
  <si>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</si>
  <si>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</si>
  <si>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</si>
  <si>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</si>
  <si>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</si>
  <si>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</si>
  <si>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</si>
  <si>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</si>
  <si>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</si>
  <si>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</si>
  <si>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</si>
  <si>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</si>
  <si>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</si>
  <si>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</si>
  <si>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</si>
  <si>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</si>
  <si>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</si>
  <si>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</si>
  <si>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</si>
  <si>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</si>
  <si>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</si>
  <si>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</si>
  <si>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</si>
  <si>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</si>
  <si>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</si>
  <si>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</si>
  <si>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</si>
  <si>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</si>
  <si>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</si>
  <si>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</si>
  <si>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</si>
  <si>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</si>
  <si>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</si>
  <si>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</si>
  <si>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</si>
  <si>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</si>
  <si>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</si>
  <si>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</si>
  <si>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</si>
  <si>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</si>
  <si>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</si>
  <si>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</si>
  <si>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</si>
  <si>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</si>
  <si>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</si>
  <si>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</si>
  <si>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</si>
  <si>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</si>
  <si>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</si>
  <si>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</si>
  <si>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</si>
  <si>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</si>
  <si>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</si>
  <si>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</si>
  <si>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</si>
  <si>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</si>
  <si>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</si>
  <si>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</si>
  <si>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</si>
  <si>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</si>
  <si>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</si>
  <si>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</si>
  <si>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</si>
  <si>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</si>
  <si>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</si>
  <si>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</si>
  <si>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</si>
  <si>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</si>
  <si>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</si>
  <si>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</si>
  <si>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</si>
  <si>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</si>
  <si>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</si>
  <si>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</si>
  <si>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</si>
  <si>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</si>
  <si>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</si>
  <si>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</si>
  <si>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</si>
  <si>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</si>
  <si>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</si>
  <si>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</si>
  <si>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</si>
  <si>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</si>
  <si>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</si>
  <si>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</si>
  <si>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</si>
  <si>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</si>
  <si>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</si>
  <si>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</si>
  <si>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</si>
  <si>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</si>
  <si>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</si>
  <si>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</si>
  <si>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</si>
  <si>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</si>
  <si>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</si>
  <si>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</si>
  <si>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</si>
  <si>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</si>
  <si>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</si>
  <si>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</si>
  <si>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</si>
  <si>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</si>
  <si>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</si>
  <si>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</si>
  <si>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</si>
  <si>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</si>
  <si>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</si>
  <si>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</si>
  <si>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</si>
  <si>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</si>
  <si>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</si>
  <si>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</si>
  <si>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</si>
  <si>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</si>
  <si>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</si>
  <si>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</si>
  <si>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</si>
  <si>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</si>
  <si>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</si>
  <si>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</si>
  <si>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</si>
  <si>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</si>
  <si>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</si>
  <si>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</si>
  <si>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</si>
  <si>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</si>
  <si>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</si>
  <si>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</si>
  <si>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</si>
  <si>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</si>
  <si>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</si>
  <si>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</si>
  <si>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</si>
  <si>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</si>
  <si>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</si>
  <si>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</si>
  <si>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</si>
  <si>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</si>
  <si>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</si>
  <si>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</si>
  <si>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</si>
  <si>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</si>
  <si>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</si>
  <si>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</si>
  <si>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</si>
  <si>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</si>
  <si>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</si>
  <si>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</si>
  <si>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</si>
  <si>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</si>
  <si>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</si>
  <si>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</si>
  <si>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</si>
  <si>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</si>
  <si>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</si>
  <si>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</si>
  <si>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</si>
  <si>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</si>
  <si>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</si>
  <si>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</si>
  <si>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</si>
  <si>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</si>
  <si>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</si>
  <si>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</si>
  <si>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</si>
  <si>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</si>
  <si>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</si>
  <si>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</si>
  <si>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</si>
  <si>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</si>
  <si>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</si>
  <si>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</si>
  <si>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</si>
  <si>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</si>
  <si>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</si>
  <si>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</si>
  <si>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</si>
  <si>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</si>
  <si>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</si>
  <si>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</si>
  <si>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</si>
  <si>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</si>
  <si>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</si>
  <si>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</si>
  <si>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</si>
  <si>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</si>
  <si>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</si>
  <si>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</si>
  <si>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</si>
  <si>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</si>
  <si>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</si>
  <si>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</si>
  <si>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</si>
  <si>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</si>
  <si>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</si>
  <si>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</si>
  <si>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</si>
  <si>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</si>
  <si>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</si>
  <si>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</si>
  <si>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</si>
  <si>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</si>
  <si>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</si>
  <si>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</si>
  <si>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</si>
  <si>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</si>
  <si>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</si>
  <si>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</si>
  <si>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</si>
  <si>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</si>
  <si>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</si>
  <si>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</si>
  <si>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</si>
  <si>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</si>
  <si>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</si>
  <si>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</si>
  <si>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</si>
  <si>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</si>
  <si>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</si>
  <si>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</si>
  <si>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</si>
  <si>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</si>
  <si>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</si>
  <si>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</si>
  <si>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</si>
  <si>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</si>
  <si>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</si>
  <si>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</si>
  <si>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</si>
  <si>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</si>
  <si>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</si>
  <si>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</si>
  <si>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</si>
  <si>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</si>
  <si>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</si>
  <si>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</si>
  <si>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</si>
  <si>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</si>
  <si>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</si>
  <si>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</si>
  <si>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</si>
  <si>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</si>
  <si>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</si>
  <si>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</si>
  <si>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</si>
  <si>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</si>
  <si>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</si>
  <si>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</si>
  <si>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</si>
  <si>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</si>
  <si>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</si>
  <si>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</si>
  <si>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</si>
  <si>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</si>
  <si>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</si>
  <si>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</si>
  <si>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</si>
  <si>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</si>
  <si>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</si>
  <si>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</si>
  <si>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</si>
  <si>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</si>
  <si>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</si>
  <si>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</si>
  <si>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</si>
  <si>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</si>
  <si>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</si>
  <si>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</si>
  <si>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</si>
  <si>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</si>
  <si>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</si>
  <si>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</si>
  <si>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</si>
  <si>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</si>
  <si>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</si>
  <si>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</si>
  <si>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</si>
  <si>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</si>
  <si>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</si>
  <si>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</si>
  <si>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</si>
  <si>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</si>
  <si>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</si>
  <si>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</si>
  <si>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</si>
  <si>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</si>
  <si>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</si>
  <si>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</si>
  <si>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</si>
  <si>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</si>
  <si>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</si>
  <si>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</si>
  <si>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</si>
  <si>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</si>
  <si>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</si>
  <si>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</si>
  <si>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</si>
  <si>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</si>
  <si>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</si>
  <si>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</si>
  <si>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</si>
  <si>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</si>
  <si>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</si>
  <si>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</si>
  <si>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</si>
  <si>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</si>
  <si>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</si>
  <si>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</si>
  <si>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</si>
  <si>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</si>
  <si>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</si>
  <si>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</si>
  <si>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</si>
  <si>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</si>
  <si>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</si>
  <si>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</si>
  <si>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</si>
  <si>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</si>
  <si>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</si>
  <si>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</si>
  <si>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</si>
  <si>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</si>
  <si>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</si>
  <si>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</si>
  <si>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</si>
  <si>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</si>
  <si>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</si>
  <si>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</si>
  <si>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</si>
  <si>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</si>
  <si>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</si>
  <si>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</si>
  <si>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</si>
  <si>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</si>
  <si>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</si>
  <si>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</si>
  <si>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</si>
  <si>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</si>
  <si>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</si>
  <si>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</si>
  <si>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</si>
  <si>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</si>
  <si>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</si>
  <si>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</si>
  <si>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</si>
  <si>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</si>
  <si>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</si>
  <si>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</si>
  <si>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</si>
  <si>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</si>
  <si>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</si>
  <si>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</si>
  <si>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</si>
  <si>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</si>
  <si>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</si>
  <si>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</si>
  <si>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</si>
  <si>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</si>
  <si>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</si>
  <si>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</si>
  <si>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</si>
  <si>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</si>
  <si>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</si>
  <si>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</si>
  <si>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</si>
  <si>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</si>
  <si>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</si>
  <si>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</si>
  <si>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</si>
  <si>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</si>
  <si>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</si>
  <si>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</si>
  <si>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</si>
  <si>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</si>
  <si>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</si>
  <si>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</si>
  <si>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</si>
  <si>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</si>
  <si>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</si>
  <si>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</si>
  <si>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</si>
  <si>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</si>
  <si>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</si>
  <si>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</si>
  <si>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</si>
  <si>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</si>
  <si>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</si>
  <si>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</si>
  <si>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</si>
  <si>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</si>
  <si>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</si>
  <si>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</si>
  <si>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</si>
  <si>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</si>
  <si>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</si>
  <si>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</si>
  <si>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</si>
  <si>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</si>
  <si>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</si>
  <si>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</si>
  <si>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</si>
  <si>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</si>
  <si>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</si>
  <si>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</si>
  <si>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</si>
  <si>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</si>
  <si>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</si>
  <si>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</si>
  <si>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01334_令和6年度</t>
  </si>
  <si>
    <t>01334</t>
  </si>
  <si>
    <t>木古内町</t>
  </si>
  <si>
    <t>01608_令和6年度</t>
  </si>
  <si>
    <t>01608</t>
  </si>
  <si>
    <t>様似町</t>
  </si>
  <si>
    <t>01343_令和6年度</t>
  </si>
  <si>
    <t>01343</t>
  </si>
  <si>
    <t>鹿部町</t>
  </si>
  <si>
    <t>01333_令和6年度</t>
  </si>
  <si>
    <t>01333</t>
  </si>
  <si>
    <t>知内町</t>
  </si>
  <si>
    <t>01571_令和6年度</t>
  </si>
  <si>
    <t>01571</t>
  </si>
  <si>
    <t>豊浦町</t>
  </si>
  <si>
    <t>01334_令和4年度</t>
  </si>
  <si>
    <t>01608_令和4年度</t>
  </si>
  <si>
    <t>01343_令和4年度</t>
  </si>
  <si>
    <t>01333_令和4年度</t>
  </si>
  <si>
    <t>01571_令和4年度</t>
  </si>
  <si>
    <t>20217</t>
  </si>
  <si>
    <t>佐久市</t>
  </si>
  <si>
    <t>20217_令和4年度</t>
  </si>
  <si>
    <t>20217_令和6年度</t>
  </si>
  <si>
    <t>20201</t>
  </si>
  <si>
    <t>長野市</t>
  </si>
  <si>
    <t>20201_令和4年度</t>
  </si>
  <si>
    <t>20201_令和6年度</t>
  </si>
  <si>
    <t>01516_令和6年度</t>
  </si>
  <si>
    <t>01516</t>
  </si>
  <si>
    <t>豊富町</t>
  </si>
  <si>
    <t>01469_令和6年度</t>
  </si>
  <si>
    <t>01469</t>
  </si>
  <si>
    <t>美深町</t>
  </si>
  <si>
    <t>01481_令和6年度</t>
  </si>
  <si>
    <t>01481</t>
  </si>
  <si>
    <t>増毛町</t>
  </si>
  <si>
    <t>01516_令和4年度</t>
  </si>
  <si>
    <t>01469_令和4年度</t>
  </si>
  <si>
    <t>01481_令和4年度</t>
  </si>
  <si>
    <t>池田町</t>
  </si>
  <si>
    <t>01561_令和6年度</t>
  </si>
  <si>
    <t>01561</t>
  </si>
  <si>
    <t>興部町</t>
  </si>
  <si>
    <t>01546_令和6年度</t>
  </si>
  <si>
    <t>01546</t>
  </si>
  <si>
    <t>清里町</t>
  </si>
  <si>
    <t>01638_令和6年度</t>
  </si>
  <si>
    <t>01638</t>
  </si>
  <si>
    <t>中札内村</t>
  </si>
  <si>
    <t>01561_令和4年度</t>
  </si>
  <si>
    <t>01546_令和4年度</t>
  </si>
  <si>
    <t>01638_令和4年度</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</si>
  <si>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</si>
  <si>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</si>
  <si>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</si>
  <si>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</si>
  <si>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</si>
  <si>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</si>
  <si>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</si>
  <si>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</si>
  <si>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</si>
  <si>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</si>
  <si>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</si>
  <si>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</si>
  <si>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</si>
  <si>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</si>
  <si>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</si>
  <si>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</si>
  <si>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</si>
  <si>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</si>
  <si>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</si>
  <si>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</si>
  <si>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</si>
  <si>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</si>
  <si>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</si>
  <si>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</si>
  <si>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</si>
  <si>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</si>
  <si>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</si>
  <si>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</si>
  <si>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</si>
  <si>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</si>
  <si>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</si>
  <si>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</si>
  <si>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</si>
  <si>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</si>
  <si>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</si>
  <si>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</si>
  <si>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</si>
  <si>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</si>
  <si>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</si>
  <si>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</si>
  <si>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20212</t>
  </si>
  <si>
    <t>大町市</t>
  </si>
  <si>
    <t>20212_令和4年度</t>
  </si>
  <si>
    <t>20212_令和6年度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</si>
  <si>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</si>
  <si>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</si>
  <si>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</si>
  <si>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</si>
  <si>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</si>
  <si>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</si>
  <si>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</si>
  <si>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</si>
  <si>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</si>
  <si>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</si>
  <si>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</si>
  <si>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</si>
  <si>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</si>
  <si>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</si>
  <si>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</si>
  <si>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</si>
  <si>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</si>
  <si>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</si>
  <si>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</si>
  <si>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</si>
  <si>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</si>
  <si>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</si>
  <si>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</si>
  <si>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</si>
  <si>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</si>
  <si>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</si>
  <si>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</si>
  <si>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</si>
  <si>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</si>
  <si>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</si>
  <si>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</si>
  <si>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</si>
  <si>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</si>
  <si>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</si>
  <si>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</si>
  <si>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</si>
  <si>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</si>
  <si>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</si>
  <si>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</si>
  <si>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</si>
  <si>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</si>
  <si>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</si>
  <si>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</si>
  <si>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</si>
  <si>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10443_平成2年度</t>
  </si>
  <si>
    <t>10443</t>
  </si>
  <si>
    <t>片品村</t>
  </si>
  <si>
    <t>10443_平成17年度</t>
  </si>
  <si>
    <t>10443_平成18年度</t>
  </si>
  <si>
    <t>10443_平成19年度</t>
  </si>
  <si>
    <t>10443_平成20年度</t>
  </si>
  <si>
    <t>10443_平成21年度</t>
  </si>
  <si>
    <t>10443_平成22年度</t>
  </si>
  <si>
    <t>10443_平成23年度</t>
  </si>
  <si>
    <t>10443_平成24年度</t>
  </si>
  <si>
    <t>10443_平成25年度</t>
  </si>
  <si>
    <t>10443_平成26年度</t>
  </si>
  <si>
    <t>10443_平成27年度</t>
  </si>
  <si>
    <t>10443_平成28年度</t>
  </si>
  <si>
    <t>10443_平成29年度</t>
  </si>
  <si>
    <t>10443_平成30年度</t>
  </si>
  <si>
    <t>10443_令和元年度</t>
  </si>
  <si>
    <t>10443_令和2年度</t>
  </si>
  <si>
    <t>10443_令和3年度</t>
  </si>
  <si>
    <t>10443_令和4年度</t>
  </si>
  <si>
    <t>10443_令和5年度</t>
  </si>
  <si>
    <t>10443_令和6年度</t>
  </si>
  <si>
    <t>06367_平成2年度</t>
  </si>
  <si>
    <t>06367</t>
  </si>
  <si>
    <t>戸沢村</t>
  </si>
  <si>
    <t>06367_平成17年度</t>
  </si>
  <si>
    <t>06367_平成18年度</t>
  </si>
  <si>
    <t>06367_平成19年度</t>
  </si>
  <si>
    <t>06367_平成20年度</t>
  </si>
  <si>
    <t>06367_平成21年度</t>
  </si>
  <si>
    <t>06367_平成22年度</t>
  </si>
  <si>
    <t>06367_平成23年度</t>
  </si>
  <si>
    <t>06367_平成24年度</t>
  </si>
  <si>
    <t>06367_平成25年度</t>
  </si>
  <si>
    <t>06367_平成26年度</t>
  </si>
  <si>
    <t>06367_平成27年度</t>
  </si>
  <si>
    <t>06367_平成28年度</t>
  </si>
  <si>
    <t>06367_平成29年度</t>
  </si>
  <si>
    <t>06367_平成30年度</t>
  </si>
  <si>
    <t>06367_令和元年度</t>
  </si>
  <si>
    <t>06367_令和2年度</t>
  </si>
  <si>
    <t>06367_令和3年度</t>
  </si>
  <si>
    <t>06367_令和4年度</t>
  </si>
  <si>
    <t>06367_令和5年度</t>
  </si>
  <si>
    <t>06367_令和6年度</t>
  </si>
  <si>
    <t>31401_平成2年度</t>
  </si>
  <si>
    <t>31401</t>
  </si>
  <si>
    <t>日南町</t>
  </si>
  <si>
    <t>31401_平成17年度</t>
  </si>
  <si>
    <t>31401_平成18年度</t>
  </si>
  <si>
    <t>31401_平成19年度</t>
  </si>
  <si>
    <t>31401_平成20年度</t>
  </si>
  <si>
    <t>31401_平成21年度</t>
  </si>
  <si>
    <t>31401_平成22年度</t>
  </si>
  <si>
    <t>31401_平成23年度</t>
  </si>
  <si>
    <t>31401_平成24年度</t>
  </si>
  <si>
    <t>31401_平成25年度</t>
  </si>
  <si>
    <t>31401_平成26年度</t>
  </si>
  <si>
    <t>31401_平成27年度</t>
  </si>
  <si>
    <t>31401_平成28年度</t>
  </si>
  <si>
    <t>31401_平成29年度</t>
  </si>
  <si>
    <t>31401_平成30年度</t>
  </si>
  <si>
    <t>31401_令和元年度</t>
  </si>
  <si>
    <t>31401_令和2年度</t>
  </si>
  <si>
    <t>31401_令和3年度</t>
  </si>
  <si>
    <t>31401_令和4年度</t>
  </si>
  <si>
    <t>31401_令和5年度</t>
  </si>
  <si>
    <t>31401_令和6年度</t>
  </si>
  <si>
    <t>15405_平成2年度</t>
  </si>
  <si>
    <t>15405</t>
  </si>
  <si>
    <t>出雲崎町</t>
  </si>
  <si>
    <t>15405_平成17年度</t>
  </si>
  <si>
    <t>15405_平成18年度</t>
  </si>
  <si>
    <t>15405_平成19年度</t>
  </si>
  <si>
    <t>15405_平成20年度</t>
  </si>
  <si>
    <t>15405_平成21年度</t>
  </si>
  <si>
    <t>15405_平成22年度</t>
  </si>
  <si>
    <t>15405_平成23年度</t>
  </si>
  <si>
    <t>15405_平成24年度</t>
  </si>
  <si>
    <t>15405_平成25年度</t>
  </si>
  <si>
    <t>15405_平成26年度</t>
  </si>
  <si>
    <t>15405_平成27年度</t>
  </si>
  <si>
    <t>15405_平成28年度</t>
  </si>
  <si>
    <t>15405_平成29年度</t>
  </si>
  <si>
    <t>15405_平成30年度</t>
  </si>
  <si>
    <t>15405_令和元年度</t>
  </si>
  <si>
    <t>15405_令和2年度</t>
  </si>
  <si>
    <t>15405_令和3年度</t>
  </si>
  <si>
    <t>15405_令和4年度</t>
  </si>
  <si>
    <t>15405_令和5年度</t>
  </si>
  <si>
    <t>15405_令和6年度</t>
  </si>
  <si>
    <t>03503_平成2年度</t>
  </si>
  <si>
    <t>03503</t>
  </si>
  <si>
    <t>野田村</t>
  </si>
  <si>
    <t>03503_平成17年度</t>
  </si>
  <si>
    <t>03503_平成18年度</t>
  </si>
  <si>
    <t>03503_平成19年度</t>
  </si>
  <si>
    <t>03503_平成20年度</t>
  </si>
  <si>
    <t>03503_平成21年度</t>
  </si>
  <si>
    <t>03503_平成22年度</t>
  </si>
  <si>
    <t>03503_平成23年度</t>
  </si>
  <si>
    <t>03503_平成24年度</t>
  </si>
  <si>
    <t>03503_平成25年度</t>
  </si>
  <si>
    <t>03503_平成26年度</t>
  </si>
  <si>
    <t>03503_平成27年度</t>
  </si>
  <si>
    <t>03503_平成28年度</t>
  </si>
  <si>
    <t>03503_平成29年度</t>
  </si>
  <si>
    <t>03503_平成30年度</t>
  </si>
  <si>
    <t>03503_令和元年度</t>
  </si>
  <si>
    <t>03503_令和2年度</t>
  </si>
  <si>
    <t>03503_令和3年度</t>
  </si>
  <si>
    <t>03503_令和4年度</t>
  </si>
  <si>
    <t>03503_令和5年度</t>
  </si>
  <si>
    <t>03503_令和6年度</t>
  </si>
  <si>
    <t>01608_平成2年度</t>
  </si>
  <si>
    <t>01608_平成17年度</t>
  </si>
  <si>
    <t>01608_平成18年度</t>
  </si>
  <si>
    <t>01608_平成19年度</t>
  </si>
  <si>
    <t>01608_平成20年度</t>
  </si>
  <si>
    <t>01608_平成21年度</t>
  </si>
  <si>
    <t>01608_平成22年度</t>
  </si>
  <si>
    <t>01608_平成23年度</t>
  </si>
  <si>
    <t>01608_平成24年度</t>
  </si>
  <si>
    <t>01608_平成25年度</t>
  </si>
  <si>
    <t>01608_平成26年度</t>
  </si>
  <si>
    <t>01608_平成27年度</t>
  </si>
  <si>
    <t>01608_平成28年度</t>
  </si>
  <si>
    <t>01608_平成29年度</t>
  </si>
  <si>
    <t>01608_平成30年度</t>
  </si>
  <si>
    <t>01608_令和元年度</t>
  </si>
  <si>
    <t>01608_令和2年度</t>
  </si>
  <si>
    <t>01608_令和3年度</t>
  </si>
  <si>
    <t>01608_令和5年度</t>
  </si>
  <si>
    <t>01333_平成2年度</t>
  </si>
  <si>
    <t>01333_平成17年度</t>
  </si>
  <si>
    <t>01333_平成18年度</t>
  </si>
  <si>
    <t>01333_平成19年度</t>
  </si>
  <si>
    <t>01333_平成20年度</t>
  </si>
  <si>
    <t>01333_平成21年度</t>
  </si>
  <si>
    <t>01333_平成22年度</t>
  </si>
  <si>
    <t>01333_平成23年度</t>
  </si>
  <si>
    <t>01333_平成24年度</t>
  </si>
  <si>
    <t>01333_平成25年度</t>
  </si>
  <si>
    <t>01333_平成26年度</t>
  </si>
  <si>
    <t>01333_平成27年度</t>
  </si>
  <si>
    <t>01333_平成28年度</t>
  </si>
  <si>
    <t>01333_平成29年度</t>
  </si>
  <si>
    <t>01333_平成30年度</t>
  </si>
  <si>
    <t>01333_令和元年度</t>
  </si>
  <si>
    <t>01333_令和2年度</t>
  </si>
  <si>
    <t>01333_令和3年度</t>
  </si>
  <si>
    <t>01333_令和5年度</t>
  </si>
  <si>
    <t>30343_平成2年度</t>
  </si>
  <si>
    <t>30343</t>
  </si>
  <si>
    <t>九度山町</t>
  </si>
  <si>
    <t>30343_平成17年度</t>
  </si>
  <si>
    <t>30343_平成18年度</t>
  </si>
  <si>
    <t>30343_平成19年度</t>
  </si>
  <si>
    <t>30343_平成20年度</t>
  </si>
  <si>
    <t>30343_平成21年度</t>
  </si>
  <si>
    <t>30343_平成22年度</t>
  </si>
  <si>
    <t>30343_平成23年度</t>
  </si>
  <si>
    <t>30343_平成24年度</t>
  </si>
  <si>
    <t>30343_平成25年度</t>
  </si>
  <si>
    <t>30343_平成26年度</t>
  </si>
  <si>
    <t>30343_平成27年度</t>
  </si>
  <si>
    <t>30343_平成28年度</t>
  </si>
  <si>
    <t>30343_平成29年度</t>
  </si>
  <si>
    <t>30343_平成30年度</t>
  </si>
  <si>
    <t>30343_令和元年度</t>
  </si>
  <si>
    <t>30343_令和2年度</t>
  </si>
  <si>
    <t>30343_令和3年度</t>
  </si>
  <si>
    <t>30343_令和4年度</t>
  </si>
  <si>
    <t>30343_令和5年度</t>
  </si>
  <si>
    <t>30343_令和6年度</t>
  </si>
  <si>
    <t>01638_平成2年度</t>
  </si>
  <si>
    <t>01638_平成17年度</t>
  </si>
  <si>
    <t>01638_平成18年度</t>
  </si>
  <si>
    <t>01638_平成19年度</t>
  </si>
  <si>
    <t>01638_平成20年度</t>
  </si>
  <si>
    <t>01638_平成21年度</t>
  </si>
  <si>
    <t>01638_平成22年度</t>
  </si>
  <si>
    <t>01638_平成23年度</t>
  </si>
  <si>
    <t>01638_平成24年度</t>
  </si>
  <si>
    <t>01638_平成25年度</t>
  </si>
  <si>
    <t>01638_平成26年度</t>
  </si>
  <si>
    <t>01638_平成27年度</t>
  </si>
  <si>
    <t>01638_平成28年度</t>
  </si>
  <si>
    <t>01638_平成29年度</t>
  </si>
  <si>
    <t>01638_平成30年度</t>
  </si>
  <si>
    <t>01638_令和元年度</t>
  </si>
  <si>
    <t>01638_令和2年度</t>
  </si>
  <si>
    <t>01638_令和3年度</t>
  </si>
  <si>
    <t>01638_令和5年度</t>
  </si>
  <si>
    <t>43423_平成2年度</t>
  </si>
  <si>
    <t>43423</t>
  </si>
  <si>
    <t>南小国町</t>
  </si>
  <si>
    <t>43423_平成17年度</t>
  </si>
  <si>
    <t>43423_平成18年度</t>
  </si>
  <si>
    <t>43423_平成19年度</t>
  </si>
  <si>
    <t>43423_平成20年度</t>
  </si>
  <si>
    <t>43423_平成21年度</t>
  </si>
  <si>
    <t>43423_平成22年度</t>
  </si>
  <si>
    <t>43423_平成23年度</t>
  </si>
  <si>
    <t>43423_平成24年度</t>
  </si>
  <si>
    <t>43423_平成25年度</t>
  </si>
  <si>
    <t>43423_平成26年度</t>
  </si>
  <si>
    <t>43423_平成27年度</t>
  </si>
  <si>
    <t>43423_平成28年度</t>
  </si>
  <si>
    <t>43423_平成29年度</t>
  </si>
  <si>
    <t>43423_平成30年度</t>
  </si>
  <si>
    <t>43423_令和元年度</t>
  </si>
  <si>
    <t>43423_令和2年度</t>
  </si>
  <si>
    <t>43423_令和3年度</t>
  </si>
  <si>
    <t>43423_令和4年度</t>
  </si>
  <si>
    <t>43423_令和5年度</t>
  </si>
  <si>
    <t>43423_令和6年度</t>
  </si>
  <si>
    <t>07367_平成2年度</t>
  </si>
  <si>
    <t>07367</t>
  </si>
  <si>
    <t>只見町</t>
  </si>
  <si>
    <t>07367_平成17年度</t>
  </si>
  <si>
    <t>07367_平成18年度</t>
  </si>
  <si>
    <t>07367_平成19年度</t>
  </si>
  <si>
    <t>07367_平成20年度</t>
  </si>
  <si>
    <t>07367_平成21年度</t>
  </si>
  <si>
    <t>07367_平成22年度</t>
  </si>
  <si>
    <t>07367_平成23年度</t>
  </si>
  <si>
    <t>07367_平成24年度</t>
  </si>
  <si>
    <t>07367_平成25年度</t>
  </si>
  <si>
    <t>07367_平成26年度</t>
  </si>
  <si>
    <t>07367_平成27年度</t>
  </si>
  <si>
    <t>07367_平成28年度</t>
  </si>
  <si>
    <t>07367_平成29年度</t>
  </si>
  <si>
    <t>07367_平成30年度</t>
  </si>
  <si>
    <t>07367_令和元年度</t>
  </si>
  <si>
    <t>07367_令和2年度</t>
  </si>
  <si>
    <t>07367_令和3年度</t>
  </si>
  <si>
    <t>07367_令和4年度</t>
  </si>
  <si>
    <t>07367_令和5年度</t>
  </si>
  <si>
    <t>07367_令和6年度</t>
  </si>
  <si>
    <t>01469_平成2年度</t>
  </si>
  <si>
    <t>01469_平成17年度</t>
  </si>
  <si>
    <t>01469_平成18年度</t>
  </si>
  <si>
    <t>01469_平成19年度</t>
  </si>
  <si>
    <t>01469_平成20年度</t>
  </si>
  <si>
    <t>01469_平成21年度</t>
  </si>
  <si>
    <t>01469_平成22年度</t>
  </si>
  <si>
    <t>01469_平成23年度</t>
  </si>
  <si>
    <t>01469_平成24年度</t>
  </si>
  <si>
    <t>01469_平成25年度</t>
  </si>
  <si>
    <t>01469_平成26年度</t>
  </si>
  <si>
    <t>01469_平成27年度</t>
  </si>
  <si>
    <t>01469_平成28年度</t>
  </si>
  <si>
    <t>01469_平成29年度</t>
  </si>
  <si>
    <t>01469_平成30年度</t>
  </si>
  <si>
    <t>01469_令和元年度</t>
  </si>
  <si>
    <t>01469_令和2年度</t>
  </si>
  <si>
    <t>01469_令和3年度</t>
  </si>
  <si>
    <t>01469_令和5年度</t>
  </si>
  <si>
    <t>06366_平成2年度</t>
  </si>
  <si>
    <t>06366</t>
  </si>
  <si>
    <t>鮭川村</t>
  </si>
  <si>
    <t>06366_平成17年度</t>
  </si>
  <si>
    <t>06366_平成18年度</t>
  </si>
  <si>
    <t>06366_平成19年度</t>
  </si>
  <si>
    <t>06366_平成20年度</t>
  </si>
  <si>
    <t>06366_平成21年度</t>
  </si>
  <si>
    <t>06366_平成22年度</t>
  </si>
  <si>
    <t>06366_平成23年度</t>
  </si>
  <si>
    <t>06366_平成24年度</t>
  </si>
  <si>
    <t>06366_平成25年度</t>
  </si>
  <si>
    <t>06366_平成26年度</t>
  </si>
  <si>
    <t>06366_平成27年度</t>
  </si>
  <si>
    <t>06366_平成28年度</t>
  </si>
  <si>
    <t>06366_平成29年度</t>
  </si>
  <si>
    <t>06366_平成30年度</t>
  </si>
  <si>
    <t>06366_令和元年度</t>
  </si>
  <si>
    <t>06366_令和2年度</t>
  </si>
  <si>
    <t>06366_令和3年度</t>
  </si>
  <si>
    <t>06366_令和4年度</t>
  </si>
  <si>
    <t>06366_令和5年度</t>
  </si>
  <si>
    <t>06366_令和6年度</t>
  </si>
  <si>
    <t>20423_平成2年度</t>
  </si>
  <si>
    <t>20423</t>
  </si>
  <si>
    <t>南木曽町</t>
  </si>
  <si>
    <t>20423_平成17年度</t>
  </si>
  <si>
    <t>20423_平成18年度</t>
  </si>
  <si>
    <t>20423_平成19年度</t>
  </si>
  <si>
    <t>20423_平成20年度</t>
  </si>
  <si>
    <t>20423_平成21年度</t>
  </si>
  <si>
    <t>20423_平成22年度</t>
  </si>
  <si>
    <t>20423_平成23年度</t>
  </si>
  <si>
    <t>20423_平成24年度</t>
  </si>
  <si>
    <t>20423_平成25年度</t>
  </si>
  <si>
    <t>20423_平成26年度</t>
  </si>
  <si>
    <t>20423_平成27年度</t>
  </si>
  <si>
    <t>20423_平成28年度</t>
  </si>
  <si>
    <t>20423_平成29年度</t>
  </si>
  <si>
    <t>20423_平成30年度</t>
  </si>
  <si>
    <t>20423_令和元年度</t>
  </si>
  <si>
    <t>20423_令和2年度</t>
  </si>
  <si>
    <t>20423_令和3年度</t>
  </si>
  <si>
    <t>20423_令和4年度</t>
  </si>
  <si>
    <t>20423_令和5年度</t>
  </si>
  <si>
    <t>20423_令和6年度</t>
  </si>
  <si>
    <t>20304_平成2年度</t>
  </si>
  <si>
    <t>20304</t>
  </si>
  <si>
    <t>川上村</t>
  </si>
  <si>
    <t>20304_平成17年度</t>
  </si>
  <si>
    <t>20304_平成18年度</t>
  </si>
  <si>
    <t>20304_平成19年度</t>
  </si>
  <si>
    <t>20304_平成20年度</t>
  </si>
  <si>
    <t>20304_平成21年度</t>
  </si>
  <si>
    <t>20304_平成22年度</t>
  </si>
  <si>
    <t>20304_平成23年度</t>
  </si>
  <si>
    <t>20304_平成24年度</t>
  </si>
  <si>
    <t>20304_平成25年度</t>
  </si>
  <si>
    <t>20304_平成26年度</t>
  </si>
  <si>
    <t>20304_平成27年度</t>
  </si>
  <si>
    <t>20304_平成28年度</t>
  </si>
  <si>
    <t>20304_平成29年度</t>
  </si>
  <si>
    <t>20304_平成30年度</t>
  </si>
  <si>
    <t>20304_令和元年度</t>
  </si>
  <si>
    <t>20304_令和2年度</t>
  </si>
  <si>
    <t>20304_令和3年度</t>
  </si>
  <si>
    <t>20304_令和4年度</t>
  </si>
  <si>
    <t>20304_令和5年度</t>
  </si>
  <si>
    <t>20304_令和6年度</t>
  </si>
  <si>
    <t>01481_平成2年度</t>
  </si>
  <si>
    <t>01481_平成17年度</t>
  </si>
  <si>
    <t>01481_平成18年度</t>
  </si>
  <si>
    <t>01481_平成19年度</t>
  </si>
  <si>
    <t>01481_平成20年度</t>
  </si>
  <si>
    <t>01481_平成21年度</t>
  </si>
  <si>
    <t>01481_平成22年度</t>
  </si>
  <si>
    <t>01481_平成23年度</t>
  </si>
  <si>
    <t>01481_平成24年度</t>
  </si>
  <si>
    <t>01481_平成25年度</t>
  </si>
  <si>
    <t>01481_平成26年度</t>
  </si>
  <si>
    <t>01481_平成27年度</t>
  </si>
  <si>
    <t>01481_平成28年度</t>
  </si>
  <si>
    <t>01481_平成29年度</t>
  </si>
  <si>
    <t>01481_平成30年度</t>
  </si>
  <si>
    <t>01481_令和元年度</t>
  </si>
  <si>
    <t>01481_令和2年度</t>
  </si>
  <si>
    <t>01481_令和3年度</t>
  </si>
  <si>
    <t>01481_令和5年度</t>
  </si>
  <si>
    <t>01546_平成2年度</t>
  </si>
  <si>
    <t>01546_平成17年度</t>
  </si>
  <si>
    <t>01546_平成18年度</t>
  </si>
  <si>
    <t>01546_平成19年度</t>
  </si>
  <si>
    <t>01546_平成20年度</t>
  </si>
  <si>
    <t>01546_平成21年度</t>
  </si>
  <si>
    <t>01546_平成22年度</t>
  </si>
  <si>
    <t>01546_平成23年度</t>
  </si>
  <si>
    <t>01546_平成24年度</t>
  </si>
  <si>
    <t>01546_平成25年度</t>
  </si>
  <si>
    <t>01546_平成26年度</t>
  </si>
  <si>
    <t>01546_平成27年度</t>
  </si>
  <si>
    <t>01546_平成28年度</t>
  </si>
  <si>
    <t>01546_平成29年度</t>
  </si>
  <si>
    <t>01546_平成30年度</t>
  </si>
  <si>
    <t>01546_令和元年度</t>
  </si>
  <si>
    <t>01546_令和2年度</t>
  </si>
  <si>
    <t>01546_令和3年度</t>
  </si>
  <si>
    <t>01546_令和5年度</t>
  </si>
  <si>
    <t>01334_平成2年度</t>
  </si>
  <si>
    <t>01334_平成17年度</t>
  </si>
  <si>
    <t>01334_平成18年度</t>
  </si>
  <si>
    <t>01334_平成19年度</t>
  </si>
  <si>
    <t>01334_平成20年度</t>
  </si>
  <si>
    <t>01334_平成21年度</t>
  </si>
  <si>
    <t>01334_平成22年度</t>
  </si>
  <si>
    <t>01334_平成23年度</t>
  </si>
  <si>
    <t>01334_平成24年度</t>
  </si>
  <si>
    <t>01334_平成25年度</t>
  </si>
  <si>
    <t>01334_平成26年度</t>
  </si>
  <si>
    <t>01334_平成27年度</t>
  </si>
  <si>
    <t>01334_平成28年度</t>
  </si>
  <si>
    <t>01334_平成29年度</t>
  </si>
  <si>
    <t>01334_平成30年度</t>
  </si>
  <si>
    <t>01334_令和元年度</t>
  </si>
  <si>
    <t>01334_令和2年度</t>
  </si>
  <si>
    <t>01334_令和3年度</t>
  </si>
  <si>
    <t>01334_令和5年度</t>
  </si>
  <si>
    <t>31384_平成2年度</t>
  </si>
  <si>
    <t>31384</t>
  </si>
  <si>
    <t>日吉津村</t>
  </si>
  <si>
    <t>31384_平成17年度</t>
  </si>
  <si>
    <t>31384_平成18年度</t>
  </si>
  <si>
    <t>31384_平成19年度</t>
  </si>
  <si>
    <t>31384_平成20年度</t>
  </si>
  <si>
    <t>31384_平成21年度</t>
  </si>
  <si>
    <t>31384_平成22年度</t>
  </si>
  <si>
    <t>31384_平成23年度</t>
  </si>
  <si>
    <t>31384_平成24年度</t>
  </si>
  <si>
    <t>31384_平成25年度</t>
  </si>
  <si>
    <t>31384_平成26年度</t>
  </si>
  <si>
    <t>31384_平成27年度</t>
  </si>
  <si>
    <t>31384_平成28年度</t>
  </si>
  <si>
    <t>31384_平成29年度</t>
  </si>
  <si>
    <t>31384_平成30年度</t>
  </si>
  <si>
    <t>31384_令和元年度</t>
  </si>
  <si>
    <t>31384_令和2年度</t>
  </si>
  <si>
    <t>31384_令和3年度</t>
  </si>
  <si>
    <t>31384_令和4年度</t>
  </si>
  <si>
    <t>31384_令和5年度</t>
  </si>
  <si>
    <t>31384_令和6年度</t>
  </si>
  <si>
    <t>30406_平成2年度</t>
  </si>
  <si>
    <t>30406</t>
  </si>
  <si>
    <t>すさみ町</t>
  </si>
  <si>
    <t>30406_平成17年度</t>
  </si>
  <si>
    <t>30406_平成18年度</t>
  </si>
  <si>
    <t>30406_平成19年度</t>
  </si>
  <si>
    <t>30406_平成20年度</t>
  </si>
  <si>
    <t>30406_平成21年度</t>
  </si>
  <si>
    <t>30406_平成22年度</t>
  </si>
  <si>
    <t>30406_平成23年度</t>
  </si>
  <si>
    <t>30406_平成24年度</t>
  </si>
  <si>
    <t>30406_平成25年度</t>
  </si>
  <si>
    <t>30406_平成26年度</t>
  </si>
  <si>
    <t>30406_平成27年度</t>
  </si>
  <si>
    <t>30406_平成28年度</t>
  </si>
  <si>
    <t>30406_平成29年度</t>
  </si>
  <si>
    <t>30406_平成30年度</t>
  </si>
  <si>
    <t>30406_令和元年度</t>
  </si>
  <si>
    <t>30406_令和2年度</t>
  </si>
  <si>
    <t>30406_令和3年度</t>
  </si>
  <si>
    <t>30406_令和4年度</t>
  </si>
  <si>
    <t>30406_令和5年度</t>
  </si>
  <si>
    <t>30406_令和6年度</t>
  </si>
  <si>
    <t>01516_平成2年度</t>
  </si>
  <si>
    <t>01516_平成17年度</t>
  </si>
  <si>
    <t>01516_平成18年度</t>
  </si>
  <si>
    <t>01516_平成19年度</t>
  </si>
  <si>
    <t>01516_平成20年度</t>
  </si>
  <si>
    <t>01516_平成21年度</t>
  </si>
  <si>
    <t>01516_平成22年度</t>
  </si>
  <si>
    <t>01516_平成23年度</t>
  </si>
  <si>
    <t>01516_平成24年度</t>
  </si>
  <si>
    <t>01516_平成25年度</t>
  </si>
  <si>
    <t>01516_平成26年度</t>
  </si>
  <si>
    <t>01516_平成27年度</t>
  </si>
  <si>
    <t>01516_平成28年度</t>
  </si>
  <si>
    <t>01516_平成29年度</t>
  </si>
  <si>
    <t>01516_平成30年度</t>
  </si>
  <si>
    <t>01516_令和元年度</t>
  </si>
  <si>
    <t>01516_令和2年度</t>
  </si>
  <si>
    <t>01516_令和3年度</t>
  </si>
  <si>
    <t>01516_令和5年度</t>
  </si>
  <si>
    <t>38484_平成2年度</t>
  </si>
  <si>
    <t>38484</t>
  </si>
  <si>
    <t>松野町</t>
  </si>
  <si>
    <t>38484_平成17年度</t>
  </si>
  <si>
    <t>38484_平成18年度</t>
  </si>
  <si>
    <t>38484_平成19年度</t>
  </si>
  <si>
    <t>38484_平成20年度</t>
  </si>
  <si>
    <t>38484_平成21年度</t>
  </si>
  <si>
    <t>38484_平成22年度</t>
  </si>
  <si>
    <t>38484_平成23年度</t>
  </si>
  <si>
    <t>38484_平成24年度</t>
  </si>
  <si>
    <t>38484_平成25年度</t>
  </si>
  <si>
    <t>38484_平成26年度</t>
  </si>
  <si>
    <t>38484_平成27年度</t>
  </si>
  <si>
    <t>38484_平成28年度</t>
  </si>
  <si>
    <t>38484_平成29年度</t>
  </si>
  <si>
    <t>38484_平成30年度</t>
  </si>
  <si>
    <t>38484_令和元年度</t>
  </si>
  <si>
    <t>38484_令和2年度</t>
  </si>
  <si>
    <t>38484_令和3年度</t>
  </si>
  <si>
    <t>38484_令和4年度</t>
  </si>
  <si>
    <t>38484_令和5年度</t>
  </si>
  <si>
    <t>38484_令和6年度</t>
  </si>
  <si>
    <t>36383_平成2年度</t>
  </si>
  <si>
    <t>36383</t>
  </si>
  <si>
    <t>牟岐町</t>
  </si>
  <si>
    <t>36383_平成17年度</t>
  </si>
  <si>
    <t>36383_平成18年度</t>
  </si>
  <si>
    <t>36383_平成19年度</t>
  </si>
  <si>
    <t>36383_平成20年度</t>
  </si>
  <si>
    <t>36383_平成21年度</t>
  </si>
  <si>
    <t>36383_平成22年度</t>
  </si>
  <si>
    <t>36383_平成23年度</t>
  </si>
  <si>
    <t>36383_平成24年度</t>
  </si>
  <si>
    <t>36383_平成25年度</t>
  </si>
  <si>
    <t>36383_平成26年度</t>
  </si>
  <si>
    <t>36383_平成27年度</t>
  </si>
  <si>
    <t>36383_平成28年度</t>
  </si>
  <si>
    <t>36383_平成29年度</t>
  </si>
  <si>
    <t>36383_平成30年度</t>
  </si>
  <si>
    <t>36383_令和元年度</t>
  </si>
  <si>
    <t>36383_令和2年度</t>
  </si>
  <si>
    <t>36383_令和3年度</t>
  </si>
  <si>
    <t>36383_令和4年度</t>
  </si>
  <si>
    <t>36383_令和5年度</t>
  </si>
  <si>
    <t>36383_令和6年度</t>
  </si>
  <si>
    <t>39307_平成2年度</t>
  </si>
  <si>
    <t>39307</t>
  </si>
  <si>
    <t>芸西村</t>
  </si>
  <si>
    <t>39307_平成17年度</t>
  </si>
  <si>
    <t>39307_平成18年度</t>
  </si>
  <si>
    <t>39307_平成19年度</t>
  </si>
  <si>
    <t>39307_平成20年度</t>
  </si>
  <si>
    <t>39307_平成21年度</t>
  </si>
  <si>
    <t>39307_平成22年度</t>
  </si>
  <si>
    <t>39307_平成23年度</t>
  </si>
  <si>
    <t>39307_平成24年度</t>
  </si>
  <si>
    <t>39307_平成25年度</t>
  </si>
  <si>
    <t>39307_平成26年度</t>
  </si>
  <si>
    <t>39307_平成27年度</t>
  </si>
  <si>
    <t>39307_平成28年度</t>
  </si>
  <si>
    <t>39307_平成29年度</t>
  </si>
  <si>
    <t>39307_平成30年度</t>
  </si>
  <si>
    <t>39307_令和元年度</t>
  </si>
  <si>
    <t>39307_令和2年度</t>
  </si>
  <si>
    <t>39307_令和3年度</t>
  </si>
  <si>
    <t>39307_令和4年度</t>
  </si>
  <si>
    <t>39307_令和5年度</t>
  </si>
  <si>
    <t>39307_令和6年度</t>
  </si>
  <si>
    <t>01343_平成2年度</t>
  </si>
  <si>
    <t>01343_平成17年度</t>
  </si>
  <si>
    <t>01343_平成18年度</t>
  </si>
  <si>
    <t>01343_平成19年度</t>
  </si>
  <si>
    <t>01343_平成20年度</t>
  </si>
  <si>
    <t>01343_平成21年度</t>
  </si>
  <si>
    <t>01343_平成22年度</t>
  </si>
  <si>
    <t>01343_平成23年度</t>
  </si>
  <si>
    <t>01343_平成24年度</t>
  </si>
  <si>
    <t>01343_平成25年度</t>
  </si>
  <si>
    <t>01343_平成26年度</t>
  </si>
  <si>
    <t>01343_平成27年度</t>
  </si>
  <si>
    <t>01343_平成28年度</t>
  </si>
  <si>
    <t>01343_平成29年度</t>
  </si>
  <si>
    <t>01343_平成30年度</t>
  </si>
  <si>
    <t>01343_令和元年度</t>
  </si>
  <si>
    <t>01343_令和2年度</t>
  </si>
  <si>
    <t>01343_令和3年度</t>
  </si>
  <si>
    <t>01343_令和5年度</t>
  </si>
  <si>
    <t>01561_平成2年度</t>
  </si>
  <si>
    <t>01561_平成17年度</t>
  </si>
  <si>
    <t>01561_平成18年度</t>
  </si>
  <si>
    <t>01561_平成19年度</t>
  </si>
  <si>
    <t>01561_平成20年度</t>
  </si>
  <si>
    <t>01561_平成21年度</t>
  </si>
  <si>
    <t>01561_平成22年度</t>
  </si>
  <si>
    <t>01561_平成23年度</t>
  </si>
  <si>
    <t>01561_平成24年度</t>
  </si>
  <si>
    <t>01561_平成25年度</t>
  </si>
  <si>
    <t>01561_平成26年度</t>
  </si>
  <si>
    <t>01561_平成27年度</t>
  </si>
  <si>
    <t>01561_平成28年度</t>
  </si>
  <si>
    <t>01561_平成29年度</t>
  </si>
  <si>
    <t>01561_平成30年度</t>
  </si>
  <si>
    <t>01561_令和元年度</t>
  </si>
  <si>
    <t>01561_令和2年度</t>
  </si>
  <si>
    <t>01561_令和3年度</t>
  </si>
  <si>
    <t>01561_令和5年度</t>
  </si>
  <si>
    <t>01571_平成2年度</t>
  </si>
  <si>
    <t>01571_平成17年度</t>
  </si>
  <si>
    <t>01571_平成18年度</t>
  </si>
  <si>
    <t>01571_平成19年度</t>
  </si>
  <si>
    <t>01571_平成20年度</t>
  </si>
  <si>
    <t>01571_平成21年度</t>
  </si>
  <si>
    <t>01571_平成22年度</t>
  </si>
  <si>
    <t>01571_平成23年度</t>
  </si>
  <si>
    <t>01571_平成24年度</t>
  </si>
  <si>
    <t>01571_平成25年度</t>
  </si>
  <si>
    <t>01571_平成26年度</t>
  </si>
  <si>
    <t>01571_平成27年度</t>
  </si>
  <si>
    <t>01571_平成28年度</t>
  </si>
  <si>
    <t>01571_平成29年度</t>
  </si>
  <si>
    <t>01571_平成30年度</t>
  </si>
  <si>
    <t>01571_令和元年度</t>
  </si>
  <si>
    <t>01571_令和2年度</t>
  </si>
  <si>
    <t>01571_令和3年度</t>
  </si>
  <si>
    <t>01571_令和5年度</t>
  </si>
  <si>
    <t>20563_平成2年度</t>
  </si>
  <si>
    <t>20563</t>
  </si>
  <si>
    <t>野沢温泉村</t>
  </si>
  <si>
    <t>20563_平成17年度</t>
  </si>
  <si>
    <t>20563_平成18年度</t>
  </si>
  <si>
    <t>20563_平成19年度</t>
  </si>
  <si>
    <t>20563_平成20年度</t>
  </si>
  <si>
    <t>20563_平成21年度</t>
  </si>
  <si>
    <t>20563_平成22年度</t>
  </si>
  <si>
    <t>20563_平成23年度</t>
  </si>
  <si>
    <t>20563_平成24年度</t>
  </si>
  <si>
    <t>20563_平成25年度</t>
  </si>
  <si>
    <t>20563_平成26年度</t>
  </si>
  <si>
    <t>20563_平成27年度</t>
  </si>
  <si>
    <t>20563_平成28年度</t>
  </si>
  <si>
    <t>20563_平成29年度</t>
  </si>
  <si>
    <t>20563_平成30年度</t>
  </si>
  <si>
    <t>20563_令和元年度</t>
  </si>
  <si>
    <t>20563_令和2年度</t>
  </si>
  <si>
    <t>20563_令和3年度</t>
  </si>
  <si>
    <t>20563_令和4年度</t>
  </si>
  <si>
    <t>20563_令和5年度</t>
  </si>
  <si>
    <t>20563_令和6年度</t>
  </si>
  <si>
    <t>39363_平成2年度</t>
  </si>
  <si>
    <t>39363</t>
  </si>
  <si>
    <t>土佐町</t>
  </si>
  <si>
    <t>39363_平成17年度</t>
  </si>
  <si>
    <t>39363_平成18年度</t>
  </si>
  <si>
    <t>39363_平成19年度</t>
  </si>
  <si>
    <t>39363_平成20年度</t>
  </si>
  <si>
    <t>39363_平成21年度</t>
  </si>
  <si>
    <t>39363_平成22年度</t>
  </si>
  <si>
    <t>39363_平成23年度</t>
  </si>
  <si>
    <t>39363_平成24年度</t>
  </si>
  <si>
    <t>39363_平成25年度</t>
  </si>
  <si>
    <t>39363_平成26年度</t>
  </si>
  <si>
    <t>39363_平成27年度</t>
  </si>
  <si>
    <t>39363_平成28年度</t>
  </si>
  <si>
    <t>39363_平成29年度</t>
  </si>
  <si>
    <t>39363_平成30年度</t>
  </si>
  <si>
    <t>39363_令和元年度</t>
  </si>
  <si>
    <t>39363_令和2年度</t>
  </si>
  <si>
    <t>39363_令和3年度</t>
  </si>
  <si>
    <t>39363_令和4年度</t>
  </si>
  <si>
    <t>39363_令和5年度</t>
  </si>
  <si>
    <t>39363_令和6年度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</si>
  <si>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</si>
  <si>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</si>
  <si>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</si>
  <si>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</si>
  <si>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</si>
  <si>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</si>
  <si>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</si>
  <si>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</si>
  <si>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</si>
  <si>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</si>
  <si>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</si>
  <si>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</si>
  <si>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</si>
  <si>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</si>
  <si>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</si>
  <si>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</si>
  <si>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</si>
  <si>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</si>
  <si>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</si>
  <si>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</si>
  <si>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</si>
  <si>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</si>
  <si>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</si>
  <si>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</si>
  <si>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</si>
  <si>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</si>
  <si>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</si>
  <si>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</si>
  <si>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</si>
  <si>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</si>
  <si>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</si>
  <si>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</si>
  <si>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</si>
  <si>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</si>
  <si>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</si>
  <si>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</si>
  <si>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</si>
  <si>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</si>
  <si>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</si>
  <si>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</si>
  <si>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</si>
  <si>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</si>
  <si>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</si>
  <si>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</si>
  <si>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</si>
  <si>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</si>
  <si>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</si>
  <si>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</si>
  <si>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</si>
  <si>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</si>
  <si>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</si>
  <si>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</si>
  <si>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</si>
  <si>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</si>
  <si>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</si>
  <si>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</si>
  <si>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</si>
  <si>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</si>
  <si>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</si>
  <si>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</si>
  <si>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</si>
  <si>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</si>
  <si>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</si>
  <si>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</si>
  <si>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</si>
  <si>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</si>
  <si>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</si>
  <si>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</si>
  <si>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</si>
  <si>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</si>
  <si>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</si>
  <si>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</si>
  <si>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</si>
  <si>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</si>
  <si>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</si>
  <si>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</si>
  <si>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</si>
  <si>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</si>
  <si>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</si>
  <si>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</si>
  <si>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</si>
  <si>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</si>
  <si>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</si>
  <si>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</si>
  <si>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</si>
  <si>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</si>
  <si>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</si>
  <si>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</si>
  <si>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</si>
  <si>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</si>
  <si>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</si>
  <si>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</si>
  <si>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</si>
  <si>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</si>
  <si>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</si>
  <si>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</si>
  <si>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</si>
  <si>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</si>
  <si>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</si>
  <si>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</si>
  <si>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</si>
  <si>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</si>
  <si>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</si>
  <si>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</si>
  <si>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</si>
  <si>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</si>
  <si>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</si>
  <si>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</si>
  <si>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</si>
  <si>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</si>
  <si>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</si>
  <si>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</si>
  <si>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</si>
  <si>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</si>
  <si>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</si>
  <si>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</si>
  <si>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</si>
  <si>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</si>
  <si>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</si>
  <si>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</si>
  <si>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</si>
  <si>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</si>
  <si>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</si>
  <si>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</si>
  <si>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</si>
  <si>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</si>
  <si>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</si>
  <si>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</si>
  <si>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</si>
  <si>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</si>
  <si>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</si>
  <si>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</si>
  <si>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</si>
  <si>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</si>
  <si>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</si>
  <si>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</si>
  <si>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</si>
  <si>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</si>
  <si>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</si>
  <si>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</si>
  <si>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</si>
  <si>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</si>
  <si>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</si>
  <si>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</si>
  <si>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</si>
  <si>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</si>
  <si>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</si>
  <si>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</si>
  <si>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</si>
  <si>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</si>
  <si>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</si>
  <si>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</si>
  <si>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</si>
  <si>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</si>
  <si>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</si>
  <si>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</si>
  <si>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</si>
  <si>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</si>
  <si>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</si>
  <si>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</si>
  <si>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</si>
  <si>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</si>
  <si>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</si>
  <si>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</si>
  <si>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</si>
  <si>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</si>
  <si>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</si>
  <si>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</si>
  <si>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</si>
  <si>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</si>
  <si>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</si>
  <si>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</si>
  <si>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</si>
  <si>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</si>
  <si>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</si>
  <si>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</si>
  <si>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</si>
  <si>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</si>
  <si>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</si>
  <si>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</si>
  <si>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</si>
  <si>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</si>
  <si>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</si>
  <si>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</si>
  <si>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</si>
  <si>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</si>
  <si>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</si>
  <si>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</si>
  <si>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</si>
  <si>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</si>
  <si>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</si>
  <si>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</si>
  <si>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</si>
  <si>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</si>
  <si>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</si>
  <si>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</si>
  <si>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</si>
  <si>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</si>
  <si>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</si>
  <si>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</si>
  <si>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</si>
  <si>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</si>
  <si>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</si>
  <si>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</si>
  <si>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</si>
  <si>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</si>
  <si>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</si>
  <si>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</si>
  <si>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</si>
  <si>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</si>
  <si>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</si>
  <si>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</si>
  <si>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</si>
  <si>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</si>
  <si>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</si>
  <si>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</si>
  <si>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</si>
  <si>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</si>
  <si>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20304_令和7年度</t>
  </si>
  <si>
    <t>20304_令和8年度</t>
  </si>
  <si>
    <t>20304_令和9年度</t>
  </si>
  <si>
    <t>20304_令和10年度</t>
  </si>
  <si>
    <t>20304_令和11年度</t>
  </si>
  <si>
    <t>20304_令和12年度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</si>
</sst>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0.18677377000000001</c:v>
                </c:pt>
                <c:pt idx="1">
                  <c:v>0.19981533000000001</c:v>
                </c:pt>
                <c:pt idx="2">
                  <c:v>0.21471997000000001</c:v>
                </c:pt>
                <c:pt idx="3">
                  <c:v>0.20400726</c:v>
                </c:pt>
                <c:pt idx="4">
                  <c:v>0.17669792000000001</c:v>
                </c:pt>
                <c:pt idx="5">
                  <c:v>0.22356960000000001</c:v>
                </c:pt>
                <c:pt idx="6">
                  <c:v>0.22682999000000001</c:v>
                </c:pt>
                <c:pt idx="7">
                  <c:v>0.23288499999999998</c:v>
                </c:pt>
                <c:pt idx="8">
                  <c:v>0.24825540999999998</c:v>
                </c:pt>
                <c:pt idx="9">
                  <c:v>0.20028109999999999</c:v>
                </c:pt>
                <c:pt idx="10">
                  <c:v>0.22682998999999998</c:v>
                </c:pt>
                <c:pt idx="11">
                  <c:v>0.22915884</c:v>
                </c:pt>
                <c:pt idx="12">
                  <c:v>0.22030921000000001</c:v>
                </c:pt>
                <c:pt idx="13">
                  <c:v>0.21425420000000001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21.442880633251043</c:v>
                </c:pt>
                <c:pt idx="1">
                  <c:v>21.947686045107563</c:v>
                </c:pt>
                <c:pt idx="2">
                  <c:v>21.194529236494347</c:v>
                </c:pt>
                <c:pt idx="3">
                  <c:v>21.375319075897295</c:v>
                </c:pt>
                <c:pt idx="4">
                  <c:v>21.649672091577752</c:v>
                </c:pt>
                <c:pt idx="5">
                  <c:v>21.682312608887255</c:v>
                </c:pt>
                <c:pt idx="6">
                  <c:v>22.095423662800396</c:v>
                </c:pt>
                <c:pt idx="7">
                  <c:v>22.158177493760935</c:v>
                </c:pt>
                <c:pt idx="8">
                  <c:v>22.17122392297696</c:v>
                </c:pt>
                <c:pt idx="9">
                  <c:v>21.9400205970936</c:v>
                </c:pt>
                <c:pt idx="10">
                  <c:v>21.329358392957669</c:v>
                </c:pt>
                <c:pt idx="11">
                  <c:v>19.839044834719715</c:v>
                </c:pt>
                <c:pt idx="12">
                  <c:v>20.041297388837574</c:v>
                </c:pt>
                <c:pt idx="13">
                  <c:v>20.068551980717185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5.3009954630370384</c:v>
                </c:pt>
                <c:pt idx="1">
                  <c:v>5.746989744863769</c:v>
                </c:pt>
                <c:pt idx="2">
                  <c:v>5.3451941203739866</c:v>
                </c:pt>
                <c:pt idx="3">
                  <c:v>5.3981053693869523</c:v>
                </c:pt>
                <c:pt idx="4">
                  <c:v>5.9646247094686577</c:v>
                </c:pt>
                <c:pt idx="5">
                  <c:v>5.7674123100344339</c:v>
                </c:pt>
                <c:pt idx="6">
                  <c:v>4.9469873929624821</c:v>
                </c:pt>
                <c:pt idx="7">
                  <c:v>5.315177244779786</c:v>
                </c:pt>
                <c:pt idx="8">
                  <c:v>5.5176226673737334</c:v>
                </c:pt>
                <c:pt idx="9">
                  <c:v>5.3799873541421244</c:v>
                </c:pt>
                <c:pt idx="10">
                  <c:v>5.0217967189705712</c:v>
                </c:pt>
                <c:pt idx="11">
                  <c:v>5.0808137559980695</c:v>
                </c:pt>
                <c:pt idx="12">
                  <c:v>5.4014904070178451</c:v>
                </c:pt>
                <c:pt idx="13">
                  <c:v>5.345717742148274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4.9348060791656021</c:v>
                </c:pt>
                <c:pt idx="1">
                  <c:v>5.0986283630858287</c:v>
                </c:pt>
                <c:pt idx="2">
                  <c:v>5.6111019147356389</c:v>
                </c:pt>
                <c:pt idx="3">
                  <c:v>5.0517247453620868</c:v>
                </c:pt>
                <c:pt idx="4">
                  <c:v>4.869957007421295</c:v>
                </c:pt>
                <c:pt idx="5">
                  <c:v>3.9866030451431009</c:v>
                </c:pt>
                <c:pt idx="6">
                  <c:v>4.2499143432002144</c:v>
                </c:pt>
                <c:pt idx="7">
                  <c:v>3.4355727911211096</c:v>
                </c:pt>
                <c:pt idx="8">
                  <c:v>3.2637861589924295</c:v>
                </c:pt>
                <c:pt idx="9">
                  <c:v>3.1763742209652555</c:v>
                </c:pt>
                <c:pt idx="10">
                  <c:v>3.0417160118310207</c:v>
                </c:pt>
                <c:pt idx="11">
                  <c:v>2.440072377868352</c:v>
                </c:pt>
                <c:pt idx="12">
                  <c:v>2.7600886968938911</c:v>
                </c:pt>
                <c:pt idx="13">
                  <c:v>2.7257405346992978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4.2806511000564544</c:v>
                </c:pt>
                <c:pt idx="1">
                  <c:v>4.3183741315661273</c:v>
                </c:pt>
                <c:pt idx="2">
                  <c:v>3.8892155203069803</c:v>
                </c:pt>
                <c:pt idx="3">
                  <c:v>3.9083190529394396</c:v>
                </c:pt>
                <c:pt idx="4">
                  <c:v>3.9078873282272042</c:v>
                </c:pt>
                <c:pt idx="5">
                  <c:v>2.6000726984073399</c:v>
                </c:pt>
                <c:pt idx="6">
                  <c:v>2.7232438447439558</c:v>
                </c:pt>
                <c:pt idx="7">
                  <c:v>2.627881468985958</c:v>
                </c:pt>
                <c:pt idx="8">
                  <c:v>2.5848915106376356</c:v>
                </c:pt>
                <c:pt idx="9">
                  <c:v>2.3272956421329609</c:v>
                </c:pt>
                <c:pt idx="10">
                  <c:v>2.3181830466735258</c:v>
                </c:pt>
                <c:pt idx="11">
                  <c:v>2.1970938288875992</c:v>
                </c:pt>
                <c:pt idx="12">
                  <c:v>2.8249179508710816</c:v>
                </c:pt>
                <c:pt idx="13">
                  <c:v>1.8770592715688048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2811</c:v>
                </c:pt>
                <c:pt idx="1">
                  <c:v>2866</c:v>
                </c:pt>
                <c:pt idx="2">
                  <c:v>2858</c:v>
                </c:pt>
                <c:pt idx="3">
                  <c:v>2913</c:v>
                </c:pt>
                <c:pt idx="4">
                  <c:v>2964</c:v>
                </c:pt>
                <c:pt idx="5">
                  <c:v>3020</c:v>
                </c:pt>
                <c:pt idx="6">
                  <c:v>3073</c:v>
                </c:pt>
                <c:pt idx="7">
                  <c:v>3109</c:v>
                </c:pt>
                <c:pt idx="8">
                  <c:v>3157</c:v>
                </c:pt>
                <c:pt idx="9">
                  <c:v>3165</c:v>
                </c:pt>
                <c:pt idx="10">
                  <c:v>3115</c:v>
                </c:pt>
                <c:pt idx="11">
                  <c:v>3125</c:v>
                </c:pt>
                <c:pt idx="12">
                  <c:v>3107</c:v>
                </c:pt>
                <c:pt idx="13">
                  <c:v>3071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3146</c:v>
                </c:pt>
                <c:pt idx="1">
                  <c:v>3149</c:v>
                </c:pt>
                <c:pt idx="2">
                  <c:v>3111</c:v>
                </c:pt>
                <c:pt idx="3">
                  <c:v>3112</c:v>
                </c:pt>
                <c:pt idx="4">
                  <c:v>3183</c:v>
                </c:pt>
                <c:pt idx="5">
                  <c:v>3212</c:v>
                </c:pt>
                <c:pt idx="6">
                  <c:v>3285</c:v>
                </c:pt>
                <c:pt idx="7">
                  <c:v>3414</c:v>
                </c:pt>
                <c:pt idx="8">
                  <c:v>3442</c:v>
                </c:pt>
                <c:pt idx="9">
                  <c:v>3451</c:v>
                </c:pt>
                <c:pt idx="10">
                  <c:v>3345</c:v>
                </c:pt>
                <c:pt idx="11">
                  <c:v>3362</c:v>
                </c:pt>
                <c:pt idx="12">
                  <c:v>3356</c:v>
                </c:pt>
                <c:pt idx="13">
                  <c:v>3376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1232</c:v>
                </c:pt>
                <c:pt idx="1">
                  <c:v>1255</c:v>
                </c:pt>
                <c:pt idx="2">
                  <c:v>1243</c:v>
                </c:pt>
                <c:pt idx="3">
                  <c:v>1296</c:v>
                </c:pt>
                <c:pt idx="4">
                  <c:v>1338</c:v>
                </c:pt>
                <c:pt idx="5">
                  <c:v>1305</c:v>
                </c:pt>
                <c:pt idx="6">
                  <c:v>1306</c:v>
                </c:pt>
                <c:pt idx="7">
                  <c:v>1318</c:v>
                </c:pt>
                <c:pt idx="8">
                  <c:v>1328</c:v>
                </c:pt>
                <c:pt idx="9">
                  <c:v>1336</c:v>
                </c:pt>
                <c:pt idx="10">
                  <c:v>1405</c:v>
                </c:pt>
                <c:pt idx="11">
                  <c:v>1450</c:v>
                </c:pt>
                <c:pt idx="12">
                  <c:v>1412</c:v>
                </c:pt>
                <c:pt idx="13">
                  <c:v>1429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96</c:v>
                </c:pt>
                <c:pt idx="1">
                  <c:v>96</c:v>
                </c:pt>
                <c:pt idx="2">
                  <c:v>96</c:v>
                </c:pt>
                <c:pt idx="3">
                  <c:v>96</c:v>
                </c:pt>
                <c:pt idx="4">
                  <c:v>96</c:v>
                </c:pt>
                <c:pt idx="5">
                  <c:v>85</c:v>
                </c:pt>
                <c:pt idx="6">
                  <c:v>85</c:v>
                </c:pt>
                <c:pt idx="7">
                  <c:v>85</c:v>
                </c:pt>
                <c:pt idx="8">
                  <c:v>85</c:v>
                </c:pt>
                <c:pt idx="9">
                  <c:v>85</c:v>
                </c:pt>
                <c:pt idx="10">
                  <c:v>85</c:v>
                </c:pt>
                <c:pt idx="11">
                  <c:v>88</c:v>
                </c:pt>
                <c:pt idx="12">
                  <c:v>88</c:v>
                </c:pt>
                <c:pt idx="13">
                  <c:v>88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116</c:v>
                </c:pt>
                <c:pt idx="1">
                  <c:v>116</c:v>
                </c:pt>
                <c:pt idx="2">
                  <c:v>116</c:v>
                </c:pt>
                <c:pt idx="3">
                  <c:v>116</c:v>
                </c:pt>
                <c:pt idx="4">
                  <c:v>116</c:v>
                </c:pt>
                <c:pt idx="5">
                  <c:v>106</c:v>
                </c:pt>
                <c:pt idx="6">
                  <c:v>106</c:v>
                </c:pt>
                <c:pt idx="7">
                  <c:v>106</c:v>
                </c:pt>
                <c:pt idx="8">
                  <c:v>106</c:v>
                </c:pt>
                <c:pt idx="9">
                  <c:v>106</c:v>
                </c:pt>
                <c:pt idx="10">
                  <c:v>106</c:v>
                </c:pt>
                <c:pt idx="11">
                  <c:v>110</c:v>
                </c:pt>
                <c:pt idx="12">
                  <c:v>110</c:v>
                </c:pt>
                <c:pt idx="13">
                  <c:v>110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3.1122000000000001</c:v>
                </c:pt>
                <c:pt idx="1">
                  <c:v>2.7079</c:v>
                </c:pt>
                <c:pt idx="2">
                  <c:v>1.2837000000000001</c:v>
                </c:pt>
                <c:pt idx="3">
                  <c:v>1.1725000000000001</c:v>
                </c:pt>
                <c:pt idx="4">
                  <c:v>1.0306</c:v>
                </c:pt>
                <c:pt idx="5">
                  <c:v>0.79500000000000004</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5.6111019147356389</c:v>
                </c:pt>
                <c:pt idx="1">
                  <c:v>5.0517247453620868</c:v>
                </c:pt>
                <c:pt idx="2">
                  <c:v>4.869957007421295</c:v>
                </c:pt>
                <c:pt idx="3">
                  <c:v>3.9866030451431009</c:v>
                </c:pt>
                <c:pt idx="4">
                  <c:v>4.2499143432002144</c:v>
                </c:pt>
                <c:pt idx="5">
                  <c:v>3.4355727911211096</c:v>
                </c:pt>
                <c:pt idx="6">
                  <c:v>3.2637861589924295</c:v>
                </c:pt>
                <c:pt idx="7">
                  <c:v>3.1763742209652555</c:v>
                </c:pt>
                <c:pt idx="8">
                  <c:v>3.0417160118310207</c:v>
                </c:pt>
                <c:pt idx="9">
                  <c:v>2.440072377868352</c:v>
                </c:pt>
                <c:pt idx="10">
                  <c:v>2.7600886968938911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3.8892155203069803</c:v>
                </c:pt>
                <c:pt idx="1">
                  <c:v>3.9083190529394396</c:v>
                </c:pt>
                <c:pt idx="2">
                  <c:v>3.9078873282272042</c:v>
                </c:pt>
                <c:pt idx="3">
                  <c:v>2.6000726984073399</c:v>
                </c:pt>
                <c:pt idx="4">
                  <c:v>2.7232438447439558</c:v>
                </c:pt>
                <c:pt idx="5">
                  <c:v>2.627881468985958</c:v>
                </c:pt>
                <c:pt idx="6">
                  <c:v>2.5848915106376356</c:v>
                </c:pt>
                <c:pt idx="7">
                  <c:v>2.3272956421329609</c:v>
                </c:pt>
                <c:pt idx="8">
                  <c:v>2.3181830466735258</c:v>
                </c:pt>
                <c:pt idx="9">
                  <c:v>2.1970938288875992</c:v>
                </c:pt>
                <c:pt idx="10">
                  <c:v>2.8249179508710816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0.16002841259983719</c:v>
                </c:pt>
                <c:pt idx="2">
                  <c:v>0.35663993383254122</c:v>
                </c:pt>
                <c:pt idx="3">
                  <c:v>3.066140800481342</c:v>
                </c:pt>
                <c:pt idx="4">
                  <c:v>4.3590548709977899</c:v>
                </c:pt>
                <c:pt idx="5">
                  <c:v>6.6413453027774789</c:v>
                </c:pt>
                <c:pt idx="7">
                  <c:v>22.040215048439158</c:v>
                </c:pt>
                <c:pt idx="8">
                  <c:v>0.26923842841797901</c:v>
                </c:pt>
                <c:pt idx="9">
                  <c:v>0</c:v>
                </c:pt>
                <c:pt idx="10">
                  <c:v>9.9248000000000003E-2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3.5828091469137204</c:v>
                </c:pt>
                <c:pt idx="4" formatCode="#,##0">
                  <c:v>4.3590548709977899</c:v>
                </c:pt>
                <c:pt idx="5" formatCode="#,##0">
                  <c:v>6.6413453027774789</c:v>
                </c:pt>
                <c:pt idx="6" formatCode="#,##0">
                  <c:v>22.309453476857136</c:v>
                </c:pt>
                <c:pt idx="10" formatCode="#,##0">
                  <c:v>9.9248000000000003E-2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川上村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川上村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川上村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川上村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51,477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755.89999999999986</c:v>
                </c:pt>
                <c:pt idx="1">
                  <c:v>50721.200000000004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67,999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907.17070799999976</c:v>
                </c:pt>
                <c:pt idx="1">
                  <c:v>67091.974512000001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川上村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40.802345963999997</c:v>
                </c:pt>
                <c:pt idx="1">
                  <c:v>0</c:v>
                </c:pt>
                <c:pt idx="2">
                  <c:v>2.5240067640000001</c:v>
                </c:pt>
                <c:pt idx="3">
                  <c:v>6.9227999999999998E-3</c:v>
                </c:pt>
                <c:pt idx="4">
                  <c:v>0.14303320999999999</c:v>
                </c:pt>
                <c:pt idx="5">
                  <c:v>2.6317520500000002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769,361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川上村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758305</c:v>
                </c:pt>
                <c:pt idx="1">
                  <c:v>0</c:v>
                </c:pt>
                <c:pt idx="2">
                  <c:v>11025</c:v>
                </c:pt>
                <c:pt idx="3">
                  <c:v>31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372.8</c:v>
                </c:pt>
                <c:pt idx="1">
                  <c:v>1577.6</c:v>
                </c:pt>
                <c:pt idx="2">
                  <c:v>1605.1</c:v>
                </c:pt>
                <c:pt idx="3">
                  <c:v>1633</c:v>
                </c:pt>
                <c:pt idx="4">
                  <c:v>1662.2</c:v>
                </c:pt>
                <c:pt idx="5">
                  <c:v>1662.2</c:v>
                </c:pt>
                <c:pt idx="6">
                  <c:v>50721.2</c:v>
                </c:pt>
                <c:pt idx="7">
                  <c:v>50721.200000000004</c:v>
                </c:pt>
                <c:pt idx="8">
                  <c:v>50721.200000000004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545.79999999999995</c:v>
                </c:pt>
                <c:pt idx="1">
                  <c:v>592</c:v>
                </c:pt>
                <c:pt idx="2">
                  <c:v>632</c:v>
                </c:pt>
                <c:pt idx="3">
                  <c:v>643.6</c:v>
                </c:pt>
                <c:pt idx="4">
                  <c:v>649.29999999999995</c:v>
                </c:pt>
                <c:pt idx="5">
                  <c:v>654.09999999999991</c:v>
                </c:pt>
                <c:pt idx="6">
                  <c:v>697.09999999999991</c:v>
                </c:pt>
                <c:pt idx="7">
                  <c:v>732.69999999999982</c:v>
                </c:pt>
                <c:pt idx="8">
                  <c:v>755.89999999999986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8.8267940556270061E-2</c:v>
                </c:pt>
                <c:pt idx="1">
                  <c:v>0.21913269603313723</c:v>
                </c:pt>
                <c:pt idx="2">
                  <c:v>0.22414474402816512</c:v>
                </c:pt>
                <c:pt idx="3">
                  <c:v>0.23746325749445393</c:v>
                </c:pt>
                <c:pt idx="4">
                  <c:v>0.23589467569020747</c:v>
                </c:pt>
                <c:pt idx="5">
                  <c:v>0.24795577619322054</c:v>
                </c:pt>
                <c:pt idx="6">
                  <c:v>5.3736126279545635</c:v>
                </c:pt>
                <c:pt idx="7">
                  <c:v>5.4451110186196603</c:v>
                </c:pt>
                <c:pt idx="8">
                  <c:v>5.4473414753641105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5.7482829031504833E-2</c:v>
                </c:pt>
                <c:pt idx="2">
                  <c:v>0.23974471615051421</c:v>
                </c:pt>
                <c:pt idx="3">
                  <c:v>3.6106597830451852</c:v>
                </c:pt>
                <c:pt idx="4">
                  <c:v>4.869957007421295</c:v>
                </c:pt>
                <c:pt idx="5">
                  <c:v>5.9646247094686577</c:v>
                </c:pt>
                <c:pt idx="7">
                  <c:v>21.32509095720134</c:v>
                </c:pt>
                <c:pt idx="8">
                  <c:v>0.324581134376414</c:v>
                </c:pt>
                <c:pt idx="9">
                  <c:v>0</c:v>
                </c:pt>
                <c:pt idx="10">
                  <c:v>0.17669792000000001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3.9078873282272042</c:v>
                </c:pt>
                <c:pt idx="4" formatCode="#,##0">
                  <c:v>4.869957007421295</c:v>
                </c:pt>
                <c:pt idx="5" formatCode="#,##0">
                  <c:v>5.9646247094686577</c:v>
                </c:pt>
                <c:pt idx="6" formatCode="#,##0">
                  <c:v>21.649672091577752</c:v>
                </c:pt>
                <c:pt idx="10" formatCode="#,##0">
                  <c:v>0.17669792000000001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119</c:v>
                </c:pt>
                <c:pt idx="1">
                  <c:v>125</c:v>
                </c:pt>
                <c:pt idx="2">
                  <c:v>133</c:v>
                </c:pt>
                <c:pt idx="3">
                  <c:v>135</c:v>
                </c:pt>
                <c:pt idx="4">
                  <c:v>136</c:v>
                </c:pt>
                <c:pt idx="5">
                  <c:v>137</c:v>
                </c:pt>
                <c:pt idx="6">
                  <c:v>142</c:v>
                </c:pt>
                <c:pt idx="7">
                  <c:v>148</c:v>
                </c:pt>
                <c:pt idx="8">
                  <c:v>151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12482.996619090198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67999.145220000006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1203702.098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1133398.4989999998</c:v>
                </c:pt>
                <c:pt idx="1">
                  <c:v>0</c:v>
                </c:pt>
                <c:pt idx="2">
                  <c:v>70111.298999999999</c:v>
                </c:pt>
                <c:pt idx="3">
                  <c:v>192.3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67999.145220000006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1</c:v>
                </c:pt>
                <c:pt idx="14">
                  <c:v>0</c:v>
                </c:pt>
                <c:pt idx="15">
                  <c:v>0</c:v>
                </c:pt>
                <c:pt idx="16">
                  <c:v>1</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排出量比較シート!$DQ$21:$DQ$50</c:f>
              <c:numCache>
                <c:formatCode>0.0%;;</c:formatCode>
                <c:ptCount val="30"/>
                <c:pt idx="0">
                  <c:v>1</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排出量比較シート!$DR$21:$DR$50</c:f>
              <c:numCache>
                <c:formatCode>0.0%;;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2</c:v>
                </c:pt>
                <c:pt idx="9">
                  <c:v>0</c:v>
                </c:pt>
                <c:pt idx="10">
                  <c:v>0</c:v>
                </c:pt>
                <c:pt idx="11">
                  <c:v>0</c:v>
                </c:pt>
                <c:pt idx="12">
                  <c:v>0</c:v>
                </c:pt>
                <c:pt idx="13">
                  <c:v>1</c:v>
                </c:pt>
                <c:pt idx="14">
                  <c:v>0</c:v>
                </c:pt>
                <c:pt idx="15">
                  <c:v>0</c:v>
                </c:pt>
                <c:pt idx="16">
                  <c:v>1</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排出量比較シート!$DI$21:$DI$50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排出量比較シート!$DJ$21:$DJ$50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排出量比較シート!$DL$21:$DL$50</c:f>
              <c:numCache>
                <c:formatCode>#,##0;;</c:formatCode>
                <c:ptCount val="30"/>
                <c:pt idx="0">
                  <c:v>1</c:v>
                </c:pt>
                <c:pt idx="1">
                  <c:v>0</c:v>
                </c:pt>
                <c:pt idx="2">
                  <c:v>0</c:v>
                </c:pt>
                <c:pt idx="3">
                  <c:v>0</c:v>
                </c:pt>
                <c:pt idx="4">
                  <c:v>0</c:v>
                </c:pt>
                <c:pt idx="5">
                  <c:v>0</c:v>
                </c:pt>
                <c:pt idx="6">
                  <c:v>1</c:v>
                </c:pt>
                <c:pt idx="7">
                  <c:v>0</c:v>
                </c:pt>
                <c:pt idx="8">
                  <c:v>2</c:v>
                </c:pt>
                <c:pt idx="9">
                  <c:v>0</c:v>
                </c:pt>
                <c:pt idx="10">
                  <c:v>0</c:v>
                </c:pt>
                <c:pt idx="11">
                  <c:v>0</c:v>
                </c:pt>
                <c:pt idx="12">
                  <c:v>1</c:v>
                </c:pt>
                <c:pt idx="13">
                  <c:v>1</c:v>
                </c:pt>
                <c:pt idx="14">
                  <c:v>0</c:v>
                </c:pt>
                <c:pt idx="15">
                  <c:v>0</c:v>
                </c:pt>
                <c:pt idx="16">
                  <c:v>1</c:v>
                </c:pt>
                <c:pt idx="17">
                  <c:v>0</c:v>
                </c:pt>
                <c:pt idx="18">
                  <c:v>1</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7.8410000000000002</c:v>
                </c:pt>
                <c:pt idx="9">
                  <c:v>0</c:v>
                </c:pt>
                <c:pt idx="10">
                  <c:v>0</c:v>
                </c:pt>
                <c:pt idx="11">
                  <c:v>0</c:v>
                </c:pt>
                <c:pt idx="12">
                  <c:v>0</c:v>
                </c:pt>
                <c:pt idx="13">
                  <c:v>5.085</c:v>
                </c:pt>
                <c:pt idx="14">
                  <c:v>0</c:v>
                </c:pt>
                <c:pt idx="15">
                  <c:v>0</c:v>
                </c:pt>
                <c:pt idx="16">
                  <c:v>4.5880000000000001</c:v>
                </c:pt>
                <c:pt idx="17">
                  <c:v>0</c:v>
                </c:pt>
                <c:pt idx="18">
                  <c:v>0</c:v>
                </c:pt>
                <c:pt idx="19">
                  <c:v>0</c:v>
                </c:pt>
                <c:pt idx="20">
                  <c:v>4.8529999999999998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排出量比較シート!$DA$21:$DA$50</c:f>
              <c:numCache>
                <c:formatCode>[=0]#;[&lt;1]0.00;#,##0</c:formatCode>
                <c:ptCount val="30"/>
                <c:pt idx="0">
                  <c:v>3.2850000000000001</c:v>
                </c:pt>
                <c:pt idx="1">
                  <c:v>0</c:v>
                </c:pt>
                <c:pt idx="2">
                  <c:v>0</c:v>
                </c:pt>
                <c:pt idx="3">
                  <c:v>0</c:v>
                </c:pt>
                <c:pt idx="4">
                  <c:v>0</c:v>
                </c:pt>
                <c:pt idx="5">
                  <c:v>0</c:v>
                </c:pt>
                <c:pt idx="6">
                  <c:v>0</c:v>
                </c:pt>
                <c:pt idx="7">
                  <c:v>0</c:v>
                </c:pt>
                <c:pt idx="8">
                  <c:v>0</c:v>
                </c:pt>
                <c:pt idx="9">
                  <c:v>0</c:v>
                </c:pt>
                <c:pt idx="10">
                  <c:v>0</c:v>
                </c:pt>
                <c:pt idx="11">
                  <c:v>0</c:v>
                </c:pt>
                <c:pt idx="12">
                  <c:v>12.218999999999999</c:v>
                </c:pt>
                <c:pt idx="13">
                  <c:v>0</c:v>
                </c:pt>
                <c:pt idx="14">
                  <c:v>0</c:v>
                </c:pt>
                <c:pt idx="15">
                  <c:v>0</c:v>
                </c:pt>
                <c:pt idx="16">
                  <c:v>0</c:v>
                </c:pt>
                <c:pt idx="17">
                  <c:v>0</c:v>
                </c:pt>
                <c:pt idx="18">
                  <c:v>4.4269999999999996</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排出量比較シート!$DB$21:$DB$50</c:f>
              <c:numCache>
                <c:formatCode>[=0]#;[&lt;1]0.00;#,##0</c:formatCode>
                <c:ptCount val="30"/>
                <c:pt idx="0">
                  <c:v>0</c:v>
                </c:pt>
                <c:pt idx="1">
                  <c:v>0</c:v>
                </c:pt>
                <c:pt idx="2">
                  <c:v>0</c:v>
                </c:pt>
                <c:pt idx="3">
                  <c:v>0</c:v>
                </c:pt>
                <c:pt idx="4">
                  <c:v>0</c:v>
                </c:pt>
                <c:pt idx="5">
                  <c:v>0</c:v>
                </c:pt>
                <c:pt idx="6">
                  <c:v>116.316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排出量比較シート!$DD$21:$DD$50</c:f>
              <c:numCache>
                <c:formatCode>[=0]#;[&lt;1]0.00;#,##0</c:formatCode>
                <c:ptCount val="30"/>
                <c:pt idx="0">
                  <c:v>3.2850000000000001</c:v>
                </c:pt>
                <c:pt idx="1">
                  <c:v>0</c:v>
                </c:pt>
                <c:pt idx="2">
                  <c:v>0</c:v>
                </c:pt>
                <c:pt idx="3">
                  <c:v>0</c:v>
                </c:pt>
                <c:pt idx="4">
                  <c:v>0</c:v>
                </c:pt>
                <c:pt idx="5">
                  <c:v>0</c:v>
                </c:pt>
                <c:pt idx="6">
                  <c:v>116.316</c:v>
                </c:pt>
                <c:pt idx="7">
                  <c:v>0</c:v>
                </c:pt>
                <c:pt idx="8">
                  <c:v>7.8410000000000002</c:v>
                </c:pt>
                <c:pt idx="9">
                  <c:v>0</c:v>
                </c:pt>
                <c:pt idx="10">
                  <c:v>0</c:v>
                </c:pt>
                <c:pt idx="11">
                  <c:v>0</c:v>
                </c:pt>
                <c:pt idx="12">
                  <c:v>12.218999999999999</c:v>
                </c:pt>
                <c:pt idx="13">
                  <c:v>5.085</c:v>
                </c:pt>
                <c:pt idx="14">
                  <c:v>0</c:v>
                </c:pt>
                <c:pt idx="15">
                  <c:v>0</c:v>
                </c:pt>
                <c:pt idx="16">
                  <c:v>4.5880000000000001</c:v>
                </c:pt>
                <c:pt idx="17">
                  <c:v>0</c:v>
                </c:pt>
                <c:pt idx="18">
                  <c:v>4.4269999999999996</c:v>
                </c:pt>
                <c:pt idx="19">
                  <c:v>0</c:v>
                </c:pt>
                <c:pt idx="20">
                  <c:v>4.8529999999999998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排出量比較シート!$CU$21:$CU$50</c:f>
              <c:numCache>
                <c:formatCode>\(0%\);;</c:formatCode>
                <c:ptCount val="30"/>
                <c:pt idx="0">
                  <c:v>0.52616182735762085</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0.46557615723671486</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0.12196512951850011</c:v>
                </c:pt>
                <c:pt idx="9">
                  <c:v>0</c:v>
                </c:pt>
                <c:pt idx="10">
                  <c:v>0</c:v>
                </c:pt>
                <c:pt idx="11">
                  <c:v>0</c:v>
                </c:pt>
                <c:pt idx="12">
                  <c:v>0</c:v>
                </c:pt>
                <c:pt idx="13">
                  <c:v>0.92662865166977471</c:v>
                </c:pt>
                <c:pt idx="14">
                  <c:v>0</c:v>
                </c:pt>
                <c:pt idx="15">
                  <c:v>0</c:v>
                </c:pt>
                <c:pt idx="16">
                  <c:v>1</c:v>
                </c:pt>
                <c:pt idx="17">
                  <c:v>0</c:v>
                </c:pt>
                <c:pt idx="18">
                  <c:v>0</c:v>
                </c:pt>
                <c:pt idx="19">
                  <c:v>0</c:v>
                </c:pt>
                <c:pt idx="20">
                  <c:v>0.19422300017528177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排出量比較シート!$BV$21:$BV$50</c:f>
              <c:numCache>
                <c:formatCode>0%</c:formatCode>
                <c:ptCount val="30"/>
                <c:pt idx="0">
                  <c:v>8.9711778130523445E-2</c:v>
                </c:pt>
                <c:pt idx="1">
                  <c:v>0.12614733195469768</c:v>
                </c:pt>
                <c:pt idx="2">
                  <c:v>0.36629625079609007</c:v>
                </c:pt>
                <c:pt idx="3">
                  <c:v>0.3126564837949346</c:v>
                </c:pt>
                <c:pt idx="4">
                  <c:v>0.16469350875062663</c:v>
                </c:pt>
                <c:pt idx="5">
                  <c:v>0.49945853264107298</c:v>
                </c:pt>
                <c:pt idx="6">
                  <c:v>0.4275431202949011</c:v>
                </c:pt>
                <c:pt idx="7">
                  <c:v>0.30021911558465603</c:v>
                </c:pt>
                <c:pt idx="8">
                  <c:v>0.72112076156290861</c:v>
                </c:pt>
                <c:pt idx="9">
                  <c:v>0.13580403991744944</c:v>
                </c:pt>
                <c:pt idx="10">
                  <c:v>0.29111036016415842</c:v>
                </c:pt>
                <c:pt idx="11">
                  <c:v>0.26051292660103559</c:v>
                </c:pt>
                <c:pt idx="12">
                  <c:v>0.35826867073572544</c:v>
                </c:pt>
                <c:pt idx="13">
                  <c:v>0.21436864364516456</c:v>
                </c:pt>
                <c:pt idx="14">
                  <c:v>9.0402860352256545E-2</c:v>
                </c:pt>
                <c:pt idx="15">
                  <c:v>0.5722006129661753</c:v>
                </c:pt>
                <c:pt idx="16">
                  <c:v>0.13127446785039729</c:v>
                </c:pt>
                <c:pt idx="17">
                  <c:v>0.2195736409770489</c:v>
                </c:pt>
                <c:pt idx="18">
                  <c:v>0.12269775183178452</c:v>
                </c:pt>
                <c:pt idx="19">
                  <c:v>0.4611625930304582</c:v>
                </c:pt>
                <c:pt idx="20">
                  <c:v>0.51586428172289855</c:v>
                </c:pt>
                <c:pt idx="21">
                  <c:v>0.3295604821389479</c:v>
                </c:pt>
                <c:pt idx="22">
                  <c:v>7.4588651012519921E-2</c:v>
                </c:pt>
                <c:pt idx="23">
                  <c:v>0.23268632226868238</c:v>
                </c:pt>
                <c:pt idx="24">
                  <c:v>0.52080424152172655</c:v>
                </c:pt>
                <c:pt idx="25">
                  <c:v>0.59412355028596553</c:v>
                </c:pt>
                <c:pt idx="26">
                  <c:v>0.29191657661202913</c:v>
                </c:pt>
                <c:pt idx="27">
                  <c:v>9.0773849262649572E-2</c:v>
                </c:pt>
                <c:pt idx="28">
                  <c:v>0.36323697102824615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排出量比較シート!$BZ$21:$BZ$50</c:f>
              <c:numCache>
                <c:formatCode>0%</c:formatCode>
                <c:ptCount val="30"/>
                <c:pt idx="0">
                  <c:v>0.22172213404982893</c:v>
                </c:pt>
                <c:pt idx="1">
                  <c:v>0.13975539223081432</c:v>
                </c:pt>
                <c:pt idx="2">
                  <c:v>0.13088004207407361</c:v>
                </c:pt>
                <c:pt idx="3">
                  <c:v>0.16888889867681439</c:v>
                </c:pt>
                <c:pt idx="4">
                  <c:v>0.1604900129842704</c:v>
                </c:pt>
                <c:pt idx="5">
                  <c:v>9.2182347549952096E-2</c:v>
                </c:pt>
                <c:pt idx="6">
                  <c:v>0.11303390203729267</c:v>
                </c:pt>
                <c:pt idx="7">
                  <c:v>0.11060666556680177</c:v>
                </c:pt>
                <c:pt idx="8">
                  <c:v>6.4413615513286449E-2</c:v>
                </c:pt>
                <c:pt idx="9">
                  <c:v>0.2410484549259054</c:v>
                </c:pt>
                <c:pt idx="10">
                  <c:v>0.16239735520723941</c:v>
                </c:pt>
                <c:pt idx="11">
                  <c:v>0.20382077671859508</c:v>
                </c:pt>
                <c:pt idx="12">
                  <c:v>8.2551731545326149E-2</c:v>
                </c:pt>
                <c:pt idx="13">
                  <c:v>0.17457967570837654</c:v>
                </c:pt>
                <c:pt idx="14">
                  <c:v>8.8328198328096255E-2</c:v>
                </c:pt>
                <c:pt idx="15">
                  <c:v>9.1525236336984728E-2</c:v>
                </c:pt>
                <c:pt idx="16">
                  <c:v>0.16805227603919179</c:v>
                </c:pt>
                <c:pt idx="17">
                  <c:v>0.18827595592093371</c:v>
                </c:pt>
                <c:pt idx="18">
                  <c:v>0.39891472026089164</c:v>
                </c:pt>
                <c:pt idx="19">
                  <c:v>0.10209232523744084</c:v>
                </c:pt>
                <c:pt idx="20">
                  <c:v>0.12136532874253389</c:v>
                </c:pt>
                <c:pt idx="21">
                  <c:v>0.11888969124393584</c:v>
                </c:pt>
                <c:pt idx="22">
                  <c:v>0.25757748774256084</c:v>
                </c:pt>
                <c:pt idx="23">
                  <c:v>0.22522690238188692</c:v>
                </c:pt>
                <c:pt idx="24">
                  <c:v>8.2786993923070096E-2</c:v>
                </c:pt>
                <c:pt idx="25">
                  <c:v>8.8738566581476941E-2</c:v>
                </c:pt>
                <c:pt idx="26">
                  <c:v>0.15903864608090679</c:v>
                </c:pt>
                <c:pt idx="27">
                  <c:v>0.293597213105947</c:v>
                </c:pt>
                <c:pt idx="28">
                  <c:v>0.13615390068092229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排出量比較シート!$CA$21:$CA$50</c:f>
              <c:numCache>
                <c:formatCode>0%</c:formatCode>
                <c:ptCount val="30"/>
                <c:pt idx="0">
                  <c:v>0.17271284149231297</c:v>
                </c:pt>
                <c:pt idx="1">
                  <c:v>0.29381208851328361</c:v>
                </c:pt>
                <c:pt idx="2">
                  <c:v>0.18007894204554215</c:v>
                </c:pt>
                <c:pt idx="3">
                  <c:v>0.23546287045453104</c:v>
                </c:pt>
                <c:pt idx="4">
                  <c:v>0.28156768407426302</c:v>
                </c:pt>
                <c:pt idx="5">
                  <c:v>0.19789690146747979</c:v>
                </c:pt>
                <c:pt idx="6">
                  <c:v>0.22992089888360412</c:v>
                </c:pt>
                <c:pt idx="7">
                  <c:v>0.16672571142885911</c:v>
                </c:pt>
                <c:pt idx="8">
                  <c:v>9.4437904457317437E-2</c:v>
                </c:pt>
                <c:pt idx="9">
                  <c:v>0.15599232919006503</c:v>
                </c:pt>
                <c:pt idx="10">
                  <c:v>0.22386296187503787</c:v>
                </c:pt>
                <c:pt idx="11">
                  <c:v>0.26935566837191233</c:v>
                </c:pt>
                <c:pt idx="12">
                  <c:v>0.19481299230247848</c:v>
                </c:pt>
                <c:pt idx="13">
                  <c:v>0.25628256633024471</c:v>
                </c:pt>
                <c:pt idx="14">
                  <c:v>0.17285818259221086</c:v>
                </c:pt>
                <c:pt idx="15">
                  <c:v>0.19784914331824863</c:v>
                </c:pt>
                <c:pt idx="16">
                  <c:v>0.31209975534157391</c:v>
                </c:pt>
                <c:pt idx="17">
                  <c:v>0.32888901381007435</c:v>
                </c:pt>
                <c:pt idx="18">
                  <c:v>0.18839897421452043</c:v>
                </c:pt>
                <c:pt idx="19">
                  <c:v>0.14603630083534655</c:v>
                </c:pt>
                <c:pt idx="20">
                  <c:v>0.17717497777328972</c:v>
                </c:pt>
                <c:pt idx="21">
                  <c:v>0.22888813118381018</c:v>
                </c:pt>
                <c:pt idx="22">
                  <c:v>0.32104444278122596</c:v>
                </c:pt>
                <c:pt idx="23">
                  <c:v>0.17793362661724102</c:v>
                </c:pt>
                <c:pt idx="24">
                  <c:v>0.19501694639269168</c:v>
                </c:pt>
                <c:pt idx="25">
                  <c:v>0.14392525834900477</c:v>
                </c:pt>
                <c:pt idx="26">
                  <c:v>0.29434813748066768</c:v>
                </c:pt>
                <c:pt idx="27">
                  <c:v>0.23817422934939353</c:v>
                </c:pt>
                <c:pt idx="28">
                  <c:v>0.14645995969691789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排出量比較シート!$CB$21:$CB$50</c:f>
              <c:numCache>
                <c:formatCode>0%</c:formatCode>
                <c:ptCount val="30"/>
                <c:pt idx="0">
                  <c:v>0.48384996920223466</c:v>
                </c:pt>
                <c:pt idx="1">
                  <c:v>0.42349697817288956</c:v>
                </c:pt>
                <c:pt idx="2">
                  <c:v>0.31240370102982246</c:v>
                </c:pt>
                <c:pt idx="3">
                  <c:v>0.28299174707371988</c:v>
                </c:pt>
                <c:pt idx="4">
                  <c:v>0.36632531623141779</c:v>
                </c:pt>
                <c:pt idx="5">
                  <c:v>0.20203788162036901</c:v>
                </c:pt>
                <c:pt idx="6">
                  <c:v>0.21690579358370912</c:v>
                </c:pt>
                <c:pt idx="7">
                  <c:v>0.39911106205006075</c:v>
                </c:pt>
                <c:pt idx="8">
                  <c:v>0.1176221345980854</c:v>
                </c:pt>
                <c:pt idx="9">
                  <c:v>0.46715517596658013</c:v>
                </c:pt>
                <c:pt idx="10">
                  <c:v>0.31375782508901201</c:v>
                </c:pt>
                <c:pt idx="11">
                  <c:v>0.26366529073208783</c:v>
                </c:pt>
                <c:pt idx="12">
                  <c:v>0.35301486249799741</c:v>
                </c:pt>
                <c:pt idx="13">
                  <c:v>0.33918213858093055</c:v>
                </c:pt>
                <c:pt idx="14">
                  <c:v>0.64136043617211946</c:v>
                </c:pt>
                <c:pt idx="15">
                  <c:v>0.13834147259677784</c:v>
                </c:pt>
                <c:pt idx="16">
                  <c:v>0.38268981871005625</c:v>
                </c:pt>
                <c:pt idx="17">
                  <c:v>0.24503459094958682</c:v>
                </c:pt>
                <c:pt idx="18">
                  <c:v>0.28998855369280346</c:v>
                </c:pt>
                <c:pt idx="19">
                  <c:v>0.27177178440181604</c:v>
                </c:pt>
                <c:pt idx="20">
                  <c:v>0.18559541176127778</c:v>
                </c:pt>
                <c:pt idx="21">
                  <c:v>0.28849864730219982</c:v>
                </c:pt>
                <c:pt idx="22">
                  <c:v>0.31373009327444645</c:v>
                </c:pt>
                <c:pt idx="23">
                  <c:v>0.3373340732645298</c:v>
                </c:pt>
                <c:pt idx="24">
                  <c:v>0.191025558406311</c:v>
                </c:pt>
                <c:pt idx="25">
                  <c:v>0.16811371676557899</c:v>
                </c:pt>
                <c:pt idx="26">
                  <c:v>0.23305138189939145</c:v>
                </c:pt>
                <c:pt idx="27">
                  <c:v>0.35509329280123336</c:v>
                </c:pt>
                <c:pt idx="28">
                  <c:v>0.34050010156530341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排出量比較シート!$CH$21:$CH$50</c:f>
              <c:numCache>
                <c:formatCode>0%</c:formatCode>
                <c:ptCount val="30"/>
                <c:pt idx="0">
                  <c:v>3.2003277125099941E-2</c:v>
                </c:pt>
                <c:pt idx="1">
                  <c:v>1.6788209128314857E-2</c:v>
                </c:pt>
                <c:pt idx="2">
                  <c:v>1.0341064054471737E-2</c:v>
                </c:pt>
                <c:pt idx="3">
                  <c:v>0</c:v>
                </c:pt>
                <c:pt idx="4">
                  <c:v>2.6923477959422182E-2</c:v>
                </c:pt>
                <c:pt idx="5">
                  <c:v>8.4243367211262448E-3</c:v>
                </c:pt>
                <c:pt idx="6">
                  <c:v>1.2596285200493046E-2</c:v>
                </c:pt>
                <c:pt idx="7">
                  <c:v>2.3337445369622289E-2</c:v>
                </c:pt>
                <c:pt idx="8">
                  <c:v>2.4055838684020076E-3</c:v>
                </c:pt>
                <c:pt idx="9">
                  <c:v>0</c:v>
                </c:pt>
                <c:pt idx="10">
                  <c:v>8.8714976645522733E-3</c:v>
                </c:pt>
                <c:pt idx="11">
                  <c:v>2.6453375763690061E-3</c:v>
                </c:pt>
                <c:pt idx="12">
                  <c:v>1.1351742918472591E-2</c:v>
                </c:pt>
                <c:pt idx="13">
                  <c:v>1.5586975735283788E-2</c:v>
                </c:pt>
                <c:pt idx="14">
                  <c:v>7.0503225553168918E-3</c:v>
                </c:pt>
                <c:pt idx="15">
                  <c:v>8.3534781813731637E-5</c:v>
                </c:pt>
                <c:pt idx="16">
                  <c:v>5.8836820587808633E-3</c:v>
                </c:pt>
                <c:pt idx="17">
                  <c:v>1.8226798342356337E-2</c:v>
                </c:pt>
                <c:pt idx="18">
                  <c:v>0</c:v>
                </c:pt>
                <c:pt idx="19">
                  <c:v>1.8936996494938418E-2</c:v>
                </c:pt>
                <c:pt idx="20">
                  <c:v>0</c:v>
                </c:pt>
                <c:pt idx="21">
                  <c:v>3.4163048131106363E-2</c:v>
                </c:pt>
                <c:pt idx="22">
                  <c:v>3.3059325189246869E-2</c:v>
                </c:pt>
                <c:pt idx="23">
                  <c:v>2.6819075467659857E-2</c:v>
                </c:pt>
                <c:pt idx="24">
                  <c:v>1.036625975620056E-2</c:v>
                </c:pt>
                <c:pt idx="25">
                  <c:v>5.0989080179737467E-3</c:v>
                </c:pt>
                <c:pt idx="26">
                  <c:v>2.1645257927004915E-2</c:v>
                </c:pt>
                <c:pt idx="27">
                  <c:v>2.2361415480776602E-2</c:v>
                </c:pt>
                <c:pt idx="28">
                  <c:v>1.3649067028610217E-2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c:ext uri="{02D57815-91ED-43cb-92C2-25804820EDAC}">
                        <c15:formulaRef>
                          <c15:sqref>排出量比較シート!$BW$21:$BW$50</c15:sqref>
                        </c15:formulaRef>
                      </c:ext>
                    </c:extLst>
                    <c:numCache>
                      <c:formatCode>0%</c:formatCode>
                      <c:ptCount val="30"/>
                      <c:pt idx="0">
                        <c:v>5.1093123880262638E-2</c:v>
                      </c:pt>
                      <c:pt idx="1">
                        <c:v>3.0567418042534312E-2</c:v>
                      </c:pt>
                      <c:pt idx="2">
                        <c:v>4.0605316561857757E-2</c:v>
                      </c:pt>
                      <c:pt idx="3">
                        <c:v>0.27593788554101745</c:v>
                      </c:pt>
                      <c:pt idx="4">
                        <c:v>1.8464306790710112E-2</c:v>
                      </c:pt>
                      <c:pt idx="5">
                        <c:v>0.26828903624078249</c:v>
                      </c:pt>
                      <c:pt idx="6">
                        <c:v>0.29358557064306556</c:v>
                      </c:pt>
                      <c:pt idx="7">
                        <c:v>0.10121907936598147</c:v>
                      </c:pt>
                      <c:pt idx="8">
                        <c:v>0.51461742420788836</c:v>
                      </c:pt>
                      <c:pt idx="9">
                        <c:v>3.0625372352481028E-2</c:v>
                      </c:pt>
                      <c:pt idx="10">
                        <c:v>0.10899243226425316</c:v>
                      </c:pt>
                      <c:pt idx="11">
                        <c:v>7.2797390348181237E-2</c:v>
                      </c:pt>
                      <c:pt idx="12">
                        <c:v>8.3575262760845356E-2</c:v>
                      </c:pt>
                      <c:pt idx="13">
                        <c:v>0.11475977929246496</c:v>
                      </c:pt>
                      <c:pt idx="14">
                        <c:v>0</c:v>
                      </c:pt>
                      <c:pt idx="15">
                        <c:v>0.39373880632137748</c:v>
                      </c:pt>
                      <c:pt idx="16">
                        <c:v>0</c:v>
                      </c:pt>
                      <c:pt idx="17">
                        <c:v>0.16584140452838411</c:v>
                      </c:pt>
                      <c:pt idx="18">
                        <c:v>5.0623382843856639E-2</c:v>
                      </c:pt>
                      <c:pt idx="19">
                        <c:v>0.41393169725998574</c:v>
                      </c:pt>
                      <c:pt idx="20">
                        <c:v>0.39324890563153325</c:v>
                      </c:pt>
                      <c:pt idx="21">
                        <c:v>0.25349823277765132</c:v>
                      </c:pt>
                      <c:pt idx="22">
                        <c:v>3.6928089363319046E-2</c:v>
                      </c:pt>
                      <c:pt idx="23">
                        <c:v>0</c:v>
                      </c:pt>
                      <c:pt idx="24">
                        <c:v>0.48825259133222704</c:v>
                      </c:pt>
                      <c:pt idx="25">
                        <c:v>0.42542083419267768</c:v>
                      </c:pt>
                      <c:pt idx="26">
                        <c:v>1.5902341613479847E-2</c:v>
                      </c:pt>
                      <c:pt idx="27">
                        <c:v>3.429979573954238E-3</c:v>
                      </c:pt>
                      <c:pt idx="28">
                        <c:v>0.10195994910481332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1.6870259505744323E-2</c:v>
                      </c:pt>
                      <c:pt idx="1">
                        <c:v>3.5673805591419652E-2</c:v>
                      </c:pt>
                      <c:pt idx="2">
                        <c:v>1.5935653262720038E-2</c:v>
                      </c:pt>
                      <c:pt idx="3">
                        <c:v>1.6839988281264401E-2</c:v>
                      </c:pt>
                      <c:pt idx="4">
                        <c:v>3.2520866782587476E-2</c:v>
                      </c:pt>
                      <c:pt idx="5">
                        <c:v>1.5146961355623854E-2</c:v>
                      </c:pt>
                      <c:pt idx="6">
                        <c:v>1.1602251212093372E-2</c:v>
                      </c:pt>
                      <c:pt idx="7">
                        <c:v>8.5567836740850778E-3</c:v>
                      </c:pt>
                      <c:pt idx="8">
                        <c:v>3.0812651123824867E-3</c:v>
                      </c:pt>
                      <c:pt idx="9">
                        <c:v>1.7422160745519066E-2</c:v>
                      </c:pt>
                      <c:pt idx="10">
                        <c:v>2.3482306366469016E-2</c:v>
                      </c:pt>
                      <c:pt idx="11">
                        <c:v>1.5665210489648716E-2</c:v>
                      </c:pt>
                      <c:pt idx="12">
                        <c:v>2.6717754889898873E-2</c:v>
                      </c:pt>
                      <c:pt idx="13">
                        <c:v>1.7544507932891806E-2</c:v>
                      </c:pt>
                      <c:pt idx="14">
                        <c:v>8.2344188628827395E-3</c:v>
                      </c:pt>
                      <c:pt idx="15">
                        <c:v>7.910417951382788E-3</c:v>
                      </c:pt>
                      <c:pt idx="16">
                        <c:v>8.5563632634188883E-3</c:v>
                      </c:pt>
                      <c:pt idx="17">
                        <c:v>2.2273471662903232E-2</c:v>
                      </c:pt>
                      <c:pt idx="18">
                        <c:v>2.3274620902587712E-2</c:v>
                      </c:pt>
                      <c:pt idx="19">
                        <c:v>1.4565216465400301E-2</c:v>
                      </c:pt>
                      <c:pt idx="20">
                        <c:v>1.5509270968599852E-2</c:v>
                      </c:pt>
                      <c:pt idx="21">
                        <c:v>1.0235782035619066E-2</c:v>
                      </c:pt>
                      <c:pt idx="22">
                        <c:v>1.3906312579645575E-2</c:v>
                      </c:pt>
                      <c:pt idx="23">
                        <c:v>1.1569804592896901E-2</c:v>
                      </c:pt>
                      <c:pt idx="24">
                        <c:v>8.0734773595717863E-3</c:v>
                      </c:pt>
                      <c:pt idx="25">
                        <c:v>1.137383516868795E-2</c:v>
                      </c:pt>
                      <c:pt idx="26">
                        <c:v>1.598637461284904E-2</c:v>
                      </c:pt>
                      <c:pt idx="27">
                        <c:v>1.272579951555566E-2</c:v>
                      </c:pt>
                      <c:pt idx="28">
                        <c:v>1.9523898768113088E-2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2.174839474451648E-2</c:v>
                      </c:pt>
                      <c:pt idx="1">
                        <c:v>5.990610832074373E-2</c:v>
                      </c:pt>
                      <c:pt idx="2">
                        <c:v>0.30975528097151228</c:v>
                      </c:pt>
                      <c:pt idx="3">
                        <c:v>1.9878609972652752E-2</c:v>
                      </c:pt>
                      <c:pt idx="4">
                        <c:v>0.11370833517732908</c:v>
                      </c:pt>
                      <c:pt idx="5">
                        <c:v>0.21602253504466665</c:v>
                      </c:pt>
                      <c:pt idx="6">
                        <c:v>0.12235529843974217</c:v>
                      </c:pt>
                      <c:pt idx="7">
                        <c:v>0.19044325254458949</c:v>
                      </c:pt>
                      <c:pt idx="8">
                        <c:v>0.20342207224263775</c:v>
                      </c:pt>
                      <c:pt idx="9">
                        <c:v>8.7756506819449312E-2</c:v>
                      </c:pt>
                      <c:pt idx="10">
                        <c:v>0.15863562153343622</c:v>
                      </c:pt>
                      <c:pt idx="11">
                        <c:v>0.17205032576320564</c:v>
                      </c:pt>
                      <c:pt idx="12">
                        <c:v>0.24797565308498121</c:v>
                      </c:pt>
                      <c:pt idx="13">
                        <c:v>8.2064356419807791E-2</c:v>
                      </c:pt>
                      <c:pt idx="14">
                        <c:v>8.21684414893738E-2</c:v>
                      </c:pt>
                      <c:pt idx="15">
                        <c:v>0.17055138869341502</c:v>
                      </c:pt>
                      <c:pt idx="16">
                        <c:v>0.12271810458697839</c:v>
                      </c:pt>
                      <c:pt idx="17">
                        <c:v>3.145876478576156E-2</c:v>
                      </c:pt>
                      <c:pt idx="18">
                        <c:v>4.8799748085340169E-2</c:v>
                      </c:pt>
                      <c:pt idx="19">
                        <c:v>3.2665679305072193E-2</c:v>
                      </c:pt>
                      <c:pt idx="20">
                        <c:v>0.10710610512276546</c:v>
                      </c:pt>
                      <c:pt idx="21">
                        <c:v>6.582646732567754E-2</c:v>
                      </c:pt>
                      <c:pt idx="22">
                        <c:v>2.3754249069555301E-2</c:v>
                      </c:pt>
                      <c:pt idx="23">
                        <c:v>0.22111651767578547</c:v>
                      </c:pt>
                      <c:pt idx="24">
                        <c:v>2.4478172829927803E-2</c:v>
                      </c:pt>
                      <c:pt idx="25">
                        <c:v>0.1573288809245999</c:v>
                      </c:pt>
                      <c:pt idx="26">
                        <c:v>0.26002786038570025</c:v>
                      </c:pt>
                      <c:pt idx="27">
                        <c:v>7.4618070173139664E-2</c:v>
                      </c:pt>
                      <c:pt idx="28">
                        <c:v>0.24175312315531974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0.47517225314295825</c:v>
                      </c:pt>
                      <c:pt idx="1">
                        <c:v>0.41254792074585594</c:v>
                      </c:pt>
                      <c:pt idx="2">
                        <c:v>0.3060163416060323</c:v>
                      </c:pt>
                      <c:pt idx="3">
                        <c:v>0.27326717808004675</c:v>
                      </c:pt>
                      <c:pt idx="4">
                        <c:v>0.35614623581237842</c:v>
                      </c:pt>
                      <c:pt idx="5">
                        <c:v>0.19696116836179786</c:v>
                      </c:pt>
                      <c:pt idx="6">
                        <c:v>0.21075908698935597</c:v>
                      </c:pt>
                      <c:pt idx="7">
                        <c:v>0.38872584234090046</c:v>
                      </c:pt>
                      <c:pt idx="8">
                        <c:v>0.11505942712826558</c:v>
                      </c:pt>
                      <c:pt idx="9">
                        <c:v>0.45630018871953082</c:v>
                      </c:pt>
                      <c:pt idx="10">
                        <c:v>0.30620444041133593</c:v>
                      </c:pt>
                      <c:pt idx="11">
                        <c:v>0.25691772926517281</c:v>
                      </c:pt>
                      <c:pt idx="12">
                        <c:v>0.34486922759188604</c:v>
                      </c:pt>
                      <c:pt idx="13">
                        <c:v>0.33012724200418081</c:v>
                      </c:pt>
                      <c:pt idx="14">
                        <c:v>0.63417791900808218</c:v>
                      </c:pt>
                      <c:pt idx="15">
                        <c:v>0.12173129589844592</c:v>
                      </c:pt>
                      <c:pt idx="16">
                        <c:v>0.37347187765773604</c:v>
                      </c:pt>
                      <c:pt idx="17">
                        <c:v>0.23705418285669613</c:v>
                      </c:pt>
                      <c:pt idx="18">
                        <c:v>0.28123157530157689</c:v>
                      </c:pt>
                      <c:pt idx="19">
                        <c:v>0.26442664149880118</c:v>
                      </c:pt>
                      <c:pt idx="20">
                        <c:v>0.18106780844607029</c:v>
                      </c:pt>
                      <c:pt idx="21">
                        <c:v>0.2802558305271024</c:v>
                      </c:pt>
                      <c:pt idx="22">
                        <c:v>0.30313973778472825</c:v>
                      </c:pt>
                      <c:pt idx="23">
                        <c:v>0.32852691930828848</c:v>
                      </c:pt>
                      <c:pt idx="24">
                        <c:v>0.18581090736046099</c:v>
                      </c:pt>
                      <c:pt idx="25">
                        <c:v>0.16419664615323631</c:v>
                      </c:pt>
                      <c:pt idx="26">
                        <c:v>0.22603217305512491</c:v>
                      </c:pt>
                      <c:pt idx="27">
                        <c:v>0.34571606270992461</c:v>
                      </c:pt>
                      <c:pt idx="28">
                        <c:v>0.33370716974980075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0.15619399598538505</c:v>
                      </c:pt>
                      <c:pt idx="1">
                        <c:v>0.16171541883384513</c:v>
                      </c:pt>
                      <c:pt idx="2">
                        <c:v>9.352710737775087E-2</c:v>
                      </c:pt>
                      <c:pt idx="3">
                        <c:v>0.14074480712878965</c:v>
                      </c:pt>
                      <c:pt idx="4">
                        <c:v>0.13749376067038868</c:v>
                      </c:pt>
                      <c:pt idx="5">
                        <c:v>7.8533257473321641E-2</c:v>
                      </c:pt>
                      <c:pt idx="6">
                        <c:v>9.2699731679422678E-2</c:v>
                      </c:pt>
                      <c:pt idx="7">
                        <c:v>0.14810890161398935</c:v>
                      </c:pt>
                      <c:pt idx="8">
                        <c:v>4.2351351884673955E-2</c:v>
                      </c:pt>
                      <c:pt idx="9">
                        <c:v>0.16730358023701408</c:v>
                      </c:pt>
                      <c:pt idx="10">
                        <c:v>0.10494136699799014</c:v>
                      </c:pt>
                      <c:pt idx="11">
                        <c:v>9.6264780289890245E-2</c:v>
                      </c:pt>
                      <c:pt idx="12">
                        <c:v>0.12313722452989574</c:v>
                      </c:pt>
                      <c:pt idx="13">
                        <c:v>0.13427268283305491</c:v>
                      </c:pt>
                      <c:pt idx="14">
                        <c:v>0.13513890522598754</c:v>
                      </c:pt>
                      <c:pt idx="15">
                        <c:v>5.898275534072013E-2</c:v>
                      </c:pt>
                      <c:pt idx="16">
                        <c:v>0.14747558975725042</c:v>
                      </c:pt>
                      <c:pt idx="17">
                        <c:v>0.11672576539757425</c:v>
                      </c:pt>
                      <c:pt idx="18">
                        <c:v>0.13405305340536394</c:v>
                      </c:pt>
                      <c:pt idx="19">
                        <c:v>9.6288668842291827E-2</c:v>
                      </c:pt>
                      <c:pt idx="20">
                        <c:v>7.4583646333191644E-2</c:v>
                      </c:pt>
                      <c:pt idx="21">
                        <c:v>0.10431069325403093</c:v>
                      </c:pt>
                      <c:pt idx="22">
                        <c:v>0.1408239913187678</c:v>
                      </c:pt>
                      <c:pt idx="23">
                        <c:v>0.1198347220664672</c:v>
                      </c:pt>
                      <c:pt idx="24">
                        <c:v>7.5063368530429483E-2</c:v>
                      </c:pt>
                      <c:pt idx="25">
                        <c:v>6.1554386785100161E-2</c:v>
                      </c:pt>
                      <c:pt idx="26">
                        <c:v>9.7571717864474591E-2</c:v>
                      </c:pt>
                      <c:pt idx="27">
                        <c:v>0.1246881479263021</c:v>
                      </c:pt>
                      <c:pt idx="28">
                        <c:v>9.0845569238068052E-2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0.31897825715757316</c:v>
                      </c:pt>
                      <c:pt idx="1">
                        <c:v>0.25083250191201084</c:v>
                      </c:pt>
                      <c:pt idx="2">
                        <c:v>0.21248923422828145</c:v>
                      </c:pt>
                      <c:pt idx="3">
                        <c:v>0.13252237095125707</c:v>
                      </c:pt>
                      <c:pt idx="4">
                        <c:v>0.21865247514198979</c:v>
                      </c:pt>
                      <c:pt idx="5">
                        <c:v>0.11842791088847622</c:v>
                      </c:pt>
                      <c:pt idx="6">
                        <c:v>0.11805935530993332</c:v>
                      </c:pt>
                      <c:pt idx="7">
                        <c:v>0.24061694072691112</c:v>
                      </c:pt>
                      <c:pt idx="8">
                        <c:v>7.270807524359163E-2</c:v>
                      </c:pt>
                      <c:pt idx="9">
                        <c:v>0.28899660848251679</c:v>
                      </c:pt>
                      <c:pt idx="10">
                        <c:v>0.20126307341334582</c:v>
                      </c:pt>
                      <c:pt idx="11">
                        <c:v>0.16065294897528254</c:v>
                      </c:pt>
                      <c:pt idx="12">
                        <c:v>0.22173200306199031</c:v>
                      </c:pt>
                      <c:pt idx="13">
                        <c:v>0.19585455917112593</c:v>
                      </c:pt>
                      <c:pt idx="14">
                        <c:v>0.49903901378209464</c:v>
                      </c:pt>
                      <c:pt idx="15">
                        <c:v>6.2748540557725788E-2</c:v>
                      </c:pt>
                      <c:pt idx="16">
                        <c:v>0.22599628790048565</c:v>
                      </c:pt>
                      <c:pt idx="17">
                        <c:v>0.12032841745912189</c:v>
                      </c:pt>
                      <c:pt idx="18">
                        <c:v>0.14717852189621297</c:v>
                      </c:pt>
                      <c:pt idx="19">
                        <c:v>0.16813797265650937</c:v>
                      </c:pt>
                      <c:pt idx="20">
                        <c:v>0.10648416211287866</c:v>
                      </c:pt>
                      <c:pt idx="21">
                        <c:v>0.17594513727307148</c:v>
                      </c:pt>
                      <c:pt idx="22">
                        <c:v>0.16231574646596048</c:v>
                      </c:pt>
                      <c:pt idx="23">
                        <c:v>0.20869219724182125</c:v>
                      </c:pt>
                      <c:pt idx="24">
                        <c:v>0.11074753883003149</c:v>
                      </c:pt>
                      <c:pt idx="25">
                        <c:v>0.10264225936813615</c:v>
                      </c:pt>
                      <c:pt idx="26">
                        <c:v>0.1284604551906503</c:v>
                      </c:pt>
                      <c:pt idx="27">
                        <c:v>0.22102791478362249</c:v>
                      </c:pt>
                      <c:pt idx="28">
                        <c:v>0.24286160051173269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8.6777160592764191E-3</c:v>
                      </c:pt>
                      <c:pt idx="1">
                        <c:v>1.0949057427033638E-2</c:v>
                      </c:pt>
                      <c:pt idx="2">
                        <c:v>6.3873594237901423E-3</c:v>
                      </c:pt>
                      <c:pt idx="3">
                        <c:v>9.7245689936731727E-3</c:v>
                      </c:pt>
                      <c:pt idx="4">
                        <c:v>1.0179080419039345E-2</c:v>
                      </c:pt>
                      <c:pt idx="5">
                        <c:v>5.0767132585711377E-3</c:v>
                      </c:pt>
                      <c:pt idx="6">
                        <c:v>6.1467065943531197E-3</c:v>
                      </c:pt>
                      <c:pt idx="7">
                        <c:v>1.0385219709160284E-2</c:v>
                      </c:pt>
                      <c:pt idx="8">
                        <c:v>2.5627074698198176E-3</c:v>
                      </c:pt>
                      <c:pt idx="9">
                        <c:v>1.0854987247049325E-2</c:v>
                      </c:pt>
                      <c:pt idx="10">
                        <c:v>7.5533846776760409E-3</c:v>
                      </c:pt>
                      <c:pt idx="11">
                        <c:v>6.7475614669150431E-3</c:v>
                      </c:pt>
                      <c:pt idx="12">
                        <c:v>8.1456349061114122E-3</c:v>
                      </c:pt>
                      <c:pt idx="13">
                        <c:v>9.0548965767497467E-3</c:v>
                      </c:pt>
                      <c:pt idx="14">
                        <c:v>7.1825171640372649E-3</c:v>
                      </c:pt>
                      <c:pt idx="15">
                        <c:v>4.8382187871300452E-3</c:v>
                      </c:pt>
                      <c:pt idx="16">
                        <c:v>9.2179410523201988E-3</c:v>
                      </c:pt>
                      <c:pt idx="17">
                        <c:v>7.9804080928906947E-3</c:v>
                      </c:pt>
                      <c:pt idx="18">
                        <c:v>8.7569783912265602E-3</c:v>
                      </c:pt>
                      <c:pt idx="19">
                        <c:v>7.3451429030148259E-3</c:v>
                      </c:pt>
                      <c:pt idx="20">
                        <c:v>4.5276033152075092E-3</c:v>
                      </c:pt>
                      <c:pt idx="21">
                        <c:v>8.2428167750974082E-3</c:v>
                      </c:pt>
                      <c:pt idx="22">
                        <c:v>1.059035548971823E-2</c:v>
                      </c:pt>
                      <c:pt idx="23">
                        <c:v>8.8071539562413377E-3</c:v>
                      </c:pt>
                      <c:pt idx="24">
                        <c:v>5.2146510458500007E-3</c:v>
                      </c:pt>
                      <c:pt idx="25">
                        <c:v>3.91707061234266E-3</c:v>
                      </c:pt>
                      <c:pt idx="26">
                        <c:v>7.0192088442665576E-3</c:v>
                      </c:pt>
                      <c:pt idx="27">
                        <c:v>9.3772300913087577E-3</c:v>
                      </c:pt>
                      <c:pt idx="28">
                        <c:v>6.7929318155026154E-3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1.1771957911201874E-2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排出量比較シート!$BE$21:$BE$50</c:f>
              <c:numCache>
                <c:formatCode>#,##0_);[Red]\(#,##0\)</c:formatCode>
                <c:ptCount val="30"/>
                <c:pt idx="0">
                  <c:v>2.5261343912250247</c:v>
                </c:pt>
                <c:pt idx="1">
                  <c:v>2.8159018942687375</c:v>
                </c:pt>
                <c:pt idx="2">
                  <c:v>14.233745076498552</c:v>
                </c:pt>
                <c:pt idx="3">
                  <c:v>7.8711628892592254</c:v>
                </c:pt>
                <c:pt idx="4">
                  <c:v>3.8779129698911197</c:v>
                </c:pt>
                <c:pt idx="5">
                  <c:v>23.476772975914965</c:v>
                </c:pt>
                <c:pt idx="6">
                  <c:v>16.423493629435491</c:v>
                </c:pt>
                <c:pt idx="7">
                  <c:v>6.7194200356611482</c:v>
                </c:pt>
                <c:pt idx="8">
                  <c:v>64.288867079919342</c:v>
                </c:pt>
                <c:pt idx="9">
                  <c:v>2.8320188068566035</c:v>
                </c:pt>
                <c:pt idx="10">
                  <c:v>9.1203104650563027</c:v>
                </c:pt>
                <c:pt idx="11">
                  <c:v>8.9966560256085391</c:v>
                </c:pt>
                <c:pt idx="12">
                  <c:v>10.218209222785452</c:v>
                </c:pt>
                <c:pt idx="13">
                  <c:v>5.4876351932749818</c:v>
                </c:pt>
                <c:pt idx="14">
                  <c:v>2.8249179508710816</c:v>
                </c:pt>
                <c:pt idx="15">
                  <c:v>27.372434237514042</c:v>
                </c:pt>
                <c:pt idx="16">
                  <c:v>3.2253962714810829</c:v>
                </c:pt>
                <c:pt idx="17">
                  <c:v>6.1897209766957699</c:v>
                </c:pt>
                <c:pt idx="18">
                  <c:v>2.9246596502251929</c:v>
                </c:pt>
                <c:pt idx="19">
                  <c:v>13.611178584515759</c:v>
                </c:pt>
                <c:pt idx="20">
                  <c:v>24.986742021389226</c:v>
                </c:pt>
                <c:pt idx="21">
                  <c:v>8.7470203402155633</c:v>
                </c:pt>
                <c:pt idx="22">
                  <c:v>1.5758129845978841</c:v>
                </c:pt>
                <c:pt idx="23">
                  <c:v>5.6212201649064033</c:v>
                </c:pt>
                <c:pt idx="24">
                  <c:v>21.698309071540301</c:v>
                </c:pt>
                <c:pt idx="25">
                  <c:v>32.651674969861737</c:v>
                </c:pt>
                <c:pt idx="26">
                  <c:v>9.0596788322913611</c:v>
                </c:pt>
                <c:pt idx="27">
                  <c:v>1.9522052341278058</c:v>
                </c:pt>
                <c:pt idx="28">
                  <c:v>11.564336710404438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排出量比較シート!$BI$21:$BI$50</c:f>
              <c:numCache>
                <c:formatCode>#,##0_);[Red]\(#,##0\)</c:formatCode>
                <c:ptCount val="30"/>
                <c:pt idx="0">
                  <c:v>6.2433263478980141</c:v>
                </c:pt>
                <c:pt idx="1">
                  <c:v>3.1196654548218943</c:v>
                </c:pt>
                <c:pt idx="2">
                  <c:v>5.0858100524780303</c:v>
                </c:pt>
                <c:pt idx="3">
                  <c:v>4.2517974216862857</c:v>
                </c:pt>
                <c:pt idx="4">
                  <c:v>3.7789364475321396</c:v>
                </c:pt>
                <c:pt idx="5">
                  <c:v>4.3329804265699474</c:v>
                </c:pt>
                <c:pt idx="6">
                  <c:v>4.3420452391778346</c:v>
                </c:pt>
                <c:pt idx="7">
                  <c:v>2.4755673643228362</c:v>
                </c:pt>
                <c:pt idx="8">
                  <c:v>5.7425587870963639</c:v>
                </c:pt>
                <c:pt idx="9">
                  <c:v>5.0267558912743091</c:v>
                </c:pt>
                <c:pt idx="10">
                  <c:v>5.0878103319952075</c:v>
                </c:pt>
                <c:pt idx="11">
                  <c:v>7.0388269900241935</c:v>
                </c:pt>
                <c:pt idx="12">
                  <c:v>2.3544644942052035</c:v>
                </c:pt>
                <c:pt idx="13">
                  <c:v>4.4690751229158625</c:v>
                </c:pt>
                <c:pt idx="14">
                  <c:v>2.7600886968938911</c:v>
                </c:pt>
                <c:pt idx="15">
                  <c:v>4.3783044896093815</c:v>
                </c:pt>
                <c:pt idx="16">
                  <c:v>4.1290221428924916</c:v>
                </c:pt>
                <c:pt idx="17">
                  <c:v>5.3074477819177908</c:v>
                </c:pt>
                <c:pt idx="18">
                  <c:v>9.5086484374008897</c:v>
                </c:pt>
                <c:pt idx="19">
                  <c:v>3.0132471538590178</c:v>
                </c:pt>
                <c:pt idx="20">
                  <c:v>5.8785309762146678</c:v>
                </c:pt>
                <c:pt idx="21">
                  <c:v>3.1555074225015964</c:v>
                </c:pt>
                <c:pt idx="22">
                  <c:v>5.4417655261884175</c:v>
                </c:pt>
                <c:pt idx="23">
                  <c:v>5.4410160124777924</c:v>
                </c:pt>
                <c:pt idx="24">
                  <c:v>3.449161197300973</c:v>
                </c:pt>
                <c:pt idx="25">
                  <c:v>4.876869183043163</c:v>
                </c:pt>
                <c:pt idx="26">
                  <c:v>4.9357904649944278</c:v>
                </c:pt>
                <c:pt idx="27">
                  <c:v>6.3141755120723264</c:v>
                </c:pt>
                <c:pt idx="28">
                  <c:v>4.3347172162899419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排出量比較シート!$BJ$21:$BJ$50</c:f>
              <c:numCache>
                <c:formatCode>#,##0_);[Red]\(#,##0\)</c:formatCode>
                <c:ptCount val="30"/>
                <c:pt idx="0">
                  <c:v>4.8633062212316505</c:v>
                </c:pt>
                <c:pt idx="1">
                  <c:v>6.558569283896766</c:v>
                </c:pt>
                <c:pt idx="2">
                  <c:v>6.9976084908078562</c:v>
                </c:pt>
                <c:pt idx="3">
                  <c:v>5.9278048074504186</c:v>
                </c:pt>
                <c:pt idx="4">
                  <c:v>6.6298604131817997</c:v>
                </c:pt>
                <c:pt idx="5">
                  <c:v>9.3020347531589529</c:v>
                </c:pt>
                <c:pt idx="6">
                  <c:v>8.8321019304072941</c:v>
                </c:pt>
                <c:pt idx="7">
                  <c:v>3.7316081078089502</c:v>
                </c:pt>
                <c:pt idx="8">
                  <c:v>8.4192637496721954</c:v>
                </c:pt>
                <c:pt idx="9">
                  <c:v>3.2530196469867105</c:v>
                </c:pt>
                <c:pt idx="10">
                  <c:v>7.0134903916716818</c:v>
                </c:pt>
                <c:pt idx="11">
                  <c:v>9.3020347531589529</c:v>
                </c:pt>
                <c:pt idx="12">
                  <c:v>5.5562768315067093</c:v>
                </c:pt>
                <c:pt idx="13">
                  <c:v>6.5605921020082185</c:v>
                </c:pt>
                <c:pt idx="14">
                  <c:v>5.4014904070178451</c:v>
                </c:pt>
                <c:pt idx="15">
                  <c:v>9.4645348881291511</c:v>
                </c:pt>
                <c:pt idx="16">
                  <c:v>7.668249612377493</c:v>
                </c:pt>
                <c:pt idx="17">
                  <c:v>9.2712914843808054</c:v>
                </c:pt>
                <c:pt idx="18">
                  <c:v>4.4907332840493712</c:v>
                </c:pt>
                <c:pt idx="19">
                  <c:v>4.310250225262064</c:v>
                </c:pt>
                <c:pt idx="20">
                  <c:v>8.5817638846423936</c:v>
                </c:pt>
                <c:pt idx="21">
                  <c:v>6.0750279466292421</c:v>
                </c:pt>
                <c:pt idx="22">
                  <c:v>6.7826136375992441</c:v>
                </c:pt>
                <c:pt idx="23">
                  <c:v>4.298508310259975</c:v>
                </c:pt>
                <c:pt idx="24">
                  <c:v>8.1250067485099429</c:v>
                </c:pt>
                <c:pt idx="25">
                  <c:v>7.9098038670629238</c:v>
                </c:pt>
                <c:pt idx="26">
                  <c:v>9.1351427226490181</c:v>
                </c:pt>
                <c:pt idx="27">
                  <c:v>5.1222348831422773</c:v>
                </c:pt>
                <c:pt idx="28">
                  <c:v>4.6628301181261502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排出量比較シート!$BK$21:$BK$50</c:f>
              <c:numCache>
                <c:formatCode>#,##0_);[Red]\(#,##0\)</c:formatCode>
                <c:ptCount val="30"/>
                <c:pt idx="0">
                  <c:v>13.624410003518479</c:v>
                </c:pt>
                <c:pt idx="1">
                  <c:v>9.4534376952370938</c:v>
                </c:pt>
                <c:pt idx="2">
                  <c:v>12.13955816295957</c:v>
                </c:pt>
                <c:pt idx="3">
                  <c:v>7.1243497352009326</c:v>
                </c:pt>
                <c:pt idx="4">
                  <c:v>8.6255840062541367</c:v>
                </c:pt>
                <c:pt idx="5">
                  <c:v>9.4966792423282129</c:v>
                </c:pt>
                <c:pt idx="6">
                  <c:v>8.3321441744929441</c:v>
                </c:pt>
                <c:pt idx="7">
                  <c:v>8.9327918429529962</c:v>
                </c:pt>
                <c:pt idx="8">
                  <c:v>10.486168447631117</c:v>
                </c:pt>
                <c:pt idx="9">
                  <c:v>9.7419211156160159</c:v>
                </c:pt>
                <c:pt idx="10">
                  <c:v>9.8298417618629905</c:v>
                </c:pt>
                <c:pt idx="11">
                  <c:v>9.105521010254682</c:v>
                </c:pt>
                <c:pt idx="12">
                  <c:v>10.068364940617954</c:v>
                </c:pt>
                <c:pt idx="13">
                  <c:v>8.6827430026936749</c:v>
                </c:pt>
                <c:pt idx="14">
                  <c:v>20.041297388837574</c:v>
                </c:pt>
                <c:pt idx="15">
                  <c:v>6.6178587984141144</c:v>
                </c:pt>
                <c:pt idx="16">
                  <c:v>9.402638110922279</c:v>
                </c:pt>
                <c:pt idx="17">
                  <c:v>6.9074582033972769</c:v>
                </c:pt>
                <c:pt idx="18">
                  <c:v>6.9122523383741532</c:v>
                </c:pt>
                <c:pt idx="19">
                  <c:v>8.0213233849201586</c:v>
                </c:pt>
                <c:pt idx="20">
                  <c:v>8.9896215697360358</c:v>
                </c:pt>
                <c:pt idx="21">
                  <c:v>7.6571787967377372</c:v>
                </c:pt>
                <c:pt idx="22">
                  <c:v>6.6280854785534995</c:v>
                </c:pt>
                <c:pt idx="23">
                  <c:v>8.1492933338600686</c:v>
                </c:pt>
                <c:pt idx="24">
                  <c:v>7.9587132292792466</c:v>
                </c:pt>
                <c:pt idx="25">
                  <c:v>9.2391463613300697</c:v>
                </c:pt>
                <c:pt idx="26">
                  <c:v>7.2327878599243709</c:v>
                </c:pt>
                <c:pt idx="27">
                  <c:v>7.6367256697957417</c:v>
                </c:pt>
                <c:pt idx="28">
                  <c:v>10.840465422012002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排出量比較シート!$BQ$21:$BQ$50</c:f>
              <c:numCache>
                <c:formatCode>#,##0_);[Red]\(#,##0\)</c:formatCode>
                <c:ptCount val="30"/>
                <c:pt idx="0">
                  <c:v>0.9011590302000001</c:v>
                </c:pt>
                <c:pt idx="1">
                  <c:v>0.37475188062462261</c:v>
                </c:pt>
                <c:pt idx="2">
                  <c:v>0.40183886472000002</c:v>
                </c:pt>
                <c:pt idx="3">
                  <c:v>0</c:v>
                </c:pt>
                <c:pt idx="4">
                  <c:v>0.63394668779271923</c:v>
                </c:pt>
                <c:pt idx="5">
                  <c:v>0.39598130324999992</c:v>
                </c:pt>
                <c:pt idx="6">
                  <c:v>0.48386934539411253</c:v>
                </c:pt>
                <c:pt idx="7">
                  <c:v>0.52233215627327012</c:v>
                </c:pt>
                <c:pt idx="8">
                  <c:v>0.21446097492757241</c:v>
                </c:pt>
                <c:pt idx="9">
                  <c:v>0</c:v>
                </c:pt>
                <c:pt idx="10">
                  <c:v>0.27793862418744791</c:v>
                </c:pt>
                <c:pt idx="11">
                  <c:v>9.1355129884423555E-2</c:v>
                </c:pt>
                <c:pt idx="12">
                  <c:v>0.32376396168279159</c:v>
                </c:pt>
                <c:pt idx="13">
                  <c:v>0.39901188507424651</c:v>
                </c:pt>
                <c:pt idx="14">
                  <c:v>0.22030921000000001</c:v>
                </c:pt>
                <c:pt idx="15">
                  <c:v>3.9960640899848509E-3</c:v>
                </c:pt>
                <c:pt idx="16">
                  <c:v>0.14456128816</c:v>
                </c:pt>
                <c:pt idx="17">
                  <c:v>0.51380846779090017</c:v>
                </c:pt>
                <c:pt idx="18">
                  <c:v>0</c:v>
                </c:pt>
                <c:pt idx="19">
                  <c:v>0.55892399999999998</c:v>
                </c:pt>
                <c:pt idx="20">
                  <c:v>0</c:v>
                </c:pt>
                <c:pt idx="21">
                  <c:v>0.90673758864256471</c:v>
                </c:pt>
                <c:pt idx="22">
                  <c:v>0.69843485822682017</c:v>
                </c:pt>
                <c:pt idx="23">
                  <c:v>0.64789338003666019</c:v>
                </c:pt>
                <c:pt idx="24">
                  <c:v>0.43189031534898942</c:v>
                </c:pt>
                <c:pt idx="25">
                  <c:v>0.28022435270233981</c:v>
                </c:pt>
                <c:pt idx="26">
                  <c:v>0.67176412979588385</c:v>
                </c:pt>
                <c:pt idx="27">
                  <c:v>0.4809102257828437</c:v>
                </c:pt>
                <c:pt idx="28">
                  <c:v>0.43454389142963579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排出量比較シート!$BR$21:$BR$50</c:f>
              <c:numCache>
                <c:formatCode>#,##0_);[Red]\(#,##0\)</c:formatCode>
                <c:ptCount val="30"/>
                <c:pt idx="0">
                  <c:v>28.15833599407317</c:v>
                </c:pt>
                <c:pt idx="1">
                  <c:v>22.322326208849113</c:v>
                </c:pt>
                <c:pt idx="2">
                  <c:v>38.85856064746401</c:v>
                </c:pt>
                <c:pt idx="3">
                  <c:v>25.175114853596863</c:v>
                </c:pt>
                <c:pt idx="4">
                  <c:v>23.546240524651914</c:v>
                </c:pt>
                <c:pt idx="5">
                  <c:v>47.004448701222074</c:v>
                </c:pt>
                <c:pt idx="6">
                  <c:v>38.413654318907675</c:v>
                </c:pt>
                <c:pt idx="7">
                  <c:v>22.381719507019202</c:v>
                </c:pt>
                <c:pt idx="8">
                  <c:v>89.151319039246602</c:v>
                </c:pt>
                <c:pt idx="9">
                  <c:v>20.853715460733639</c:v>
                </c:pt>
                <c:pt idx="10">
                  <c:v>31.329391574773631</c:v>
                </c:pt>
                <c:pt idx="11">
                  <c:v>34.534393908930795</c:v>
                </c:pt>
                <c:pt idx="12">
                  <c:v>28.521079450798108</c:v>
                </c:pt>
                <c:pt idx="13">
                  <c:v>25.59905730596698</c:v>
                </c:pt>
                <c:pt idx="14">
                  <c:v>31.24810365362039</c:v>
                </c:pt>
                <c:pt idx="15">
                  <c:v>47.837128477756664</c:v>
                </c:pt>
                <c:pt idx="16">
                  <c:v>24.569867425833344</c:v>
                </c:pt>
                <c:pt idx="17">
                  <c:v>28.18972691418254</c:v>
                </c:pt>
                <c:pt idx="18">
                  <c:v>23.836293710049606</c:v>
                </c:pt>
                <c:pt idx="19">
                  <c:v>29.514923348556998</c:v>
                </c:pt>
                <c:pt idx="20">
                  <c:v>48.436658451982325</c:v>
                </c:pt>
                <c:pt idx="21">
                  <c:v>26.5414720947267</c:v>
                </c:pt>
                <c:pt idx="22">
                  <c:v>21.126712485165864</c:v>
                </c:pt>
                <c:pt idx="23">
                  <c:v>24.157931201540901</c:v>
                </c:pt>
                <c:pt idx="24">
                  <c:v>41.663080561979456</c:v>
                </c:pt>
                <c:pt idx="25">
                  <c:v>54.957718734000238</c:v>
                </c:pt>
                <c:pt idx="26">
                  <c:v>31.035164009655063</c:v>
                </c:pt>
                <c:pt idx="27">
                  <c:v>21.506251524920994</c:v>
                </c:pt>
                <c:pt idx="28">
                  <c:v>31.83689335826217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c:ext uri="{02D57815-91ED-43cb-92C2-25804820EDAC}">
                        <c15:formulaRef>
                          <c15:sqref>排出量比較シート!$BF$21:$BF$68</c15:sqref>
                        </c15:formulaRef>
                      </c:ext>
                    </c:extLst>
                    <c:numCache>
                      <c:formatCode>#,##0_);[Red]\(#,##0\)</c:formatCode>
                      <c:ptCount val="48"/>
                      <c:pt idx="0">
                        <c:v>1.4386973492072388</c:v>
                      </c:pt>
                      <c:pt idx="1">
                        <c:v>0.68233587690771091</c:v>
                      </c:pt>
                      <c:pt idx="2">
                        <c:v>1.5778641562284246</c:v>
                      </c:pt>
                      <c:pt idx="3">
                        <c:v>6.94676796095378</c:v>
                      </c:pt>
                      <c:pt idx="4">
                        <c:v>0.43476500881502395</c:v>
                      </c:pt>
                      <c:pt idx="5">
                        <c:v>12.610778241080171</c:v>
                      </c:pt>
                      <c:pt idx="6">
                        <c:v>11.27769462370197</c:v>
                      </c:pt>
                      <c:pt idx="7">
                        <c:v>2.2654570431281122</c:v>
                      </c:pt>
                      <c:pt idx="8">
                        <c:v>45.878822168712759</c:v>
                      </c:pt>
                      <c:pt idx="9">
                        <c:v>0.63865280091765819</c:v>
                      </c:pt>
                      <c:pt idx="10">
                        <c:v>3.4146665890937786</c:v>
                      </c:pt>
                      <c:pt idx="11">
                        <c:v>2.5140137538262874</c:v>
                      </c:pt>
                      <c:pt idx="12">
                        <c:v>2.3836567093233989</c:v>
                      </c:pt>
                      <c:pt idx="13">
                        <c:v>2.9377421665279333</c:v>
                      </c:pt>
                      <c:pt idx="14">
                        <c:v>0</c:v>
                      </c:pt>
                      <c:pt idx="15">
                        <c:v>18.835333864674283</c:v>
                      </c:pt>
                      <c:pt idx="16">
                        <c:v>0</c:v>
                      </c:pt>
                      <c:pt idx="17">
                        <c:v>4.675023904719624</c:v>
                      </c:pt>
                      <c:pt idx="18">
                        <c:v>1.2066738220624531</c:v>
                      </c:pt>
                      <c:pt idx="19">
                        <c:v>12.217162316166579</c:v>
                      </c:pt>
                      <c:pt idx="20">
                        <c:v>19.047662928690404</c:v>
                      </c:pt>
                      <c:pt idx="21">
                        <c:v>6.7282162713305658</c:v>
                      </c:pt>
                      <c:pt idx="22">
                        <c:v>0.7801691266053532</c:v>
                      </c:pt>
                      <c:pt idx="23">
                        <c:v>0</c:v>
                      </c:pt>
                      <c:pt idx="24">
                        <c:v>20.342107047269806</c:v>
                      </c:pt>
                      <c:pt idx="25">
                        <c:v>23.38015854914493</c:v>
                      </c:pt>
                      <c:pt idx="26">
                        <c:v>0.49353178011190973</c:v>
                      </c:pt>
                      <c:pt idx="27">
                        <c:v>7.3766003442801195E-2</c:v>
                      </c:pt>
                      <c:pt idx="28">
                        <c:v>3.2460880264637799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0.47503843546995539</c:v>
                      </c:pt>
                      <c:pt idx="1">
                        <c:v>0.79632232552273485</c:v>
                      </c:pt>
                      <c:pt idx="2">
                        <c:v>0.61923654876636436</c:v>
                      </c:pt>
                      <c:pt idx="3">
                        <c:v>0.4239486391140565</c:v>
                      </c:pt>
                      <c:pt idx="4">
                        <c:v>0.76574415133296747</c:v>
                      </c:pt>
                      <c:pt idx="5">
                        <c:v>0.71197456801981462</c:v>
                      </c:pt>
                      <c:pt idx="6">
                        <c:v>0.44568486738248236</c:v>
                      </c:pt>
                      <c:pt idx="7">
                        <c:v>0.19151553207561342</c:v>
                      </c:pt>
                      <c:pt idx="8">
                        <c:v>0.27469884907851111</c:v>
                      </c:pt>
                      <c:pt idx="9">
                        <c:v>0.36331678289821767</c:v>
                      </c:pt>
                      <c:pt idx="10">
                        <c:v>0.73568637123390757</c:v>
                      </c:pt>
                      <c:pt idx="11">
                        <c:v>0.54098854971584343</c:v>
                      </c:pt>
                      <c:pt idx="12">
                        <c:v>0.76201920996175543</c:v>
                      </c:pt>
                      <c:pt idx="13">
                        <c:v>0.44912286397908963</c:v>
                      </c:pt>
                      <c:pt idx="14">
                        <c:v>0.25730997415468682</c:v>
                      </c:pt>
                      <c:pt idx="15">
                        <c:v>0.37841167985305108</c:v>
                      </c:pt>
                      <c:pt idx="16">
                        <c:v>0.21022871102947283</c:v>
                      </c:pt>
                      <c:pt idx="17">
                        <c:v>0.62788308360802536</c:v>
                      </c:pt>
                      <c:pt idx="18">
                        <c:v>0.55478069982414058</c:v>
                      </c:pt>
                      <c:pt idx="19">
                        <c:v>0.42989124753143015</c:v>
                      </c:pt>
                      <c:pt idx="20">
                        <c:v>0.75121726074531614</c:v>
                      </c:pt>
                      <c:pt idx="21">
                        <c:v>0.27167272326608827</c:v>
                      </c:pt>
                      <c:pt idx="22">
                        <c:v>0.29379466759901729</c:v>
                      </c:pt>
                      <c:pt idx="23">
                        <c:v>0.27950254337047525</c:v>
                      </c:pt>
                      <c:pt idx="24">
                        <c:v>0.3363659376471565</c:v>
                      </c:pt>
                      <c:pt idx="25">
                        <c:v>0.62508003412763247</c:v>
                      </c:pt>
                      <c:pt idx="26">
                        <c:v>0.4961397580295559</c:v>
                      </c:pt>
                      <c:pt idx="27">
                        <c:v>0.27368424523725776</c:v>
                      </c:pt>
                      <c:pt idx="28">
                        <c:v>0.62158028301792256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0.61239860654783018</c:v>
                      </c:pt>
                      <c:pt idx="1">
                        <c:v>1.3372436918382917</c:v>
                      </c:pt>
                      <c:pt idx="2">
                        <c:v>12.036644371503764</c:v>
                      </c:pt>
                      <c:pt idx="3">
                        <c:v>0.500446289191389</c:v>
                      </c:pt>
                      <c:pt idx="4">
                        <c:v>2.6774038097431285</c:v>
                      </c:pt>
                      <c:pt idx="5">
                        <c:v>10.154020166814981</c:v>
                      </c:pt>
                      <c:pt idx="6">
                        <c:v>4.7001141383510392</c:v>
                      </c:pt>
                      <c:pt idx="7">
                        <c:v>4.2624474604574232</c:v>
                      </c:pt>
                      <c:pt idx="8">
                        <c:v>18.135346062128068</c:v>
                      </c:pt>
                      <c:pt idx="9">
                        <c:v>1.8300492230407273</c:v>
                      </c:pt>
                      <c:pt idx="10">
                        <c:v>4.9699575047286153</c:v>
                      </c:pt>
                      <c:pt idx="11">
                        <c:v>5.9416537220664081</c:v>
                      </c:pt>
                      <c:pt idx="12">
                        <c:v>7.0725333035002977</c:v>
                      </c:pt>
                      <c:pt idx="13">
                        <c:v>2.1007701627679589</c:v>
                      </c:pt>
                      <c:pt idx="14">
                        <c:v>2.5676079767163946</c:v>
                      </c:pt>
                      <c:pt idx="15">
                        <c:v>8.1586886929867095</c:v>
                      </c:pt>
                      <c:pt idx="16">
                        <c:v>3.0151675604516099</c:v>
                      </c:pt>
                      <c:pt idx="17">
                        <c:v>0.88681398836812064</c:v>
                      </c:pt>
                      <c:pt idx="18">
                        <c:v>1.1632051283385991</c:v>
                      </c:pt>
                      <c:pt idx="19">
                        <c:v>0.96412502081775042</c:v>
                      </c:pt>
                      <c:pt idx="20">
                        <c:v>5.187861831953505</c:v>
                      </c:pt>
                      <c:pt idx="21">
                        <c:v>1.7471313456189095</c:v>
                      </c:pt>
                      <c:pt idx="22">
                        <c:v>0.50184919039351361</c:v>
                      </c:pt>
                      <c:pt idx="23">
                        <c:v>5.3417176215359277</c:v>
                      </c:pt>
                      <c:pt idx="24">
                        <c:v>1.0198360866233387</c:v>
                      </c:pt>
                      <c:pt idx="25">
                        <c:v>8.6464363865891762</c:v>
                      </c:pt>
                      <c:pt idx="26">
                        <c:v>8.0700072941498959</c:v>
                      </c:pt>
                      <c:pt idx="27">
                        <c:v>1.6047549854477468</c:v>
                      </c:pt>
                      <c:pt idx="28">
                        <c:v>7.6966684009227357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13.380059959060208</c:v>
                      </c:pt>
                      <c:pt idx="1">
                        <c:v>9.209029263671427</c:v>
                      </c:pt>
                      <c:pt idx="2">
                        <c:v>11.891354569413071</c:v>
                      </c:pt>
                      <c:pt idx="3">
                        <c:v>6.8795325938834839</c:v>
                      </c:pt>
                      <c:pt idx="4">
                        <c:v>8.385904930387662</c:v>
                      </c:pt>
                      <c:pt idx="5">
                        <c:v>9.2580511343948917</c:v>
                      </c:pt>
                      <c:pt idx="6">
                        <c:v>8.0960267121777125</c:v>
                      </c:pt>
                      <c:pt idx="7">
                        <c:v>8.7003527684038033</c:v>
                      </c:pt>
                      <c:pt idx="8">
                        <c:v>10.25769969638495</c:v>
                      </c:pt>
                      <c:pt idx="9">
                        <c:v>9.5155543002361576</c:v>
                      </c:pt>
                      <c:pt idx="10">
                        <c:v>9.5931988155811823</c:v>
                      </c:pt>
                      <c:pt idx="11">
                        <c:v>8.8724980646315146</c:v>
                      </c:pt>
                      <c:pt idx="12">
                        <c:v>9.8360426402835568</c:v>
                      </c:pt>
                      <c:pt idx="13">
                        <c:v>8.4509461863258544</c:v>
                      </c:pt>
                      <c:pt idx="14">
                        <c:v>19.816857348001829</c:v>
                      </c:pt>
                      <c:pt idx="15">
                        <c:v>5.8232756416577702</c:v>
                      </c:pt>
                      <c:pt idx="16">
                        <c:v>9.176154521327625</c:v>
                      </c:pt>
                      <c:pt idx="17">
                        <c:v>6.6824926785949561</c:v>
                      </c:pt>
                      <c:pt idx="18">
                        <c:v>6.7035184294283194</c:v>
                      </c:pt>
                      <c:pt idx="19">
                        <c:v>7.8045320551534783</c:v>
                      </c:pt>
                      <c:pt idx="20">
                        <c:v>8.7703195943512675</c:v>
                      </c:pt>
                      <c:pt idx="21">
                        <c:v>7.4384023053195438</c:v>
                      </c:pt>
                      <c:pt idx="22">
                        <c:v>6.4043460830065246</c:v>
                      </c:pt>
                      <c:pt idx="23">
                        <c:v>7.936530714503812</c:v>
                      </c:pt>
                      <c:pt idx="24">
                        <c:v>7.7414548026533874</c:v>
                      </c:pt>
                      <c:pt idx="25">
                        <c:v>9.0238730963557234</c:v>
                      </c:pt>
                      <c:pt idx="26">
                        <c:v>7.0149455622245371</c:v>
                      </c:pt>
                      <c:pt idx="27">
                        <c:v>7.4350566008449981</c:v>
                      </c:pt>
                      <c:pt idx="28">
                        <c:v>10.624199576211899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0.23181785030561869</c:v>
                </c:pt>
                <c:pt idx="3">
                  <c:v>1.6452414212631861</c:v>
                </c:pt>
                <c:pt idx="4">
                  <c:v>2.7257405346992978</c:v>
                </c:pt>
                <c:pt idx="5">
                  <c:v>5.345717742148274</c:v>
                </c:pt>
                <c:pt idx="7">
                  <c:v>19.844493360135221</c:v>
                </c:pt>
                <c:pt idx="8">
                  <c:v>0.22405862058196271</c:v>
                </c:pt>
                <c:pt idx="9">
                  <c:v>0</c:v>
                </c:pt>
                <c:pt idx="10">
                  <c:v>0.21425420000000001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1.8770592715688048</c:v>
                </c:pt>
                <c:pt idx="4">
                  <c:v>2.7257405346992978</c:v>
                </c:pt>
                <c:pt idx="5">
                  <c:v>5.345717742148274</c:v>
                </c:pt>
                <c:pt idx="6">
                  <c:v>20.068551980717185</c:v>
                </c:pt>
                <c:pt idx="10">
                  <c:v>0.21425420000000001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再エネ比較シート!$CO$13:$CO$42</c:f>
              <c:numCache>
                <c:formatCode>0.0%</c:formatCode>
                <c:ptCount val="30"/>
                <c:pt idx="0">
                  <c:v>2.0588235294117647E-2</c:v>
                </c:pt>
                <c:pt idx="1">
                  <c:v>2.0064724919093852E-2</c:v>
                </c:pt>
                <c:pt idx="2">
                  <c:v>2.0493956910141883E-2</c:v>
                </c:pt>
                <c:pt idx="3">
                  <c:v>2.4390243902439025E-2</c:v>
                </c:pt>
                <c:pt idx="4">
                  <c:v>6.8031306441902473E-2</c:v>
                </c:pt>
                <c:pt idx="5">
                  <c:v>2.1551724137931036E-2</c:v>
                </c:pt>
                <c:pt idx="6">
                  <c:v>1.2345679012345678E-2</c:v>
                </c:pt>
                <c:pt idx="7">
                  <c:v>4.274985557481225E-2</c:v>
                </c:pt>
                <c:pt idx="8">
                  <c:v>4.9689440993788817E-2</c:v>
                </c:pt>
                <c:pt idx="9">
                  <c:v>7.2504182933630784E-2</c:v>
                </c:pt>
                <c:pt idx="10">
                  <c:v>1.4729950900163666E-2</c:v>
                </c:pt>
                <c:pt idx="11">
                  <c:v>1.1577424023154847E-2</c:v>
                </c:pt>
                <c:pt idx="12">
                  <c:v>1.7991004497751123E-2</c:v>
                </c:pt>
                <c:pt idx="13">
                  <c:v>4.8794826572604352E-2</c:v>
                </c:pt>
                <c:pt idx="14">
                  <c:v>0.10566829951014696</c:v>
                </c:pt>
                <c:pt idx="15">
                  <c:v>5.1258154706430572E-3</c:v>
                </c:pt>
                <c:pt idx="16">
                  <c:v>5.9873344847438115E-2</c:v>
                </c:pt>
                <c:pt idx="17">
                  <c:v>6.3106796116504851E-3</c:v>
                </c:pt>
                <c:pt idx="18">
                  <c:v>0.10258418167580266</c:v>
                </c:pt>
                <c:pt idx="19">
                  <c:v>3.7419990152634169E-2</c:v>
                </c:pt>
                <c:pt idx="20">
                  <c:v>1.5392508978963571E-2</c:v>
                </c:pt>
                <c:pt idx="21">
                  <c:v>4.8174442190669374E-2</c:v>
                </c:pt>
                <c:pt idx="22">
                  <c:v>3.0627871362940276E-2</c:v>
                </c:pt>
                <c:pt idx="23">
                  <c:v>8.3947816222348273E-2</c:v>
                </c:pt>
                <c:pt idx="24">
                  <c:v>7.0194384449244057E-3</c:v>
                </c:pt>
                <c:pt idx="25">
                  <c:v>1.580135440180587E-2</c:v>
                </c:pt>
                <c:pt idx="26">
                  <c:v>1.6184404119666502E-2</c:v>
                </c:pt>
                <c:pt idx="27">
                  <c:v>5.6338028169014088E-3</c:v>
                </c:pt>
                <c:pt idx="28">
                  <c:v>5.1540913921360253E-2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再エネ比較シート!$CC$13:$CC$42</c:f>
              <c:numCache>
                <c:formatCode>0.0%</c:formatCode>
                <c:ptCount val="30"/>
                <c:pt idx="0">
                  <c:v>1.2355630644097268E-2</c:v>
                </c:pt>
                <c:pt idx="1">
                  <c:v>9.8602432291877047E-3</c:v>
                </c:pt>
                <c:pt idx="2">
                  <c:v>1.1315558706689608E-2</c:v>
                </c:pt>
                <c:pt idx="3">
                  <c:v>1.1806194625699472E-2</c:v>
                </c:pt>
                <c:pt idx="4">
                  <c:v>4.6521792495040182E-2</c:v>
                </c:pt>
                <c:pt idx="5">
                  <c:v>1.5908170534933586E-2</c:v>
                </c:pt>
                <c:pt idx="6">
                  <c:v>8.2935208334342543E-3</c:v>
                </c:pt>
                <c:pt idx="7">
                  <c:v>2.4142015055407254E-2</c:v>
                </c:pt>
                <c:pt idx="8">
                  <c:v>1.932401565065785E-2</c:v>
                </c:pt>
                <c:pt idx="9">
                  <c:v>3.7597209334514596E-2</c:v>
                </c:pt>
                <c:pt idx="10">
                  <c:v>7.856909479446823E-3</c:v>
                </c:pt>
                <c:pt idx="11">
                  <c:v>9.4283828147200197E-3</c:v>
                </c:pt>
                <c:pt idx="12">
                  <c:v>6.9175498983248575E-3</c:v>
                </c:pt>
                <c:pt idx="13">
                  <c:v>2.4614260662228073E-2</c:v>
                </c:pt>
                <c:pt idx="14">
                  <c:v>7.2672510910774993E-2</c:v>
                </c:pt>
                <c:pt idx="15">
                  <c:v>2.9685432137431665E-3</c:v>
                </c:pt>
                <c:pt idx="16">
                  <c:v>7.0754346526894413E-2</c:v>
                </c:pt>
                <c:pt idx="17">
                  <c:v>4.0603075500252996E-3</c:v>
                </c:pt>
                <c:pt idx="18">
                  <c:v>3.4512616004217553E-2</c:v>
                </c:pt>
                <c:pt idx="19">
                  <c:v>2.1695750808077612E-2</c:v>
                </c:pt>
                <c:pt idx="20">
                  <c:v>1.1875294848491091E-2</c:v>
                </c:pt>
                <c:pt idx="21">
                  <c:v>3.1675351129025621E-2</c:v>
                </c:pt>
                <c:pt idx="22">
                  <c:v>1.59187113448334E-2</c:v>
                </c:pt>
                <c:pt idx="23">
                  <c:v>5.1734241109021119E-2</c:v>
                </c:pt>
                <c:pt idx="24">
                  <c:v>3.6220250269644355E-3</c:v>
                </c:pt>
                <c:pt idx="25">
                  <c:v>9.0351599950791832E-3</c:v>
                </c:pt>
                <c:pt idx="26">
                  <c:v>1.3295988883174108E-2</c:v>
                </c:pt>
                <c:pt idx="27">
                  <c:v>2.0614777077137183E-3</c:v>
                </c:pt>
                <c:pt idx="28">
                  <c:v>3.5162153483291519E-2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再エネ比較シート!$CD$13:$CD$42</c:f>
              <c:numCache>
                <c:formatCode>0.0%</c:formatCode>
                <c:ptCount val="30"/>
                <c:pt idx="0">
                  <c:v>3.7105608896611146</c:v>
                </c:pt>
                <c:pt idx="1">
                  <c:v>0</c:v>
                </c:pt>
                <c:pt idx="2">
                  <c:v>0.15786139643395281</c:v>
                </c:pt>
                <c:pt idx="3">
                  <c:v>0.26697356287152013</c:v>
                </c:pt>
                <c:pt idx="4">
                  <c:v>8.7712427407907634E-2</c:v>
                </c:pt>
                <c:pt idx="5">
                  <c:v>4.9325579095460252E-2</c:v>
                </c:pt>
                <c:pt idx="6">
                  <c:v>1.3948052213828781</c:v>
                </c:pt>
                <c:pt idx="7">
                  <c:v>0.47066199787317148</c:v>
                </c:pt>
                <c:pt idx="8">
                  <c:v>0.22697508875241215</c:v>
                </c:pt>
                <c:pt idx="9">
                  <c:v>2.0799015517130443E-2</c:v>
                </c:pt>
                <c:pt idx="10">
                  <c:v>8.805888424670158E-3</c:v>
                </c:pt>
                <c:pt idx="11">
                  <c:v>6.29428660808412E-3</c:v>
                </c:pt>
                <c:pt idx="12">
                  <c:v>3.0258004204243567E-3</c:v>
                </c:pt>
                <c:pt idx="13">
                  <c:v>9.1994020410636923E-2</c:v>
                </c:pt>
                <c:pt idx="14">
                  <c:v>5.3746689644533356</c:v>
                </c:pt>
                <c:pt idx="15">
                  <c:v>8.0443187452711746E-3</c:v>
                </c:pt>
                <c:pt idx="16">
                  <c:v>0.4542616020261947</c:v>
                </c:pt>
                <c:pt idx="17">
                  <c:v>0.17118882905580013</c:v>
                </c:pt>
                <c:pt idx="18">
                  <c:v>2.9327738737395213E-2</c:v>
                </c:pt>
                <c:pt idx="19">
                  <c:v>1.4087183611112313</c:v>
                </c:pt>
                <c:pt idx="20">
                  <c:v>2.6996372181817198E-2</c:v>
                </c:pt>
                <c:pt idx="21">
                  <c:v>0.27959158056457362</c:v>
                </c:pt>
                <c:pt idx="22">
                  <c:v>4.5590584157044374E-2</c:v>
                </c:pt>
                <c:pt idx="23">
                  <c:v>0.47747470401343806</c:v>
                </c:pt>
                <c:pt idx="24">
                  <c:v>0.13775108742956504</c:v>
                </c:pt>
                <c:pt idx="25">
                  <c:v>6.6248568203156138E-2</c:v>
                </c:pt>
                <c:pt idx="26">
                  <c:v>1.017943911139408</c:v>
                </c:pt>
                <c:pt idx="27">
                  <c:v>5.0337756526586605E-3</c:v>
                </c:pt>
                <c:pt idx="28">
                  <c:v>0.3092507506940198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14.475091409857828</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再エネ比較シート!$CF$13:$CF$42</c:f>
              <c:numCache>
                <c:formatCode>0.0%</c:formatCode>
                <c:ptCount val="30"/>
                <c:pt idx="0">
                  <c:v>3.6507359576262761</c:v>
                </c:pt>
                <c:pt idx="1">
                  <c:v>0</c:v>
                </c:pt>
                <c:pt idx="2">
                  <c:v>0.21078200507818043</c:v>
                </c:pt>
                <c:pt idx="3">
                  <c:v>0</c:v>
                </c:pt>
                <c:pt idx="4">
                  <c:v>0</c:v>
                </c:pt>
                <c:pt idx="5">
                  <c:v>2.7263922422675013</c:v>
                </c:pt>
                <c:pt idx="6">
                  <c:v>0</c:v>
                </c:pt>
                <c:pt idx="7">
                  <c:v>0</c:v>
                </c:pt>
                <c:pt idx="8">
                  <c:v>7.4740425344386697E-3</c:v>
                </c:pt>
                <c:pt idx="9">
                  <c:v>0</c:v>
                </c:pt>
                <c:pt idx="10">
                  <c:v>0</c:v>
                </c:pt>
                <c:pt idx="11">
                  <c:v>0</c:v>
                </c:pt>
                <c:pt idx="12">
                  <c:v>0</c:v>
                </c:pt>
                <c:pt idx="13">
                  <c:v>0.17684482644415883</c:v>
                </c:pt>
                <c:pt idx="14">
                  <c:v>0</c:v>
                </c:pt>
                <c:pt idx="15">
                  <c:v>0</c:v>
                </c:pt>
                <c:pt idx="16">
                  <c:v>0.18882630631102601</c:v>
                </c:pt>
                <c:pt idx="17">
                  <c:v>0</c:v>
                </c:pt>
                <c:pt idx="18">
                  <c:v>0</c:v>
                </c:pt>
                <c:pt idx="19">
                  <c:v>0</c:v>
                </c:pt>
                <c:pt idx="20">
                  <c:v>0</c:v>
                </c:pt>
                <c:pt idx="21">
                  <c:v>0</c:v>
                </c:pt>
                <c:pt idx="22">
                  <c:v>0</c:v>
                </c:pt>
                <c:pt idx="23">
                  <c:v>0</c:v>
                </c:pt>
                <c:pt idx="24">
                  <c:v>0</c:v>
                </c:pt>
                <c:pt idx="25">
                  <c:v>0</c:v>
                </c:pt>
                <c:pt idx="26">
                  <c:v>0</c:v>
                </c:pt>
                <c:pt idx="27">
                  <c:v>2.8159223270574886E-2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再エネ比較シート!$CH$13:$CH$42</c:f>
              <c:numCache>
                <c:formatCode>0.0%</c:formatCode>
                <c:ptCount val="30"/>
                <c:pt idx="0">
                  <c:v>0</c:v>
                </c:pt>
                <c:pt idx="1">
                  <c:v>0</c:v>
                </c:pt>
                <c:pt idx="2">
                  <c:v>0</c:v>
                </c:pt>
                <c:pt idx="3">
                  <c:v>0</c:v>
                </c:pt>
                <c:pt idx="4">
                  <c:v>6.2114019765661634</c:v>
                </c:pt>
                <c:pt idx="5">
                  <c:v>0</c:v>
                </c:pt>
                <c:pt idx="6">
                  <c:v>0</c:v>
                </c:pt>
                <c:pt idx="7">
                  <c:v>0</c:v>
                </c:pt>
                <c:pt idx="8">
                  <c:v>0</c:v>
                </c:pt>
                <c:pt idx="9">
                  <c:v>1.7489356357191402E-2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0.14631729688277254</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再エネ比較シート!$CI$13:$CI$42</c:f>
              <c:numCache>
                <c:formatCode>0.0%</c:formatCode>
                <c:ptCount val="30"/>
                <c:pt idx="0">
                  <c:v>7.373652477931488</c:v>
                </c:pt>
                <c:pt idx="1">
                  <c:v>9.8602432291877047E-3</c:v>
                </c:pt>
                <c:pt idx="2">
                  <c:v>0.37995896021882286</c:v>
                </c:pt>
                <c:pt idx="3">
                  <c:v>0.27877975749721962</c:v>
                </c:pt>
                <c:pt idx="4">
                  <c:v>6.345636196469111</c:v>
                </c:pt>
                <c:pt idx="5">
                  <c:v>2.7916259918978952</c:v>
                </c:pt>
                <c:pt idx="6">
                  <c:v>1.4030987422163124</c:v>
                </c:pt>
                <c:pt idx="7">
                  <c:v>0.49480401292857873</c:v>
                </c:pt>
                <c:pt idx="8">
                  <c:v>0.25377314693750869</c:v>
                </c:pt>
                <c:pt idx="9">
                  <c:v>7.5885581208836428E-2</c:v>
                </c:pt>
                <c:pt idx="10">
                  <c:v>1.6662797904116983E-2</c:v>
                </c:pt>
                <c:pt idx="11">
                  <c:v>1.5722669422804141E-2</c:v>
                </c:pt>
                <c:pt idx="12">
                  <c:v>9.9433503187492146E-3</c:v>
                </c:pt>
                <c:pt idx="13">
                  <c:v>0.2934531075170238</c:v>
                </c:pt>
                <c:pt idx="14">
                  <c:v>5.4473414753641105</c:v>
                </c:pt>
                <c:pt idx="15">
                  <c:v>1.1012861959014339E-2</c:v>
                </c:pt>
                <c:pt idx="16">
                  <c:v>0.71384225486411512</c:v>
                </c:pt>
                <c:pt idx="17">
                  <c:v>0.17524913660582542</c:v>
                </c:pt>
                <c:pt idx="18">
                  <c:v>6.3840354741612759E-2</c:v>
                </c:pt>
                <c:pt idx="19">
                  <c:v>1.430414111919309</c:v>
                </c:pt>
                <c:pt idx="20">
                  <c:v>14.513963076888137</c:v>
                </c:pt>
                <c:pt idx="21">
                  <c:v>0.3112669316935992</c:v>
                </c:pt>
                <c:pt idx="22">
                  <c:v>6.1509295501877774E-2</c:v>
                </c:pt>
                <c:pt idx="23">
                  <c:v>0.5292089451224592</c:v>
                </c:pt>
                <c:pt idx="24">
                  <c:v>0.14137311245652948</c:v>
                </c:pt>
                <c:pt idx="25">
                  <c:v>0.22160102508100785</c:v>
                </c:pt>
                <c:pt idx="26">
                  <c:v>1.031239900022582</c:v>
                </c:pt>
                <c:pt idx="27">
                  <c:v>3.5254476630947267E-2</c:v>
                </c:pt>
                <c:pt idx="28">
                  <c:v>0.3444129041773113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再エネ比較シート!$BE$13:$BE$42</c:f>
              <c:numCache>
                <c:formatCode>#,##0_);[Red]\(#,##0\)</c:formatCode>
                <c:ptCount val="30"/>
                <c:pt idx="0">
                  <c:v>213.10000000000002</c:v>
                </c:pt>
                <c:pt idx="1">
                  <c:v>139.10000000000002</c:v>
                </c:pt>
                <c:pt idx="2">
                  <c:v>211.6</c:v>
                </c:pt>
                <c:pt idx="3">
                  <c:v>188.60000000000002</c:v>
                </c:pt>
                <c:pt idx="4">
                  <c:v>612.29999999999984</c:v>
                </c:pt>
                <c:pt idx="5">
                  <c:v>271.58000000000004</c:v>
                </c:pt>
                <c:pt idx="6">
                  <c:v>140.57400000000001</c:v>
                </c:pt>
                <c:pt idx="7">
                  <c:v>348.1</c:v>
                </c:pt>
                <c:pt idx="8">
                  <c:v>565.03199999999993</c:v>
                </c:pt>
                <c:pt idx="9">
                  <c:v>626.39999999999986</c:v>
                </c:pt>
                <c:pt idx="10">
                  <c:v>148.20000000000002</c:v>
                </c:pt>
                <c:pt idx="11">
                  <c:v>165.10000000000002</c:v>
                </c:pt>
                <c:pt idx="12">
                  <c:v>108.10000000000001</c:v>
                </c:pt>
                <c:pt idx="13">
                  <c:v>420.3</c:v>
                </c:pt>
                <c:pt idx="14">
                  <c:v>755.89999999999986</c:v>
                </c:pt>
                <c:pt idx="15">
                  <c:v>60.4</c:v>
                </c:pt>
                <c:pt idx="16">
                  <c:v>818.88299999999992</c:v>
                </c:pt>
                <c:pt idx="17">
                  <c:v>59.4</c:v>
                </c:pt>
                <c:pt idx="18">
                  <c:v>671.99999999999966</c:v>
                </c:pt>
                <c:pt idx="19">
                  <c:v>391.30000000000007</c:v>
                </c:pt>
                <c:pt idx="20">
                  <c:v>241.78800000000001</c:v>
                </c:pt>
                <c:pt idx="21">
                  <c:v>505.14399999999995</c:v>
                </c:pt>
                <c:pt idx="22">
                  <c:v>283.40200000000004</c:v>
                </c:pt>
                <c:pt idx="23">
                  <c:v>736.48699999999997</c:v>
                </c:pt>
                <c:pt idx="24">
                  <c:v>66.064999999999998</c:v>
                </c:pt>
                <c:pt idx="25">
                  <c:v>184.113</c:v>
                </c:pt>
                <c:pt idx="26">
                  <c:v>192.57600000000002</c:v>
                </c:pt>
                <c:pt idx="27">
                  <c:v>31.1</c:v>
                </c:pt>
                <c:pt idx="28">
                  <c:v>525.62299999999993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再エネ比較シート!$BF$13:$BF$42</c:f>
              <c:numCache>
                <c:formatCode>#,##0_);[Red]\(#,##0\)</c:formatCode>
                <c:ptCount val="30"/>
                <c:pt idx="0">
                  <c:v>58063.3</c:v>
                </c:pt>
                <c:pt idx="1">
                  <c:v>0</c:v>
                </c:pt>
                <c:pt idx="2">
                  <c:v>2678.3</c:v>
                </c:pt>
                <c:pt idx="3">
                  <c:v>3869.4</c:v>
                </c:pt>
                <c:pt idx="4">
                  <c:v>1047.4000000000001</c:v>
                </c:pt>
                <c:pt idx="5">
                  <c:v>764</c:v>
                </c:pt>
                <c:pt idx="6">
                  <c:v>21449.8</c:v>
                </c:pt>
                <c:pt idx="7">
                  <c:v>6157.1999999999989</c:v>
                </c:pt>
                <c:pt idx="8">
                  <c:v>6021.4000000000005</c:v>
                </c:pt>
                <c:pt idx="9">
                  <c:v>314.39999999999998</c:v>
                </c:pt>
                <c:pt idx="10">
                  <c:v>150.69999999999999</c:v>
                </c:pt>
                <c:pt idx="11">
                  <c:v>100</c:v>
                </c:pt>
                <c:pt idx="12">
                  <c:v>42.899999999999991</c:v>
                </c:pt>
                <c:pt idx="13">
                  <c:v>1425.2000000000003</c:v>
                </c:pt>
                <c:pt idx="14">
                  <c:v>50721.200000000004</c:v>
                </c:pt>
                <c:pt idx="15">
                  <c:v>148.5</c:v>
                </c:pt>
                <c:pt idx="16">
                  <c:v>4770</c:v>
                </c:pt>
                <c:pt idx="17">
                  <c:v>2272.1999999999998</c:v>
                </c:pt>
                <c:pt idx="18">
                  <c:v>518.09999999999991</c:v>
                </c:pt>
                <c:pt idx="19">
                  <c:v>23051.700000000015</c:v>
                </c:pt>
                <c:pt idx="20">
                  <c:v>498.70000000000005</c:v>
                </c:pt>
                <c:pt idx="21">
                  <c:v>4045.3999999999996</c:v>
                </c:pt>
                <c:pt idx="22">
                  <c:v>736.40000000000009</c:v>
                </c:pt>
                <c:pt idx="23">
                  <c:v>6167.0999999999985</c:v>
                </c:pt>
                <c:pt idx="24">
                  <c:v>2279.6000000000004</c:v>
                </c:pt>
                <c:pt idx="25">
                  <c:v>1224.81</c:v>
                </c:pt>
                <c:pt idx="26">
                  <c:v>13376.7</c:v>
                </c:pt>
                <c:pt idx="27">
                  <c:v>68.900000000000006</c:v>
                </c:pt>
                <c:pt idx="28">
                  <c:v>4194.24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162809.79999999999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再エネ比較シート!$BH$13:$BH$42</c:f>
              <c:numCache>
                <c:formatCode>#,##0_);[Red]\(#,##0\)</c:formatCode>
                <c:ptCount val="30"/>
                <c:pt idx="0">
                  <c:v>14377</c:v>
                </c:pt>
                <c:pt idx="1">
                  <c:v>0</c:v>
                </c:pt>
                <c:pt idx="2">
                  <c:v>900</c:v>
                </c:pt>
                <c:pt idx="3">
                  <c:v>0</c:v>
                </c:pt>
                <c:pt idx="4">
                  <c:v>0</c:v>
                </c:pt>
                <c:pt idx="5">
                  <c:v>10627.6</c:v>
                </c:pt>
                <c:pt idx="6">
                  <c:v>0</c:v>
                </c:pt>
                <c:pt idx="7">
                  <c:v>0</c:v>
                </c:pt>
                <c:pt idx="8">
                  <c:v>49.9</c:v>
                </c:pt>
                <c:pt idx="9">
                  <c:v>0</c:v>
                </c:pt>
                <c:pt idx="10">
                  <c:v>0</c:v>
                </c:pt>
                <c:pt idx="11">
                  <c:v>0</c:v>
                </c:pt>
                <c:pt idx="12">
                  <c:v>0</c:v>
                </c:pt>
                <c:pt idx="13">
                  <c:v>689.5</c:v>
                </c:pt>
                <c:pt idx="14">
                  <c:v>0</c:v>
                </c:pt>
                <c:pt idx="15">
                  <c:v>0</c:v>
                </c:pt>
                <c:pt idx="16">
                  <c:v>499</c:v>
                </c:pt>
                <c:pt idx="17">
                  <c:v>0</c:v>
                </c:pt>
                <c:pt idx="18">
                  <c:v>0</c:v>
                </c:pt>
                <c:pt idx="19">
                  <c:v>0</c:v>
                </c:pt>
                <c:pt idx="20">
                  <c:v>0</c:v>
                </c:pt>
                <c:pt idx="21">
                  <c:v>0</c:v>
                </c:pt>
                <c:pt idx="22">
                  <c:v>0</c:v>
                </c:pt>
                <c:pt idx="23">
                  <c:v>0</c:v>
                </c:pt>
                <c:pt idx="24">
                  <c:v>0</c:v>
                </c:pt>
                <c:pt idx="25">
                  <c:v>0</c:v>
                </c:pt>
                <c:pt idx="26">
                  <c:v>0</c:v>
                </c:pt>
                <c:pt idx="27">
                  <c:v>97</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再エネ比較シート!$BJ$13:$BJ$42</c:f>
              <c:numCache>
                <c:formatCode>#,##0_);[Red]\(#,##0\)</c:formatCode>
                <c:ptCount val="30"/>
                <c:pt idx="0">
                  <c:v>0</c:v>
                </c:pt>
                <c:pt idx="1">
                  <c:v>0</c:v>
                </c:pt>
                <c:pt idx="2">
                  <c:v>0</c:v>
                </c:pt>
                <c:pt idx="3">
                  <c:v>0</c:v>
                </c:pt>
                <c:pt idx="4">
                  <c:v>14000</c:v>
                </c:pt>
                <c:pt idx="5">
                  <c:v>0</c:v>
                </c:pt>
                <c:pt idx="6">
                  <c:v>0</c:v>
                </c:pt>
                <c:pt idx="7">
                  <c:v>0</c:v>
                </c:pt>
                <c:pt idx="8">
                  <c:v>0</c:v>
                </c:pt>
                <c:pt idx="9">
                  <c:v>49.9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510.59299999999996</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再エネ比較シート!$BK$13:$BK$42</c:f>
              <c:numCache>
                <c:formatCode>#,##0_);[Red]\(#,##0\)</c:formatCode>
                <c:ptCount val="30"/>
                <c:pt idx="0">
                  <c:v>72653.399999999994</c:v>
                </c:pt>
                <c:pt idx="1">
                  <c:v>139.10000000000002</c:v>
                </c:pt>
                <c:pt idx="2">
                  <c:v>3789.9</c:v>
                </c:pt>
                <c:pt idx="3">
                  <c:v>4058</c:v>
                </c:pt>
                <c:pt idx="4">
                  <c:v>15659.7</c:v>
                </c:pt>
                <c:pt idx="5">
                  <c:v>11663.18</c:v>
                </c:pt>
                <c:pt idx="6">
                  <c:v>21590.374</c:v>
                </c:pt>
                <c:pt idx="7">
                  <c:v>6505.2999999999993</c:v>
                </c:pt>
                <c:pt idx="8">
                  <c:v>6636.3320000000003</c:v>
                </c:pt>
                <c:pt idx="9">
                  <c:v>990.69999999999982</c:v>
                </c:pt>
                <c:pt idx="10">
                  <c:v>298.89999999999998</c:v>
                </c:pt>
                <c:pt idx="11">
                  <c:v>265.10000000000002</c:v>
                </c:pt>
                <c:pt idx="12">
                  <c:v>151</c:v>
                </c:pt>
                <c:pt idx="13">
                  <c:v>2535</c:v>
                </c:pt>
                <c:pt idx="14">
                  <c:v>51477.100000000006</c:v>
                </c:pt>
                <c:pt idx="15">
                  <c:v>208.9</c:v>
                </c:pt>
                <c:pt idx="16">
                  <c:v>6087.8829999999998</c:v>
                </c:pt>
                <c:pt idx="17">
                  <c:v>2331.6</c:v>
                </c:pt>
                <c:pt idx="18">
                  <c:v>1190.0999999999995</c:v>
                </c:pt>
                <c:pt idx="19">
                  <c:v>23443.000000000015</c:v>
                </c:pt>
                <c:pt idx="20">
                  <c:v>163550.288</c:v>
                </c:pt>
                <c:pt idx="21">
                  <c:v>4550.5439999999999</c:v>
                </c:pt>
                <c:pt idx="22">
                  <c:v>1019.8020000000001</c:v>
                </c:pt>
                <c:pt idx="23">
                  <c:v>6903.5869999999986</c:v>
                </c:pt>
                <c:pt idx="24">
                  <c:v>2345.6650000000004</c:v>
                </c:pt>
                <c:pt idx="25">
                  <c:v>1919.5160000000001</c:v>
                </c:pt>
                <c:pt idx="26">
                  <c:v>13569.276000000002</c:v>
                </c:pt>
                <c:pt idx="27">
                  <c:v>197</c:v>
                </c:pt>
                <c:pt idx="28">
                  <c:v>4719.8629999999994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再エネ比較シート!$BO$13:$BO$42</c:f>
              <c:numCache>
                <c:formatCode>#,##0_);[Red]\(#,##0\)</c:formatCode>
                <c:ptCount val="30"/>
                <c:pt idx="0">
                  <c:v>255.74557200000001</c:v>
                </c:pt>
                <c:pt idx="1">
                  <c:v>166.93669200000005</c:v>
                </c:pt>
                <c:pt idx="2">
                  <c:v>253.94539199999997</c:v>
                </c:pt>
                <c:pt idx="3">
                  <c:v>226.34263200000001</c:v>
                </c:pt>
                <c:pt idx="4">
                  <c:v>734.83347599999968</c:v>
                </c:pt>
                <c:pt idx="5">
                  <c:v>325.92858960000001</c:v>
                </c:pt>
                <c:pt idx="6">
                  <c:v>168.70566888000002</c:v>
                </c:pt>
                <c:pt idx="7">
                  <c:v>417.76177200000001</c:v>
                </c:pt>
                <c:pt idx="8">
                  <c:v>678.10620383999981</c:v>
                </c:pt>
                <c:pt idx="9">
                  <c:v>751.7551679999998</c:v>
                </c:pt>
                <c:pt idx="10">
                  <c:v>177.85778399999998</c:v>
                </c:pt>
                <c:pt idx="11">
                  <c:v>198.13981200000003</c:v>
                </c:pt>
                <c:pt idx="12">
                  <c:v>129.73297199999999</c:v>
                </c:pt>
                <c:pt idx="13">
                  <c:v>504.410436</c:v>
                </c:pt>
                <c:pt idx="14">
                  <c:v>907.17070799999976</c:v>
                </c:pt>
                <c:pt idx="15">
                  <c:v>72.487247999999994</c:v>
                </c:pt>
                <c:pt idx="16">
                  <c:v>982.75786595999978</c:v>
                </c:pt>
                <c:pt idx="17">
                  <c:v>71.287127999999996</c:v>
                </c:pt>
                <c:pt idx="18">
                  <c:v>806.48063999999943</c:v>
                </c:pt>
                <c:pt idx="19">
                  <c:v>469.60695600000008</c:v>
                </c:pt>
                <c:pt idx="20">
                  <c:v>290.17461456000001</c:v>
                </c:pt>
                <c:pt idx="21">
                  <c:v>606.23341727999991</c:v>
                </c:pt>
                <c:pt idx="22">
                  <c:v>340.11640824000006</c:v>
                </c:pt>
                <c:pt idx="23">
                  <c:v>883.87277843999993</c:v>
                </c:pt>
                <c:pt idx="24">
                  <c:v>79.285927799999996</c:v>
                </c:pt>
                <c:pt idx="25">
                  <c:v>220.95769355999997</c:v>
                </c:pt>
                <c:pt idx="26">
                  <c:v>231.11430912000003</c:v>
                </c:pt>
                <c:pt idx="27">
                  <c:v>37.323732</c:v>
                </c:pt>
                <c:pt idx="28">
                  <c:v>630.81067475999987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再エネ比較シート!$BP$13:$BP$42</c:f>
              <c:numCache>
                <c:formatCode>#,##0_);[Red]\(#,##0\)</c:formatCode>
                <c:ptCount val="30"/>
                <c:pt idx="0">
                  <c:v>76803.810708000005</c:v>
                </c:pt>
                <c:pt idx="1">
                  <c:v>0</c:v>
                </c:pt>
                <c:pt idx="2">
                  <c:v>3542.7481080000007</c:v>
                </c:pt>
                <c:pt idx="3">
                  <c:v>5118.2875439999998</c:v>
                </c:pt>
                <c:pt idx="4">
                  <c:v>1385.4588240000003</c:v>
                </c:pt>
                <c:pt idx="5">
                  <c:v>1010.5886399999999</c:v>
                </c:pt>
                <c:pt idx="6">
                  <c:v>28372.937448000001</c:v>
                </c:pt>
                <c:pt idx="7">
                  <c:v>8144.4978719999999</c:v>
                </c:pt>
                <c:pt idx="8">
                  <c:v>7964.867064</c:v>
                </c:pt>
                <c:pt idx="9">
                  <c:v>415.87574399999994</c:v>
                </c:pt>
                <c:pt idx="10">
                  <c:v>199.33993199999998</c:v>
                </c:pt>
                <c:pt idx="11">
                  <c:v>132.27600000000001</c:v>
                </c:pt>
                <c:pt idx="12">
                  <c:v>56.746403999999991</c:v>
                </c:pt>
                <c:pt idx="13">
                  <c:v>1885.1975520000003</c:v>
                </c:pt>
                <c:pt idx="14">
                  <c:v>67091.974512000001</c:v>
                </c:pt>
                <c:pt idx="15">
                  <c:v>196.42986000000002</c:v>
                </c:pt>
                <c:pt idx="16">
                  <c:v>6309.5652</c:v>
                </c:pt>
                <c:pt idx="17">
                  <c:v>3005.5752719999996</c:v>
                </c:pt>
                <c:pt idx="18">
                  <c:v>685.32195599999977</c:v>
                </c:pt>
                <c:pt idx="19">
                  <c:v>30491.866692000021</c:v>
                </c:pt>
                <c:pt idx="20">
                  <c:v>659.66041200000006</c:v>
                </c:pt>
                <c:pt idx="21">
                  <c:v>5351.093304</c:v>
                </c:pt>
                <c:pt idx="22">
                  <c:v>974.08046400000012</c:v>
                </c:pt>
                <c:pt idx="23">
                  <c:v>8157.593195999998</c:v>
                </c:pt>
                <c:pt idx="24">
                  <c:v>3015.3636960000003</c:v>
                </c:pt>
                <c:pt idx="25">
                  <c:v>1620.1296755999999</c:v>
                </c:pt>
                <c:pt idx="26">
                  <c:v>17694.163692000002</c:v>
                </c:pt>
                <c:pt idx="27">
                  <c:v>91.138164000000003</c:v>
                </c:pt>
                <c:pt idx="28">
                  <c:v>5547.9729023999998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353701.03430400003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再エネ比較シート!$BR$13:$BR$42</c:f>
              <c:numCache>
                <c:formatCode>#,##0_);[Red]\(#,##0\)</c:formatCode>
                <c:ptCount val="30"/>
                <c:pt idx="0">
                  <c:v>75565.512000000002</c:v>
                </c:pt>
                <c:pt idx="1">
                  <c:v>0</c:v>
                </c:pt>
                <c:pt idx="2">
                  <c:v>4730.3999999999996</c:v>
                </c:pt>
                <c:pt idx="3">
                  <c:v>0</c:v>
                </c:pt>
                <c:pt idx="4">
                  <c:v>0</c:v>
                </c:pt>
                <c:pt idx="5">
                  <c:v>55858.6656</c:v>
                </c:pt>
                <c:pt idx="6">
                  <c:v>0</c:v>
                </c:pt>
                <c:pt idx="7">
                  <c:v>0</c:v>
                </c:pt>
                <c:pt idx="8">
                  <c:v>262.27440000000001</c:v>
                </c:pt>
                <c:pt idx="9">
                  <c:v>0</c:v>
                </c:pt>
                <c:pt idx="10">
                  <c:v>0</c:v>
                </c:pt>
                <c:pt idx="11">
                  <c:v>0</c:v>
                </c:pt>
                <c:pt idx="12">
                  <c:v>0</c:v>
                </c:pt>
                <c:pt idx="13">
                  <c:v>3624.0120000000002</c:v>
                </c:pt>
                <c:pt idx="14">
                  <c:v>0</c:v>
                </c:pt>
                <c:pt idx="15">
                  <c:v>0</c:v>
                </c:pt>
                <c:pt idx="16">
                  <c:v>2622.7440000000001</c:v>
                </c:pt>
                <c:pt idx="17">
                  <c:v>0</c:v>
                </c:pt>
                <c:pt idx="18">
                  <c:v>0</c:v>
                </c:pt>
                <c:pt idx="19">
                  <c:v>0</c:v>
                </c:pt>
                <c:pt idx="20">
                  <c:v>0</c:v>
                </c:pt>
                <c:pt idx="21">
                  <c:v>0</c:v>
                </c:pt>
                <c:pt idx="22">
                  <c:v>0</c:v>
                </c:pt>
                <c:pt idx="23">
                  <c:v>0</c:v>
                </c:pt>
                <c:pt idx="24">
                  <c:v>0</c:v>
                </c:pt>
                <c:pt idx="25">
                  <c:v>0</c:v>
                </c:pt>
                <c:pt idx="26">
                  <c:v>0</c:v>
                </c:pt>
                <c:pt idx="27">
                  <c:v>509.83199999999999</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再エネ比較シート!$BT$13:$BT$42</c:f>
              <c:numCache>
                <c:formatCode>#,##0_);[Red]\(#,##0\)</c:formatCode>
                <c:ptCount val="30"/>
                <c:pt idx="0">
                  <c:v>0</c:v>
                </c:pt>
                <c:pt idx="1">
                  <c:v>0</c:v>
                </c:pt>
                <c:pt idx="2">
                  <c:v>0</c:v>
                </c:pt>
                <c:pt idx="3">
                  <c:v>0</c:v>
                </c:pt>
                <c:pt idx="4">
                  <c:v>98112</c:v>
                </c:pt>
                <c:pt idx="5">
                  <c:v>0</c:v>
                </c:pt>
                <c:pt idx="6">
                  <c:v>0</c:v>
                </c:pt>
                <c:pt idx="7">
                  <c:v>0</c:v>
                </c:pt>
                <c:pt idx="8">
                  <c:v>0</c:v>
                </c:pt>
                <c:pt idx="9">
                  <c:v>349.69920000000002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3578.2357439999996</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再エネ比較シート!$BU$13:$BU$42</c:f>
              <c:numCache>
                <c:formatCode>#,##0_);[Red]\(#,##0\)</c:formatCode>
                <c:ptCount val="30"/>
                <c:pt idx="0">
                  <c:v>152625.06828000001</c:v>
                </c:pt>
                <c:pt idx="1">
                  <c:v>166.93669200000005</c:v>
                </c:pt>
                <c:pt idx="2">
                  <c:v>8527.0935000000009</c:v>
                </c:pt>
                <c:pt idx="3">
                  <c:v>5344.6301759999997</c:v>
                </c:pt>
                <c:pt idx="4">
                  <c:v>100232.2923</c:v>
                </c:pt>
                <c:pt idx="5">
                  <c:v>57195.182829600002</c:v>
                </c:pt>
                <c:pt idx="6">
                  <c:v>28541.643116880001</c:v>
                </c:pt>
                <c:pt idx="7">
                  <c:v>8562.2596439999998</c:v>
                </c:pt>
                <c:pt idx="8">
                  <c:v>8905.2476678399998</c:v>
                </c:pt>
                <c:pt idx="9">
                  <c:v>1517.3301119999996</c:v>
                </c:pt>
                <c:pt idx="10">
                  <c:v>377.19771599999996</c:v>
                </c:pt>
                <c:pt idx="11">
                  <c:v>330.41581200000007</c:v>
                </c:pt>
                <c:pt idx="12">
                  <c:v>186.47937599999997</c:v>
                </c:pt>
                <c:pt idx="13">
                  <c:v>6013.6199880000004</c:v>
                </c:pt>
                <c:pt idx="14">
                  <c:v>67999.145220000006</c:v>
                </c:pt>
                <c:pt idx="15">
                  <c:v>268.91710799999998</c:v>
                </c:pt>
                <c:pt idx="16">
                  <c:v>9915.06706596</c:v>
                </c:pt>
                <c:pt idx="17">
                  <c:v>3076.8623999999995</c:v>
                </c:pt>
                <c:pt idx="18">
                  <c:v>1491.8025959999991</c:v>
                </c:pt>
                <c:pt idx="19">
                  <c:v>30961.473648000021</c:v>
                </c:pt>
                <c:pt idx="20">
                  <c:v>354650.86933056003</c:v>
                </c:pt>
                <c:pt idx="21">
                  <c:v>5957.3267212800001</c:v>
                </c:pt>
                <c:pt idx="22">
                  <c:v>1314.1968722400002</c:v>
                </c:pt>
                <c:pt idx="23">
                  <c:v>9041.4659744399978</c:v>
                </c:pt>
                <c:pt idx="24">
                  <c:v>3094.6496238000004</c:v>
                </c:pt>
                <c:pt idx="25">
                  <c:v>5419.3231131599996</c:v>
                </c:pt>
                <c:pt idx="26">
                  <c:v>17925.278001120001</c:v>
                </c:pt>
                <c:pt idx="27">
                  <c:v>638.29389600000002</c:v>
                </c:pt>
                <c:pt idx="28">
                  <c:v>6178.7835771599994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川上村</c:v>
                </c:pt>
              </c:strCache>
            </c:strRef>
          </c:cat>
          <c:val>
            <c:numRef>
              <c:f>①CO2排出量の現状把握!$AX$43:$AX$45</c:f>
              <c:numCache>
                <c:formatCode>0%</c:formatCode>
                <c:ptCount val="3"/>
                <c:pt idx="0">
                  <c:v>0.42072759503743129</c:v>
                </c:pt>
                <c:pt idx="1">
                  <c:v>0.21770265792956017</c:v>
                </c:pt>
                <c:pt idx="2">
                  <c:v>6.2089880297233085E-2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川上村</c:v>
                </c:pt>
              </c:strCache>
            </c:strRef>
          </c:cat>
          <c:val>
            <c:numRef>
              <c:f>①CO2排出量の現状把握!$AY$43:$AY$45</c:f>
              <c:numCache>
                <c:formatCode>0%</c:formatCode>
                <c:ptCount val="3"/>
                <c:pt idx="0">
                  <c:v>0.19118662390594171</c:v>
                </c:pt>
                <c:pt idx="1">
                  <c:v>0.20156618102786486</c:v>
                </c:pt>
                <c:pt idx="2">
                  <c:v>9.0162791385563268E-2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川上村</c:v>
                </c:pt>
              </c:strCache>
            </c:strRef>
          </c:cat>
          <c:val>
            <c:numRef>
              <c:f>①CO2排出量の現状把握!$AZ$43:$AZ$45</c:f>
              <c:numCache>
                <c:formatCode>0%</c:formatCode>
                <c:ptCount val="3"/>
                <c:pt idx="0">
                  <c:v>0.18034974026133399</c:v>
                </c:pt>
                <c:pt idx="1">
                  <c:v>0.24962668835236601</c:v>
                </c:pt>
                <c:pt idx="2">
                  <c:v>0.17682711448710631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川上村</c:v>
                </c:pt>
              </c:strCache>
            </c:strRef>
          </c:cat>
          <c:val>
            <c:numRef>
              <c:f>①CO2排出量の現状把握!$BA$43:$BA$45</c:f>
              <c:numCache>
                <c:formatCode>0%</c:formatCode>
                <c:ptCount val="3"/>
                <c:pt idx="0">
                  <c:v>0.19226168778726088</c:v>
                </c:pt>
                <c:pt idx="1">
                  <c:v>0.3153851668840863</c:v>
                </c:pt>
                <c:pt idx="2">
                  <c:v>0.66383305476555643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川上村</c:v>
                </c:pt>
              </c:strCache>
            </c:strRef>
          </c:cat>
          <c:val>
            <c:numRef>
              <c:f>①CO2排出量の現状把握!$BB$43:$BB$45</c:f>
              <c:numCache>
                <c:formatCode>0%</c:formatCode>
                <c:ptCount val="3"/>
                <c:pt idx="0">
                  <c:v>1.5474353008032191E-2</c:v>
                </c:pt>
                <c:pt idx="1">
                  <c:v>1.5719305806122484E-2</c:v>
                </c:pt>
                <c:pt idx="2">
                  <c:v>7.0871590645409229E-3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996</c:v>
                </c:pt>
                <c:pt idx="1">
                  <c:v>996</c:v>
                </c:pt>
                <c:pt idx="2">
                  <c:v>996</c:v>
                </c:pt>
                <c:pt idx="3">
                  <c:v>996</c:v>
                </c:pt>
                <c:pt idx="4">
                  <c:v>996</c:v>
                </c:pt>
                <c:pt idx="5">
                  <c:v>819</c:v>
                </c:pt>
                <c:pt idx="6">
                  <c:v>819</c:v>
                </c:pt>
                <c:pt idx="7">
                  <c:v>819</c:v>
                </c:pt>
                <c:pt idx="8">
                  <c:v>819</c:v>
                </c:pt>
                <c:pt idx="9">
                  <c:v>819</c:v>
                </c:pt>
                <c:pt idx="10">
                  <c:v>819</c:v>
                </c:pt>
                <c:pt idx="11">
                  <c:v>730</c:v>
                </c:pt>
                <c:pt idx="12">
                  <c:v>730</c:v>
                </c:pt>
                <c:pt idx="13">
                  <c:v>730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0.18677377000000001</c:v>
                </c:pt>
                <c:pt idx="1">
                  <c:v>0.19981533000000001</c:v>
                </c:pt>
                <c:pt idx="2">
                  <c:v>0.21471997000000001</c:v>
                </c:pt>
                <c:pt idx="3">
                  <c:v>0.20400726</c:v>
                </c:pt>
                <c:pt idx="4">
                  <c:v>0.17669792000000001</c:v>
                </c:pt>
                <c:pt idx="5">
                  <c:v>0.22356960000000001</c:v>
                </c:pt>
                <c:pt idx="6">
                  <c:v>0.22682999000000001</c:v>
                </c:pt>
                <c:pt idx="7">
                  <c:v>0.23288500000000001</c:v>
                </c:pt>
                <c:pt idx="8">
                  <c:v>0.24825541000000001</c:v>
                </c:pt>
                <c:pt idx="9">
                  <c:v>0.20028109999999999</c:v>
                </c:pt>
                <c:pt idx="10">
                  <c:v>0.22682999000000001</c:v>
                </c:pt>
                <c:pt idx="11">
                  <c:v>0.22915884</c:v>
                </c:pt>
                <c:pt idx="12">
                  <c:v>0.22030921000000001</c:v>
                </c:pt>
                <c:pt idx="13">
                  <c:v>0.21425420000000001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4315</c:v>
                </c:pt>
                <c:pt idx="1">
                  <c:v>4243</c:v>
                </c:pt>
                <c:pt idx="2">
                  <c:v>4163</c:v>
                </c:pt>
                <c:pt idx="3">
                  <c:v>4178</c:v>
                </c:pt>
                <c:pt idx="4">
                  <c:v>4196</c:v>
                </c:pt>
                <c:pt idx="5">
                  <c:v>4120</c:v>
                </c:pt>
                <c:pt idx="6">
                  <c:v>4103</c:v>
                </c:pt>
                <c:pt idx="7">
                  <c:v>4025</c:v>
                </c:pt>
                <c:pt idx="8">
                  <c:v>4000</c:v>
                </c:pt>
                <c:pt idx="9">
                  <c:v>3952</c:v>
                </c:pt>
                <c:pt idx="10">
                  <c:v>3963</c:v>
                </c:pt>
                <c:pt idx="11">
                  <c:v>3947</c:v>
                </c:pt>
                <c:pt idx="12">
                  <c:v>3844</c:v>
                </c:pt>
                <c:pt idx="13">
                  <c:v>3806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川上村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1773</v>
      </c>
      <c r="B9" s="70">
        <v>460</v>
      </c>
      <c r="C9" s="70">
        <v>1</v>
      </c>
      <c r="D9" s="70">
        <v>28</v>
      </c>
      <c r="E9" s="70">
        <v>1990</v>
      </c>
      <c r="F9" s="70" t="s">
        <v>787</v>
      </c>
      <c r="G9" s="70" t="s">
        <v>1774</v>
      </c>
      <c r="H9" s="70" t="s">
        <v>1775</v>
      </c>
      <c r="I9" s="148"/>
      <c r="J9" s="71">
        <v>2.6113943317789561</v>
      </c>
      <c r="K9" s="71">
        <v>1.401173603695858</v>
      </c>
      <c r="L9" s="71">
        <v>5.5469851549617983</v>
      </c>
      <c r="M9" s="71">
        <v>5.5133109436376104</v>
      </c>
      <c r="N9" s="71">
        <v>4.8462383506415492</v>
      </c>
      <c r="O9" s="71">
        <v>6.0173343905775587</v>
      </c>
      <c r="P9" s="71">
        <v>10.51846505062276</v>
      </c>
      <c r="Q9" s="71">
        <v>0.37624853619154602</v>
      </c>
      <c r="R9" s="71">
        <v>0</v>
      </c>
      <c r="S9" s="71">
        <v>0.39964075619003542</v>
      </c>
      <c r="T9" s="72"/>
      <c r="U9" s="71">
        <v>505739</v>
      </c>
      <c r="V9" s="71">
        <v>494</v>
      </c>
      <c r="W9" s="71">
        <v>76</v>
      </c>
      <c r="X9" s="71">
        <v>2192</v>
      </c>
      <c r="Y9" s="71">
        <v>1695</v>
      </c>
      <c r="Z9" s="71">
        <v>2475</v>
      </c>
      <c r="AA9" s="71">
        <v>2554</v>
      </c>
      <c r="AB9" s="71">
        <v>6109</v>
      </c>
      <c r="AC9" s="71">
        <v>0</v>
      </c>
      <c r="AD9" s="71">
        <v>0.39964075619003542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1776</v>
      </c>
      <c r="B10" s="70">
        <v>461</v>
      </c>
      <c r="C10" s="70">
        <v>2</v>
      </c>
      <c r="D10" s="70">
        <v>28</v>
      </c>
      <c r="E10" s="70">
        <v>2005</v>
      </c>
      <c r="F10" s="70" t="s">
        <v>789</v>
      </c>
      <c r="G10" s="70" t="s">
        <v>1774</v>
      </c>
      <c r="H10" s="70" t="s">
        <v>1775</v>
      </c>
      <c r="I10" s="148"/>
      <c r="J10" s="71">
        <v>1.694284801726734</v>
      </c>
      <c r="K10" s="71">
        <v>0.74327965515286276</v>
      </c>
      <c r="L10" s="71">
        <v>5.005684223008295</v>
      </c>
      <c r="M10" s="71">
        <v>8.5980429011140185</v>
      </c>
      <c r="N10" s="71">
        <v>6.0157796367515628</v>
      </c>
      <c r="O10" s="71">
        <v>7.849299260605461</v>
      </c>
      <c r="P10" s="71">
        <v>11.64135602109922</v>
      </c>
      <c r="Q10" s="71">
        <v>0.34140846667006303</v>
      </c>
      <c r="R10" s="71">
        <v>0</v>
      </c>
      <c r="S10" s="71">
        <v>0.91555900000000001</v>
      </c>
      <c r="T10" s="72"/>
      <c r="U10" s="71">
        <v>300894</v>
      </c>
      <c r="V10" s="71">
        <v>330</v>
      </c>
      <c r="W10" s="71">
        <v>64</v>
      </c>
      <c r="X10" s="71">
        <v>1871</v>
      </c>
      <c r="Y10" s="71">
        <v>1759</v>
      </c>
      <c r="Z10" s="71">
        <v>3736</v>
      </c>
      <c r="AA10" s="71">
        <v>2315</v>
      </c>
      <c r="AB10" s="71">
        <v>5795</v>
      </c>
      <c r="AC10" s="71">
        <v>0</v>
      </c>
      <c r="AD10" s="71">
        <v>0.91555900000000001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1777</v>
      </c>
      <c r="B11" s="70">
        <v>462</v>
      </c>
      <c r="C11" s="70">
        <v>3</v>
      </c>
      <c r="D11" s="70">
        <v>28</v>
      </c>
      <c r="E11" s="70">
        <v>2006</v>
      </c>
      <c r="F11" s="70" t="s">
        <v>790</v>
      </c>
      <c r="G11" s="70" t="s">
        <v>1774</v>
      </c>
      <c r="H11" s="70" t="s">
        <v>1775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1778</v>
      </c>
      <c r="B12" s="70">
        <v>463</v>
      </c>
      <c r="C12" s="70">
        <v>4</v>
      </c>
      <c r="D12" s="70">
        <v>28</v>
      </c>
      <c r="E12" s="70">
        <v>2007</v>
      </c>
      <c r="F12" s="70" t="s">
        <v>791</v>
      </c>
      <c r="G12" s="70" t="s">
        <v>1774</v>
      </c>
      <c r="H12" s="70" t="s">
        <v>1775</v>
      </c>
      <c r="I12" s="148"/>
      <c r="J12" s="71">
        <v>2.1288198305698138</v>
      </c>
      <c r="K12" s="71">
        <v>0.73527964661251677</v>
      </c>
      <c r="L12" s="71">
        <v>5.4319544763512244</v>
      </c>
      <c r="M12" s="71">
        <v>8.134695420383844</v>
      </c>
      <c r="N12" s="71">
        <v>5.8626447461181934</v>
      </c>
      <c r="O12" s="71">
        <v>7.4031215759523059</v>
      </c>
      <c r="P12" s="71">
        <v>11.392604646575149</v>
      </c>
      <c r="Q12" s="71">
        <v>0.34311519901130899</v>
      </c>
      <c r="R12" s="71">
        <v>0</v>
      </c>
      <c r="S12" s="71">
        <v>0.73280086135427525</v>
      </c>
      <c r="T12" s="72"/>
      <c r="U12" s="71">
        <v>381324</v>
      </c>
      <c r="V12" s="71">
        <v>314</v>
      </c>
      <c r="W12" s="71">
        <v>129</v>
      </c>
      <c r="X12" s="71">
        <v>1897</v>
      </c>
      <c r="Y12" s="71">
        <v>1743</v>
      </c>
      <c r="Z12" s="71">
        <v>3663</v>
      </c>
      <c r="AA12" s="71">
        <v>2231</v>
      </c>
      <c r="AB12" s="71">
        <v>5516</v>
      </c>
      <c r="AC12" s="71">
        <v>0</v>
      </c>
      <c r="AD12" s="71">
        <v>0.73280086135427525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1779</v>
      </c>
      <c r="B13" s="70">
        <v>464</v>
      </c>
      <c r="C13" s="70">
        <v>5</v>
      </c>
      <c r="D13" s="70">
        <v>28</v>
      </c>
      <c r="E13" s="70">
        <v>2008</v>
      </c>
      <c r="F13" s="70" t="s">
        <v>792</v>
      </c>
      <c r="G13" s="70" t="s">
        <v>1774</v>
      </c>
      <c r="H13" s="70" t="s">
        <v>1775</v>
      </c>
      <c r="I13" s="148"/>
      <c r="J13" s="71">
        <v>1.847355797864318</v>
      </c>
      <c r="K13" s="71">
        <v>0.54930749359735576</v>
      </c>
      <c r="L13" s="71">
        <v>4.7872815178089771</v>
      </c>
      <c r="M13" s="71">
        <v>8.6240560520548648</v>
      </c>
      <c r="N13" s="71">
        <v>5.9991926372734126</v>
      </c>
      <c r="O13" s="71">
        <v>7.060326926017912</v>
      </c>
      <c r="P13" s="71">
        <v>11.06847949767066</v>
      </c>
      <c r="Q13" s="71">
        <v>0.331626892159055</v>
      </c>
      <c r="R13" s="71">
        <v>0</v>
      </c>
      <c r="S13" s="71">
        <v>1.1585880446400001</v>
      </c>
      <c r="T13" s="72"/>
      <c r="U13" s="71">
        <v>347009</v>
      </c>
      <c r="V13" s="71">
        <v>314</v>
      </c>
      <c r="W13" s="71">
        <v>129</v>
      </c>
      <c r="X13" s="71">
        <v>1897</v>
      </c>
      <c r="Y13" s="71">
        <v>1726</v>
      </c>
      <c r="Z13" s="71">
        <v>3616</v>
      </c>
      <c r="AA13" s="71">
        <v>2170</v>
      </c>
      <c r="AB13" s="71">
        <v>5419</v>
      </c>
      <c r="AC13" s="71">
        <v>0</v>
      </c>
      <c r="AD13" s="71">
        <v>1.1585880446400001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1780</v>
      </c>
      <c r="B14" s="70">
        <v>465</v>
      </c>
      <c r="C14" s="70">
        <v>6</v>
      </c>
      <c r="D14" s="70">
        <v>28</v>
      </c>
      <c r="E14" s="70">
        <v>2009</v>
      </c>
      <c r="F14" s="70" t="s">
        <v>176</v>
      </c>
      <c r="G14" s="70" t="s">
        <v>1774</v>
      </c>
      <c r="H14" s="70" t="s">
        <v>1775</v>
      </c>
      <c r="I14" s="148"/>
      <c r="J14" s="71">
        <v>1.9708327200628211</v>
      </c>
      <c r="K14" s="71">
        <v>0.47993008029998419</v>
      </c>
      <c r="L14" s="71">
        <v>4.8959242047782876</v>
      </c>
      <c r="M14" s="71">
        <v>8.7952658327043558</v>
      </c>
      <c r="N14" s="71">
        <v>5.2829646889670467</v>
      </c>
      <c r="O14" s="71">
        <v>7.1430772242410869</v>
      </c>
      <c r="P14" s="71">
        <v>10.697087659149931</v>
      </c>
      <c r="Q14" s="71">
        <v>0.30815983627295801</v>
      </c>
      <c r="R14" s="71">
        <v>0</v>
      </c>
      <c r="S14" s="71">
        <v>1.1177387700200001</v>
      </c>
      <c r="T14" s="72"/>
      <c r="U14" s="71">
        <v>333415</v>
      </c>
      <c r="V14" s="71">
        <v>290</v>
      </c>
      <c r="W14" s="71">
        <v>191</v>
      </c>
      <c r="X14" s="71">
        <v>2070</v>
      </c>
      <c r="Y14" s="71">
        <v>1714</v>
      </c>
      <c r="Z14" s="71">
        <v>3611</v>
      </c>
      <c r="AA14" s="71">
        <v>2153</v>
      </c>
      <c r="AB14" s="71">
        <v>5286</v>
      </c>
      <c r="AC14" s="71">
        <v>0</v>
      </c>
      <c r="AD14" s="71">
        <v>1.1177387700200001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3.29</v>
      </c>
      <c r="BM14" s="71">
        <v>0</v>
      </c>
      <c r="BN14" s="72"/>
      <c r="BO14" s="71">
        <v>0</v>
      </c>
      <c r="BP14" s="71">
        <v>0</v>
      </c>
      <c r="BQ14" s="71">
        <v>0</v>
      </c>
      <c r="BR14" s="71">
        <v>0</v>
      </c>
      <c r="BS14" s="71">
        <v>1</v>
      </c>
      <c r="BT14" s="71">
        <v>0</v>
      </c>
      <c r="BU14"/>
      <c r="BV14" s="70">
        <v>3.29</v>
      </c>
      <c r="BW14" s="70">
        <v>0</v>
      </c>
      <c r="BX14" s="70">
        <v>0</v>
      </c>
      <c r="BY14" s="70">
        <v>0</v>
      </c>
      <c r="BZ14" s="70">
        <v>0</v>
      </c>
      <c r="CA14" s="70">
        <v>0</v>
      </c>
      <c r="CB14" s="70">
        <v>0</v>
      </c>
      <c r="CC14" s="70">
        <v>0</v>
      </c>
      <c r="CD14" s="70">
        <v>0</v>
      </c>
    </row>
    <row r="15" spans="1:82">
      <c r="A15" s="70" t="s">
        <v>1781</v>
      </c>
      <c r="B15" s="70">
        <v>466</v>
      </c>
      <c r="C15" s="70">
        <v>7</v>
      </c>
      <c r="D15" s="70">
        <v>28</v>
      </c>
      <c r="E15" s="70">
        <v>2010</v>
      </c>
      <c r="F15" s="70" t="s">
        <v>177</v>
      </c>
      <c r="G15" s="70" t="s">
        <v>1774</v>
      </c>
      <c r="H15" s="70" t="s">
        <v>1775</v>
      </c>
      <c r="I15" s="148"/>
      <c r="J15" s="71">
        <v>1.671048186581622</v>
      </c>
      <c r="K15" s="71">
        <v>0.51177493076641845</v>
      </c>
      <c r="L15" s="71">
        <v>4.7052064095261761</v>
      </c>
      <c r="M15" s="71">
        <v>9.1050623526105969</v>
      </c>
      <c r="N15" s="71">
        <v>5.5925060611147774</v>
      </c>
      <c r="O15" s="71">
        <v>7.0883793646345161</v>
      </c>
      <c r="P15" s="71">
        <v>10.777438705674831</v>
      </c>
      <c r="Q15" s="71">
        <v>0.31636262424540201</v>
      </c>
      <c r="R15" s="71">
        <v>0</v>
      </c>
      <c r="S15" s="71">
        <v>0.56146950418999997</v>
      </c>
      <c r="T15" s="72"/>
      <c r="U15" s="71">
        <v>304005</v>
      </c>
      <c r="V15" s="71">
        <v>290</v>
      </c>
      <c r="W15" s="71">
        <v>191</v>
      </c>
      <c r="X15" s="71">
        <v>2070</v>
      </c>
      <c r="Y15" s="71">
        <v>1705</v>
      </c>
      <c r="Z15" s="71">
        <v>3600</v>
      </c>
      <c r="AA15" s="71">
        <v>2115</v>
      </c>
      <c r="AB15" s="71">
        <v>5200</v>
      </c>
      <c r="AC15" s="71">
        <v>0</v>
      </c>
      <c r="AD15" s="71">
        <v>0.56146950418999997</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3.266</v>
      </c>
      <c r="BM15" s="71">
        <v>0</v>
      </c>
      <c r="BN15" s="72"/>
      <c r="BO15" s="71">
        <v>0</v>
      </c>
      <c r="BP15" s="71">
        <v>0</v>
      </c>
      <c r="BQ15" s="71">
        <v>0</v>
      </c>
      <c r="BR15" s="71">
        <v>0</v>
      </c>
      <c r="BS15" s="71">
        <v>1</v>
      </c>
      <c r="BT15" s="71">
        <v>0</v>
      </c>
      <c r="BU15"/>
      <c r="BV15" s="70">
        <v>3.266</v>
      </c>
      <c r="BW15" s="70">
        <v>0</v>
      </c>
      <c r="BX15" s="70">
        <v>0</v>
      </c>
      <c r="BY15" s="70">
        <v>0</v>
      </c>
      <c r="BZ15" s="70">
        <v>0</v>
      </c>
      <c r="CA15" s="70">
        <v>0</v>
      </c>
      <c r="CB15" s="70">
        <v>0</v>
      </c>
      <c r="CC15" s="70">
        <v>0</v>
      </c>
      <c r="CD15" s="70">
        <v>0</v>
      </c>
    </row>
    <row r="16" spans="1:82">
      <c r="A16" s="70" t="s">
        <v>1782</v>
      </c>
      <c r="B16" s="70">
        <v>467</v>
      </c>
      <c r="C16" s="70">
        <v>8</v>
      </c>
      <c r="D16" s="70">
        <v>28</v>
      </c>
      <c r="E16" s="70">
        <v>2011</v>
      </c>
      <c r="F16" s="70" t="s">
        <v>178</v>
      </c>
      <c r="G16" s="70" t="s">
        <v>1774</v>
      </c>
      <c r="H16" s="70" t="s">
        <v>1775</v>
      </c>
      <c r="I16" s="148"/>
      <c r="J16" s="71">
        <v>2.0234037460949228</v>
      </c>
      <c r="K16" s="71">
        <v>0.66889531923135204</v>
      </c>
      <c r="L16" s="71">
        <v>7.4090396788668889</v>
      </c>
      <c r="M16" s="71">
        <v>10.74639306966359</v>
      </c>
      <c r="N16" s="71">
        <v>5.8757790559110612</v>
      </c>
      <c r="O16" s="71">
        <v>6.8567193872339356</v>
      </c>
      <c r="P16" s="71">
        <v>10.342276672823763</v>
      </c>
      <c r="Q16" s="71">
        <v>0.35888539178384199</v>
      </c>
      <c r="R16" s="71">
        <v>0</v>
      </c>
      <c r="S16" s="71">
        <v>1.2689845475999999</v>
      </c>
      <c r="T16" s="72"/>
      <c r="U16" s="71">
        <v>326813</v>
      </c>
      <c r="V16" s="71">
        <v>290</v>
      </c>
      <c r="W16" s="71">
        <v>191</v>
      </c>
      <c r="X16" s="71">
        <v>2070</v>
      </c>
      <c r="Y16" s="71">
        <v>1688</v>
      </c>
      <c r="Z16" s="71">
        <v>3558</v>
      </c>
      <c r="AA16" s="71">
        <v>2090</v>
      </c>
      <c r="AB16" s="71">
        <v>5114</v>
      </c>
      <c r="AC16" s="71">
        <v>0</v>
      </c>
      <c r="AD16" s="71">
        <v>1.2689845475999999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2.8319999999999999</v>
      </c>
      <c r="BM16" s="71">
        <v>0</v>
      </c>
      <c r="BN16" s="72"/>
      <c r="BO16" s="71">
        <v>0</v>
      </c>
      <c r="BP16" s="71">
        <v>0</v>
      </c>
      <c r="BQ16" s="71">
        <v>0</v>
      </c>
      <c r="BR16" s="71">
        <v>0</v>
      </c>
      <c r="BS16" s="71">
        <v>1</v>
      </c>
      <c r="BT16" s="71">
        <v>0</v>
      </c>
      <c r="BU16"/>
      <c r="BV16" s="70">
        <v>2.8319999999999999</v>
      </c>
      <c r="BW16" s="70">
        <v>0</v>
      </c>
      <c r="BX16" s="70">
        <v>0</v>
      </c>
      <c r="BY16" s="70">
        <v>0</v>
      </c>
      <c r="BZ16" s="70">
        <v>0</v>
      </c>
      <c r="CA16" s="70">
        <v>0</v>
      </c>
      <c r="CB16" s="70">
        <v>0</v>
      </c>
      <c r="CC16" s="70">
        <v>0</v>
      </c>
      <c r="CD16" s="70">
        <v>0</v>
      </c>
    </row>
    <row r="17" spans="1:82">
      <c r="A17" s="70" t="s">
        <v>1783</v>
      </c>
      <c r="B17" s="70">
        <v>468</v>
      </c>
      <c r="C17" s="70">
        <v>9</v>
      </c>
      <c r="D17" s="70">
        <v>28</v>
      </c>
      <c r="E17" s="70">
        <v>2012</v>
      </c>
      <c r="F17" s="70" t="s">
        <v>179</v>
      </c>
      <c r="G17" s="70" t="s">
        <v>1774</v>
      </c>
      <c r="H17" s="70" t="s">
        <v>1775</v>
      </c>
      <c r="I17" s="148"/>
      <c r="J17" s="71">
        <v>1.715104867326636</v>
      </c>
      <c r="K17" s="71">
        <v>0.63643338595051546</v>
      </c>
      <c r="L17" s="71">
        <v>7.3350847021281647</v>
      </c>
      <c r="M17" s="71">
        <v>10.95433956040095</v>
      </c>
      <c r="N17" s="71">
        <v>6.8432086819211762</v>
      </c>
      <c r="O17" s="71">
        <v>6.7377560847049747</v>
      </c>
      <c r="P17" s="71">
        <v>10.246844128063463</v>
      </c>
      <c r="Q17" s="71">
        <v>0.38214466056728302</v>
      </c>
      <c r="R17" s="71">
        <v>0</v>
      </c>
      <c r="S17" s="71">
        <v>0.86217755777999994</v>
      </c>
      <c r="T17" s="72"/>
      <c r="U17" s="71">
        <v>262034</v>
      </c>
      <c r="V17" s="71">
        <v>290</v>
      </c>
      <c r="W17" s="71">
        <v>191</v>
      </c>
      <c r="X17" s="71">
        <v>2070</v>
      </c>
      <c r="Y17" s="71">
        <v>1675</v>
      </c>
      <c r="Z17" s="71">
        <v>3524</v>
      </c>
      <c r="AA17" s="71">
        <v>2059</v>
      </c>
      <c r="AB17" s="71">
        <v>5012</v>
      </c>
      <c r="AC17" s="71">
        <v>0</v>
      </c>
      <c r="AD17" s="71">
        <v>0.86217755777999994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3.032</v>
      </c>
      <c r="BM17" s="71">
        <v>0</v>
      </c>
      <c r="BN17" s="72"/>
      <c r="BO17" s="71">
        <v>0</v>
      </c>
      <c r="BP17" s="71">
        <v>0</v>
      </c>
      <c r="BQ17" s="71">
        <v>0</v>
      </c>
      <c r="BR17" s="71">
        <v>0</v>
      </c>
      <c r="BS17" s="71">
        <v>1</v>
      </c>
      <c r="BT17" s="71">
        <v>0</v>
      </c>
      <c r="BU17"/>
      <c r="BV17" s="70">
        <v>3.032</v>
      </c>
      <c r="BW17" s="70">
        <v>0</v>
      </c>
      <c r="BX17" s="70">
        <v>0</v>
      </c>
      <c r="BY17" s="70">
        <v>0</v>
      </c>
      <c r="BZ17" s="70">
        <v>0</v>
      </c>
      <c r="CA17" s="70">
        <v>0</v>
      </c>
      <c r="CB17" s="70">
        <v>0</v>
      </c>
      <c r="CC17" s="70">
        <v>0</v>
      </c>
      <c r="CD17" s="70">
        <v>0</v>
      </c>
    </row>
    <row r="18" spans="1:82">
      <c r="A18" s="70" t="s">
        <v>1784</v>
      </c>
      <c r="B18" s="70">
        <v>469</v>
      </c>
      <c r="C18" s="70">
        <v>10</v>
      </c>
      <c r="D18" s="70">
        <v>28</v>
      </c>
      <c r="E18" s="70">
        <v>2013</v>
      </c>
      <c r="F18" s="70" t="s">
        <v>180</v>
      </c>
      <c r="G18" s="70" t="s">
        <v>1774</v>
      </c>
      <c r="H18" s="70" t="s">
        <v>1775</v>
      </c>
      <c r="I18" s="148"/>
      <c r="J18" s="71">
        <v>1.600956050156646</v>
      </c>
      <c r="K18" s="71">
        <v>0.5481053832242857</v>
      </c>
      <c r="L18" s="71">
        <v>7.0894756551091502</v>
      </c>
      <c r="M18" s="71">
        <v>10.41309530402696</v>
      </c>
      <c r="N18" s="71">
        <v>5.6669016512998551</v>
      </c>
      <c r="O18" s="71">
        <v>6.4571060504404469</v>
      </c>
      <c r="P18" s="71">
        <v>10.375370861605987</v>
      </c>
      <c r="Q18" s="71">
        <v>0.38236524004352102</v>
      </c>
      <c r="R18" s="71">
        <v>0</v>
      </c>
      <c r="S18" s="71">
        <v>1.121336063</v>
      </c>
      <c r="T18" s="72"/>
      <c r="U18" s="71">
        <v>235490</v>
      </c>
      <c r="V18" s="71">
        <v>290</v>
      </c>
      <c r="W18" s="71">
        <v>191</v>
      </c>
      <c r="X18" s="71">
        <v>2070</v>
      </c>
      <c r="Y18" s="71">
        <v>1680</v>
      </c>
      <c r="Z18" s="71">
        <v>3528</v>
      </c>
      <c r="AA18" s="71">
        <v>2077</v>
      </c>
      <c r="AB18" s="71">
        <v>4943</v>
      </c>
      <c r="AC18" s="71">
        <v>0</v>
      </c>
      <c r="AD18" s="71">
        <v>1.121336063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2.9529999999999998</v>
      </c>
      <c r="BM18" s="71">
        <v>0</v>
      </c>
      <c r="BN18" s="72"/>
      <c r="BO18" s="71">
        <v>0</v>
      </c>
      <c r="BP18" s="71">
        <v>0</v>
      </c>
      <c r="BQ18" s="71">
        <v>0</v>
      </c>
      <c r="BR18" s="71">
        <v>0</v>
      </c>
      <c r="BS18" s="71">
        <v>1</v>
      </c>
      <c r="BT18" s="71">
        <v>0</v>
      </c>
      <c r="BU18"/>
      <c r="BV18" s="70">
        <v>2.9529999999999998</v>
      </c>
      <c r="BW18" s="70">
        <v>0</v>
      </c>
      <c r="BX18" s="70">
        <v>0</v>
      </c>
      <c r="BY18" s="70">
        <v>0</v>
      </c>
      <c r="BZ18" s="70">
        <v>0</v>
      </c>
      <c r="CA18" s="70">
        <v>0</v>
      </c>
      <c r="CB18" s="70">
        <v>0</v>
      </c>
      <c r="CC18" s="70">
        <v>0</v>
      </c>
      <c r="CD18" s="70">
        <v>0</v>
      </c>
    </row>
    <row r="19" spans="1:82">
      <c r="A19" s="70" t="s">
        <v>1785</v>
      </c>
      <c r="B19" s="70">
        <v>470</v>
      </c>
      <c r="C19" s="70">
        <v>11</v>
      </c>
      <c r="D19" s="70">
        <v>28</v>
      </c>
      <c r="E19" s="70">
        <v>2014</v>
      </c>
      <c r="F19" s="70" t="s">
        <v>181</v>
      </c>
      <c r="G19" s="70" t="s">
        <v>1774</v>
      </c>
      <c r="H19" s="70" t="s">
        <v>1775</v>
      </c>
      <c r="I19" s="148"/>
      <c r="J19" s="71">
        <v>1.4390852854921801</v>
      </c>
      <c r="K19" s="71">
        <v>0.54388650995948029</v>
      </c>
      <c r="L19" s="71">
        <v>0.5886478899777644</v>
      </c>
      <c r="M19" s="71">
        <v>8.882387952447873</v>
      </c>
      <c r="N19" s="71">
        <v>5.8102924203823001</v>
      </c>
      <c r="O19" s="71">
        <v>6.1429730911040332</v>
      </c>
      <c r="P19" s="71">
        <v>10.308788557317525</v>
      </c>
      <c r="Q19" s="71">
        <v>0.35965758381518398</v>
      </c>
      <c r="R19" s="71">
        <v>0</v>
      </c>
      <c r="S19" s="71">
        <v>0.77761352132499995</v>
      </c>
      <c r="T19" s="72"/>
      <c r="U19" s="71">
        <v>253420</v>
      </c>
      <c r="V19" s="71">
        <v>256</v>
      </c>
      <c r="W19" s="71">
        <v>25</v>
      </c>
      <c r="X19" s="71">
        <v>1821</v>
      </c>
      <c r="Y19" s="71">
        <v>1666</v>
      </c>
      <c r="Z19" s="71">
        <v>3535</v>
      </c>
      <c r="AA19" s="71">
        <v>2053</v>
      </c>
      <c r="AB19" s="71">
        <v>4846</v>
      </c>
      <c r="AC19" s="71">
        <v>0</v>
      </c>
      <c r="AD19" s="71">
        <v>0.77761352132499995</v>
      </c>
      <c r="AE19" s="72"/>
      <c r="AF19" s="71"/>
      <c r="AG19" s="71"/>
      <c r="AH19" s="71"/>
      <c r="AI19" s="71"/>
      <c r="AJ19" s="71"/>
      <c r="AK19" s="71"/>
      <c r="AL19" s="71"/>
      <c r="AM19" s="71"/>
      <c r="AN19" s="71"/>
      <c r="AO19" s="71"/>
      <c r="AP19" s="71"/>
      <c r="AQ19" s="72"/>
      <c r="AR19" s="71">
        <v>7</v>
      </c>
      <c r="AS19" s="71">
        <v>3</v>
      </c>
      <c r="AT19" s="71">
        <v>0</v>
      </c>
      <c r="AU19" s="71">
        <v>0</v>
      </c>
      <c r="AV19" s="71">
        <v>0</v>
      </c>
      <c r="AW19" s="71">
        <v>0</v>
      </c>
      <c r="AX19" s="71"/>
      <c r="AY19" s="72"/>
      <c r="AZ19" s="71">
        <v>43.5</v>
      </c>
      <c r="BA19" s="71">
        <v>2053.3000000000002</v>
      </c>
      <c r="BB19" s="71">
        <v>0</v>
      </c>
      <c r="BC19" s="71">
        <v>0</v>
      </c>
      <c r="BD19" s="71">
        <v>0</v>
      </c>
      <c r="BE19" s="71">
        <v>0</v>
      </c>
      <c r="BF19" s="71"/>
      <c r="BG19" s="72"/>
      <c r="BH19" s="71">
        <v>0</v>
      </c>
      <c r="BI19" s="71">
        <v>0</v>
      </c>
      <c r="BJ19" s="71">
        <v>0</v>
      </c>
      <c r="BK19" s="71">
        <v>0</v>
      </c>
      <c r="BL19" s="71">
        <v>2.8889999999999998</v>
      </c>
      <c r="BM19" s="71">
        <v>0</v>
      </c>
      <c r="BN19" s="72"/>
      <c r="BO19" s="71">
        <v>0</v>
      </c>
      <c r="BP19" s="71">
        <v>0</v>
      </c>
      <c r="BQ19" s="71">
        <v>0</v>
      </c>
      <c r="BR19" s="71">
        <v>0</v>
      </c>
      <c r="BS19" s="71">
        <v>1</v>
      </c>
      <c r="BT19" s="71">
        <v>0</v>
      </c>
      <c r="BU19"/>
      <c r="BV19" s="70">
        <v>2.8889999999999998</v>
      </c>
      <c r="BW19" s="70">
        <v>0</v>
      </c>
      <c r="BX19" s="70">
        <v>0</v>
      </c>
      <c r="BY19" s="70">
        <v>0</v>
      </c>
      <c r="BZ19" s="70">
        <v>0</v>
      </c>
      <c r="CA19" s="70">
        <v>0</v>
      </c>
      <c r="CB19" s="70">
        <v>0</v>
      </c>
      <c r="CC19" s="70">
        <v>0</v>
      </c>
      <c r="CD19" s="70">
        <v>0</v>
      </c>
    </row>
    <row r="20" spans="1:82">
      <c r="A20" s="70" t="s">
        <v>1786</v>
      </c>
      <c r="B20" s="70">
        <v>471</v>
      </c>
      <c r="C20" s="70">
        <v>12</v>
      </c>
      <c r="D20" s="70">
        <v>28</v>
      </c>
      <c r="E20" s="70">
        <v>2015</v>
      </c>
      <c r="F20" s="70" t="s">
        <v>182</v>
      </c>
      <c r="G20" s="70" t="s">
        <v>1774</v>
      </c>
      <c r="H20" s="70" t="s">
        <v>1775</v>
      </c>
      <c r="I20" s="148"/>
      <c r="J20" s="71">
        <v>1.275335575516211</v>
      </c>
      <c r="K20" s="71">
        <v>0.54607161136073956</v>
      </c>
      <c r="L20" s="71">
        <v>0.63293716486764662</v>
      </c>
      <c r="M20" s="71">
        <v>8.8306293438354064</v>
      </c>
      <c r="N20" s="71">
        <v>5.321430575185552</v>
      </c>
      <c r="O20" s="71">
        <v>5.9966363268666507</v>
      </c>
      <c r="P20" s="71">
        <v>10.216427178644233</v>
      </c>
      <c r="Q20" s="71">
        <v>0.34379903172903198</v>
      </c>
      <c r="R20" s="71">
        <v>0</v>
      </c>
      <c r="S20" s="71">
        <v>1.10559697918</v>
      </c>
      <c r="T20" s="72"/>
      <c r="U20" s="71">
        <v>258067</v>
      </c>
      <c r="V20" s="71">
        <v>256</v>
      </c>
      <c r="W20" s="71">
        <v>25</v>
      </c>
      <c r="X20" s="71">
        <v>1821</v>
      </c>
      <c r="Y20" s="71">
        <v>1656</v>
      </c>
      <c r="Z20" s="71">
        <v>3484</v>
      </c>
      <c r="AA20" s="71">
        <v>2033</v>
      </c>
      <c r="AB20" s="71">
        <v>4732</v>
      </c>
      <c r="AC20" s="71">
        <v>0</v>
      </c>
      <c r="AD20" s="71">
        <v>1.10559697918</v>
      </c>
      <c r="AE20" s="72"/>
      <c r="AF20" s="71">
        <v>1760350.881512268</v>
      </c>
      <c r="AG20" s="71">
        <v>426161.20902774838</v>
      </c>
      <c r="AH20" s="71">
        <v>133644.53211359581</v>
      </c>
      <c r="AI20" s="71">
        <v>11605188.760977929</v>
      </c>
      <c r="AJ20" s="71">
        <v>7441497.7073463826</v>
      </c>
      <c r="AK20" s="71">
        <v>0</v>
      </c>
      <c r="AL20" s="71">
        <v>0</v>
      </c>
      <c r="AM20" s="71">
        <v>648500.75000657258</v>
      </c>
      <c r="AN20" s="71">
        <v>0</v>
      </c>
      <c r="AO20" s="71">
        <v>0</v>
      </c>
      <c r="AP20" s="71">
        <v>22015343.840984497</v>
      </c>
      <c r="AQ20" s="72"/>
      <c r="AR20" s="71">
        <v>9</v>
      </c>
      <c r="AS20" s="71">
        <v>7</v>
      </c>
      <c r="AT20" s="71">
        <v>0</v>
      </c>
      <c r="AU20" s="71">
        <v>0</v>
      </c>
      <c r="AV20" s="71">
        <v>0</v>
      </c>
      <c r="AW20" s="71">
        <v>0</v>
      </c>
      <c r="AX20" s="71"/>
      <c r="AY20" s="72"/>
      <c r="AZ20" s="71">
        <v>52.4</v>
      </c>
      <c r="BA20" s="71">
        <v>2246.8000000000002</v>
      </c>
      <c r="BB20" s="71">
        <v>0</v>
      </c>
      <c r="BC20" s="71">
        <v>0</v>
      </c>
      <c r="BD20" s="71">
        <v>0</v>
      </c>
      <c r="BE20" s="71">
        <v>0</v>
      </c>
      <c r="BF20" s="71"/>
      <c r="BG20" s="72"/>
      <c r="BH20" s="71">
        <v>0</v>
      </c>
      <c r="BI20" s="71">
        <v>0</v>
      </c>
      <c r="BJ20" s="71">
        <v>0</v>
      </c>
      <c r="BK20" s="71">
        <v>0</v>
      </c>
      <c r="BL20" s="71">
        <v>2.988</v>
      </c>
      <c r="BM20" s="71">
        <v>0</v>
      </c>
      <c r="BN20" s="72"/>
      <c r="BO20" s="71">
        <v>0</v>
      </c>
      <c r="BP20" s="71">
        <v>0</v>
      </c>
      <c r="BQ20" s="71">
        <v>0</v>
      </c>
      <c r="BR20" s="71">
        <v>0</v>
      </c>
      <c r="BS20" s="71">
        <v>1</v>
      </c>
      <c r="BT20" s="71">
        <v>0</v>
      </c>
      <c r="BU20"/>
      <c r="BV20" s="70">
        <v>2.988</v>
      </c>
      <c r="BW20" s="70">
        <v>0</v>
      </c>
      <c r="BX20" s="70">
        <v>0</v>
      </c>
      <c r="BY20" s="70">
        <v>0</v>
      </c>
      <c r="BZ20" s="70">
        <v>0</v>
      </c>
      <c r="CA20" s="70">
        <v>0</v>
      </c>
      <c r="CB20" s="70">
        <v>0</v>
      </c>
      <c r="CC20" s="70">
        <v>0</v>
      </c>
      <c r="CD20" s="70">
        <v>0</v>
      </c>
    </row>
    <row r="21" spans="1:82">
      <c r="A21" s="70" t="s">
        <v>1787</v>
      </c>
      <c r="B21" s="70">
        <v>472</v>
      </c>
      <c r="C21" s="70">
        <v>13</v>
      </c>
      <c r="D21" s="70">
        <v>28</v>
      </c>
      <c r="E21" s="70">
        <v>2016</v>
      </c>
      <c r="F21" s="70" t="s">
        <v>155</v>
      </c>
      <c r="G21" s="70" t="s">
        <v>1774</v>
      </c>
      <c r="H21" s="70" t="s">
        <v>1775</v>
      </c>
      <c r="I21" s="148"/>
      <c r="J21" s="71">
        <v>1.1409314679738018</v>
      </c>
      <c r="K21" s="71">
        <v>0.54531528979428812</v>
      </c>
      <c r="L21" s="71">
        <v>0.68370712878724915</v>
      </c>
      <c r="M21" s="71">
        <v>7.3954991071111307</v>
      </c>
      <c r="N21" s="71">
        <v>5.249860138880087</v>
      </c>
      <c r="O21" s="71">
        <v>5.8609054937540455</v>
      </c>
      <c r="P21" s="71">
        <v>10.402523660823999</v>
      </c>
      <c r="Q21" s="71">
        <v>0.32695565692369588</v>
      </c>
      <c r="R21" s="71">
        <v>0</v>
      </c>
      <c r="S21" s="71">
        <v>0.77918963775999994</v>
      </c>
      <c r="T21" s="72"/>
      <c r="U21" s="71">
        <v>224761</v>
      </c>
      <c r="V21" s="71">
        <v>256</v>
      </c>
      <c r="W21" s="71">
        <v>25</v>
      </c>
      <c r="X21" s="71">
        <v>1821</v>
      </c>
      <c r="Y21" s="71">
        <v>1655</v>
      </c>
      <c r="Z21" s="71">
        <v>3447</v>
      </c>
      <c r="AA21" s="71">
        <v>2141</v>
      </c>
      <c r="AB21" s="71">
        <v>4629</v>
      </c>
      <c r="AC21" s="71">
        <v>0</v>
      </c>
      <c r="AD21" s="71">
        <v>0.77918963775999994</v>
      </c>
      <c r="AE21" s="72"/>
      <c r="AF21" s="71">
        <v>1565551.9628011549</v>
      </c>
      <c r="AG21" s="71">
        <v>409787.661238525</v>
      </c>
      <c r="AH21" s="71">
        <v>110980.92301913589</v>
      </c>
      <c r="AI21" s="71">
        <v>11458701.78303434</v>
      </c>
      <c r="AJ21" s="71">
        <v>7179277.6660858169</v>
      </c>
      <c r="AK21" s="71">
        <v>0</v>
      </c>
      <c r="AL21" s="71">
        <v>0</v>
      </c>
      <c r="AM21" s="71">
        <v>634877.88699994329</v>
      </c>
      <c r="AN21" s="71">
        <v>0</v>
      </c>
      <c r="AO21" s="71">
        <v>0</v>
      </c>
      <c r="AP21" s="71">
        <v>21359177.883178912</v>
      </c>
      <c r="AQ21" s="72"/>
      <c r="AR21" s="71">
        <v>18</v>
      </c>
      <c r="AS21" s="71">
        <v>13</v>
      </c>
      <c r="AT21" s="71">
        <v>0</v>
      </c>
      <c r="AU21" s="71">
        <v>0</v>
      </c>
      <c r="AV21" s="71">
        <v>0</v>
      </c>
      <c r="AW21" s="71">
        <v>0</v>
      </c>
      <c r="AX21" s="71"/>
      <c r="AY21" s="72"/>
      <c r="AZ21" s="71">
        <v>102.5</v>
      </c>
      <c r="BA21" s="71">
        <v>2478.8000000000002</v>
      </c>
      <c r="BB21" s="71">
        <v>0</v>
      </c>
      <c r="BC21" s="71">
        <v>0</v>
      </c>
      <c r="BD21" s="71">
        <v>0</v>
      </c>
      <c r="BE21" s="71">
        <v>0</v>
      </c>
      <c r="BF21" s="71"/>
      <c r="BG21" s="72"/>
      <c r="BH21" s="71">
        <v>0</v>
      </c>
      <c r="BI21" s="71">
        <v>0</v>
      </c>
      <c r="BJ21" s="71">
        <v>0</v>
      </c>
      <c r="BK21" s="71">
        <v>0</v>
      </c>
      <c r="BL21" s="71">
        <v>3.008</v>
      </c>
      <c r="BM21" s="71">
        <v>0</v>
      </c>
      <c r="BN21" s="72"/>
      <c r="BO21" s="71">
        <v>0</v>
      </c>
      <c r="BP21" s="71">
        <v>0</v>
      </c>
      <c r="BQ21" s="71">
        <v>0</v>
      </c>
      <c r="BR21" s="71">
        <v>0</v>
      </c>
      <c r="BS21" s="71">
        <v>1</v>
      </c>
      <c r="BT21" s="71">
        <v>0</v>
      </c>
      <c r="BU21"/>
      <c r="BV21" s="70">
        <v>3.008</v>
      </c>
      <c r="BW21" s="70">
        <v>0</v>
      </c>
      <c r="BX21" s="70">
        <v>0</v>
      </c>
      <c r="BY21" s="70">
        <v>0</v>
      </c>
      <c r="BZ21" s="70">
        <v>0</v>
      </c>
      <c r="CA21" s="70">
        <v>0</v>
      </c>
      <c r="CB21" s="70">
        <v>0</v>
      </c>
      <c r="CC21" s="70">
        <v>0</v>
      </c>
      <c r="CD21" s="70">
        <v>0</v>
      </c>
    </row>
    <row r="22" spans="1:82">
      <c r="A22" s="70" t="s">
        <v>1788</v>
      </c>
      <c r="B22" s="70">
        <v>473</v>
      </c>
      <c r="C22" s="70">
        <v>14</v>
      </c>
      <c r="D22" s="70">
        <v>28</v>
      </c>
      <c r="E22" s="70">
        <v>2017</v>
      </c>
      <c r="F22" s="70" t="s">
        <v>156</v>
      </c>
      <c r="G22" s="70" t="s">
        <v>1774</v>
      </c>
      <c r="H22" s="70" t="s">
        <v>1775</v>
      </c>
      <c r="I22" s="148"/>
      <c r="J22" s="71">
        <v>1.159660197723184</v>
      </c>
      <c r="K22" s="71">
        <v>0.54970103265648707</v>
      </c>
      <c r="L22" s="71">
        <v>0.60318014241109963</v>
      </c>
      <c r="M22" s="71">
        <v>6.9831479671425454</v>
      </c>
      <c r="N22" s="71">
        <v>5.0875413359827641</v>
      </c>
      <c r="O22" s="71">
        <v>5.715093071374878</v>
      </c>
      <c r="P22" s="71">
        <v>10.196617021737373</v>
      </c>
      <c r="Q22" s="71">
        <v>0.311050692215039</v>
      </c>
      <c r="R22" s="71">
        <v>0</v>
      </c>
      <c r="S22" s="71">
        <v>1.0381909764599997</v>
      </c>
      <c r="T22" s="72"/>
      <c r="U22" s="71">
        <v>240331</v>
      </c>
      <c r="V22" s="71">
        <v>256</v>
      </c>
      <c r="W22" s="71">
        <v>25</v>
      </c>
      <c r="X22" s="71">
        <v>1821</v>
      </c>
      <c r="Y22" s="71">
        <v>1668</v>
      </c>
      <c r="Z22" s="71">
        <v>3417</v>
      </c>
      <c r="AA22" s="71">
        <v>2112</v>
      </c>
      <c r="AB22" s="71">
        <v>4554</v>
      </c>
      <c r="AC22" s="71">
        <v>0</v>
      </c>
      <c r="AD22" s="71">
        <v>1.0381909764599999</v>
      </c>
      <c r="AE22" s="72"/>
      <c r="AF22" s="71">
        <v>1661782.8652652691</v>
      </c>
      <c r="AG22" s="71">
        <v>415552.90948015678</v>
      </c>
      <c r="AH22" s="71">
        <v>129120.23780228059</v>
      </c>
      <c r="AI22" s="71">
        <v>11262703.474747719</v>
      </c>
      <c r="AJ22" s="71">
        <v>7325658.8144329945</v>
      </c>
      <c r="AK22" s="71">
        <v>0</v>
      </c>
      <c r="AL22" s="71">
        <v>0</v>
      </c>
      <c r="AM22" s="71">
        <v>625568.78142690414</v>
      </c>
      <c r="AN22" s="71">
        <v>0</v>
      </c>
      <c r="AO22" s="71">
        <v>0</v>
      </c>
      <c r="AP22" s="71">
        <v>21420387.083155323</v>
      </c>
      <c r="AQ22" s="72"/>
      <c r="AR22" s="71">
        <v>19</v>
      </c>
      <c r="AS22" s="71">
        <v>17</v>
      </c>
      <c r="AT22" s="71">
        <v>0</v>
      </c>
      <c r="AU22" s="71">
        <v>0</v>
      </c>
      <c r="AV22" s="71">
        <v>0</v>
      </c>
      <c r="AW22" s="71">
        <v>0</v>
      </c>
      <c r="AX22" s="71"/>
      <c r="AY22" s="72"/>
      <c r="AZ22" s="71">
        <v>109.5</v>
      </c>
      <c r="BA22" s="71">
        <v>3795.3</v>
      </c>
      <c r="BB22" s="71">
        <v>0</v>
      </c>
      <c r="BC22" s="71">
        <v>0</v>
      </c>
      <c r="BD22" s="71">
        <v>0</v>
      </c>
      <c r="BE22" s="71">
        <v>0</v>
      </c>
      <c r="BF22" s="71"/>
      <c r="BG22" s="72"/>
      <c r="BH22" s="71">
        <v>0</v>
      </c>
      <c r="BI22" s="71">
        <v>0</v>
      </c>
      <c r="BJ22" s="71">
        <v>0</v>
      </c>
      <c r="BK22" s="71">
        <v>0</v>
      </c>
      <c r="BL22" s="71">
        <v>3.113</v>
      </c>
      <c r="BM22" s="71">
        <v>0</v>
      </c>
      <c r="BN22" s="72"/>
      <c r="BO22" s="71">
        <v>0</v>
      </c>
      <c r="BP22" s="71">
        <v>0</v>
      </c>
      <c r="BQ22" s="71">
        <v>0</v>
      </c>
      <c r="BR22" s="71">
        <v>0</v>
      </c>
      <c r="BS22" s="71">
        <v>1</v>
      </c>
      <c r="BT22" s="71">
        <v>0</v>
      </c>
      <c r="BU22"/>
      <c r="BV22" s="70">
        <v>3.113</v>
      </c>
      <c r="BW22" s="70">
        <v>0</v>
      </c>
      <c r="BX22" s="70">
        <v>0</v>
      </c>
      <c r="BY22" s="70">
        <v>0</v>
      </c>
      <c r="BZ22" s="70">
        <v>0</v>
      </c>
      <c r="CA22" s="70">
        <v>0</v>
      </c>
      <c r="CB22" s="70">
        <v>0</v>
      </c>
      <c r="CC22" s="70">
        <v>0</v>
      </c>
      <c r="CD22" s="70">
        <v>0</v>
      </c>
    </row>
    <row r="23" spans="1:82">
      <c r="A23" s="70" t="s">
        <v>1789</v>
      </c>
      <c r="B23" s="70">
        <v>474</v>
      </c>
      <c r="C23" s="70">
        <v>15</v>
      </c>
      <c r="D23" s="70">
        <v>28</v>
      </c>
      <c r="E23" s="70">
        <v>2018</v>
      </c>
      <c r="F23" s="70" t="s">
        <v>183</v>
      </c>
      <c r="G23" s="70" t="s">
        <v>1774</v>
      </c>
      <c r="H23" s="70" t="s">
        <v>1775</v>
      </c>
      <c r="I23" s="148"/>
      <c r="J23" s="71">
        <v>1.3228981986956978</v>
      </c>
      <c r="K23" s="71">
        <v>0.51663407411225437</v>
      </c>
      <c r="L23" s="71">
        <v>0.54356425621636673</v>
      </c>
      <c r="M23" s="71">
        <v>6.8862435487695928</v>
      </c>
      <c r="N23" s="71">
        <v>5.259935356682079</v>
      </c>
      <c r="O23" s="71">
        <v>5.5486385000009157</v>
      </c>
      <c r="P23" s="71">
        <v>9.8417835617402964</v>
      </c>
      <c r="Q23" s="71">
        <v>0.28153766187484502</v>
      </c>
      <c r="R23" s="71">
        <v>0</v>
      </c>
      <c r="S23" s="71">
        <v>1.000209325535</v>
      </c>
      <c r="T23" s="72"/>
      <c r="U23" s="71">
        <v>270909</v>
      </c>
      <c r="V23" s="71">
        <v>256</v>
      </c>
      <c r="W23" s="71">
        <v>25</v>
      </c>
      <c r="X23" s="71">
        <v>1821</v>
      </c>
      <c r="Y23" s="71">
        <v>1660</v>
      </c>
      <c r="Z23" s="71">
        <v>3381</v>
      </c>
      <c r="AA23" s="71">
        <v>2059</v>
      </c>
      <c r="AB23" s="71">
        <v>4442</v>
      </c>
      <c r="AC23" s="71">
        <v>0</v>
      </c>
      <c r="AD23" s="71">
        <v>1.000209325535</v>
      </c>
      <c r="AE23" s="72"/>
      <c r="AF23" s="71">
        <v>1909010.0428689499</v>
      </c>
      <c r="AG23" s="71">
        <v>367459.16824630921</v>
      </c>
      <c r="AH23" s="71">
        <v>122171.88214898189</v>
      </c>
      <c r="AI23" s="71">
        <v>10795206.05018626</v>
      </c>
      <c r="AJ23" s="71">
        <v>7129180.9899197696</v>
      </c>
      <c r="AK23" s="71">
        <v>0</v>
      </c>
      <c r="AL23" s="71">
        <v>0</v>
      </c>
      <c r="AM23" s="71">
        <v>611446.23378114426</v>
      </c>
      <c r="AN23" s="71">
        <v>0</v>
      </c>
      <c r="AO23" s="71">
        <v>0</v>
      </c>
      <c r="AP23" s="71">
        <v>20934474.367151413</v>
      </c>
      <c r="AQ23" s="72"/>
      <c r="AR23" s="71">
        <v>22</v>
      </c>
      <c r="AS23" s="71">
        <v>18</v>
      </c>
      <c r="AT23" s="71">
        <v>0</v>
      </c>
      <c r="AU23" s="71">
        <v>2</v>
      </c>
      <c r="AV23" s="71">
        <v>0</v>
      </c>
      <c r="AW23" s="71">
        <v>0</v>
      </c>
      <c r="AX23" s="71"/>
      <c r="AY23" s="72"/>
      <c r="AZ23" s="71">
        <v>129</v>
      </c>
      <c r="BA23" s="71">
        <v>3845</v>
      </c>
      <c r="BB23" s="71">
        <v>0</v>
      </c>
      <c r="BC23" s="71">
        <v>3199</v>
      </c>
      <c r="BD23" s="71">
        <v>0</v>
      </c>
      <c r="BE23" s="71">
        <v>0</v>
      </c>
      <c r="BF23" s="71"/>
      <c r="BG23" s="72"/>
      <c r="BH23" s="71">
        <v>0</v>
      </c>
      <c r="BI23" s="71">
        <v>0</v>
      </c>
      <c r="BJ23" s="71">
        <v>0</v>
      </c>
      <c r="BK23" s="71">
        <v>0</v>
      </c>
      <c r="BL23" s="71">
        <v>3.1059999999999999</v>
      </c>
      <c r="BM23" s="71">
        <v>0</v>
      </c>
      <c r="BN23" s="72"/>
      <c r="BO23" s="71">
        <v>0</v>
      </c>
      <c r="BP23" s="71">
        <v>0</v>
      </c>
      <c r="BQ23" s="71">
        <v>0</v>
      </c>
      <c r="BR23" s="71">
        <v>0</v>
      </c>
      <c r="BS23" s="71">
        <v>1</v>
      </c>
      <c r="BT23" s="71">
        <v>0</v>
      </c>
      <c r="BU23"/>
      <c r="BV23" s="70">
        <v>3.1059999999999999</v>
      </c>
      <c r="BW23" s="70">
        <v>0</v>
      </c>
      <c r="BX23" s="70">
        <v>0</v>
      </c>
      <c r="BY23" s="70">
        <v>0</v>
      </c>
      <c r="BZ23" s="70">
        <v>0</v>
      </c>
      <c r="CA23" s="70">
        <v>0</v>
      </c>
      <c r="CB23" s="70">
        <v>0</v>
      </c>
      <c r="CC23" s="70">
        <v>0</v>
      </c>
      <c r="CD23" s="70">
        <v>0</v>
      </c>
    </row>
    <row r="24" spans="1:82">
      <c r="A24" s="70" t="s">
        <v>1790</v>
      </c>
      <c r="B24" s="70">
        <v>475</v>
      </c>
      <c r="C24" s="70">
        <v>16</v>
      </c>
      <c r="D24" s="70">
        <v>28</v>
      </c>
      <c r="E24" s="70">
        <v>2019</v>
      </c>
      <c r="F24" s="70" t="s">
        <v>158</v>
      </c>
      <c r="G24" s="70" t="s">
        <v>1774</v>
      </c>
      <c r="H24" s="70" t="s">
        <v>1775</v>
      </c>
      <c r="I24" s="148"/>
      <c r="J24" s="71">
        <v>1.1855150315311851</v>
      </c>
      <c r="K24" s="71">
        <v>0.47329942610314057</v>
      </c>
      <c r="L24" s="71">
        <v>0.54791231084486847</v>
      </c>
      <c r="M24" s="71">
        <v>6.5094831963946334</v>
      </c>
      <c r="N24" s="71">
        <v>4.6821882601465079</v>
      </c>
      <c r="O24" s="71">
        <v>5.3572539723909838</v>
      </c>
      <c r="P24" s="71">
        <v>9.314013962960896</v>
      </c>
      <c r="Q24" s="71">
        <v>0.26973536962671202</v>
      </c>
      <c r="R24" s="71">
        <v>0</v>
      </c>
      <c r="S24" s="71">
        <v>0.79030699775999991</v>
      </c>
      <c r="T24" s="72"/>
      <c r="U24" s="71">
        <v>253480</v>
      </c>
      <c r="V24" s="71">
        <v>256</v>
      </c>
      <c r="W24" s="71">
        <v>25</v>
      </c>
      <c r="X24" s="71">
        <v>1821</v>
      </c>
      <c r="Y24" s="71">
        <v>1688</v>
      </c>
      <c r="Z24" s="71">
        <v>3354</v>
      </c>
      <c r="AA24" s="71">
        <v>1934</v>
      </c>
      <c r="AB24" s="71">
        <v>4371</v>
      </c>
      <c r="AC24" s="71">
        <v>0</v>
      </c>
      <c r="AD24" s="71">
        <v>0.79030699775999991</v>
      </c>
      <c r="AE24" s="72"/>
      <c r="AF24" s="71">
        <v>1748474.814585452</v>
      </c>
      <c r="AG24" s="71">
        <v>355298.20462943212</v>
      </c>
      <c r="AH24" s="71">
        <v>129037.06368192659</v>
      </c>
      <c r="AI24" s="71">
        <v>10596060.66088691</v>
      </c>
      <c r="AJ24" s="71">
        <v>6555955.7607376818</v>
      </c>
      <c r="AK24" s="71">
        <v>0</v>
      </c>
      <c r="AL24" s="71">
        <v>0</v>
      </c>
      <c r="AM24" s="71">
        <v>595297.29512961721</v>
      </c>
      <c r="AN24" s="71">
        <v>0</v>
      </c>
      <c r="AO24" s="71">
        <v>0</v>
      </c>
      <c r="AP24" s="71">
        <v>19980123.799651016</v>
      </c>
      <c r="AQ24" s="72"/>
      <c r="AR24" s="71">
        <v>27</v>
      </c>
      <c r="AS24" s="71">
        <v>19</v>
      </c>
      <c r="AT24" s="71">
        <v>0</v>
      </c>
      <c r="AU24" s="71">
        <v>2</v>
      </c>
      <c r="AV24" s="71">
        <v>0</v>
      </c>
      <c r="AW24" s="71">
        <v>0</v>
      </c>
      <c r="AX24" s="71"/>
      <c r="AY24" s="72"/>
      <c r="AZ24" s="71">
        <v>160.69999999999999</v>
      </c>
      <c r="BA24" s="71">
        <v>3861.3</v>
      </c>
      <c r="BB24" s="71">
        <v>0</v>
      </c>
      <c r="BC24" s="71">
        <v>3199</v>
      </c>
      <c r="BD24" s="71">
        <v>0</v>
      </c>
      <c r="BE24" s="71">
        <v>0</v>
      </c>
      <c r="BF24" s="71"/>
      <c r="BG24" s="72"/>
      <c r="BH24" s="71">
        <v>0</v>
      </c>
      <c r="BI24" s="71">
        <v>0</v>
      </c>
      <c r="BJ24" s="71">
        <v>0</v>
      </c>
      <c r="BK24" s="71">
        <v>0</v>
      </c>
      <c r="BL24" s="71">
        <v>3.2639999999999998</v>
      </c>
      <c r="BM24" s="71">
        <v>0</v>
      </c>
      <c r="BN24" s="72"/>
      <c r="BO24" s="71">
        <v>0</v>
      </c>
      <c r="BP24" s="71">
        <v>0</v>
      </c>
      <c r="BQ24" s="71">
        <v>0</v>
      </c>
      <c r="BR24" s="71">
        <v>0</v>
      </c>
      <c r="BS24" s="71">
        <v>1</v>
      </c>
      <c r="BT24" s="71">
        <v>0</v>
      </c>
      <c r="BU24"/>
      <c r="BV24" s="70">
        <v>3.2639999999999998</v>
      </c>
      <c r="BW24" s="70">
        <v>0</v>
      </c>
      <c r="BX24" s="70">
        <v>0</v>
      </c>
      <c r="BY24" s="70">
        <v>0</v>
      </c>
      <c r="BZ24" s="70">
        <v>0</v>
      </c>
      <c r="CA24" s="70">
        <v>0</v>
      </c>
      <c r="CB24" s="70">
        <v>0</v>
      </c>
      <c r="CC24" s="70">
        <v>0</v>
      </c>
      <c r="CD24" s="70">
        <v>0</v>
      </c>
    </row>
    <row r="25" spans="1:82">
      <c r="A25" s="70" t="s">
        <v>1791</v>
      </c>
      <c r="B25" s="70">
        <v>476</v>
      </c>
      <c r="C25" s="70">
        <v>17</v>
      </c>
      <c r="D25" s="70">
        <v>28</v>
      </c>
      <c r="E25" s="70">
        <v>2020</v>
      </c>
      <c r="F25" s="70" t="s">
        <v>159</v>
      </c>
      <c r="G25" s="70" t="s">
        <v>1774</v>
      </c>
      <c r="H25" s="70" t="s">
        <v>1775</v>
      </c>
      <c r="I25" s="148"/>
      <c r="J25" s="71">
        <v>1.5925779431488141</v>
      </c>
      <c r="K25" s="71">
        <v>0.43279147450952882</v>
      </c>
      <c r="L25" s="71">
        <v>0.62527121753794579</v>
      </c>
      <c r="M25" s="71">
        <v>5.60842999724421</v>
      </c>
      <c r="N25" s="71">
        <v>4.4343430967307356</v>
      </c>
      <c r="O25" s="71">
        <v>4.5999496212565543</v>
      </c>
      <c r="P25" s="71">
        <v>8.6994423560314189</v>
      </c>
      <c r="Q25" s="71">
        <v>0.25217501397718001</v>
      </c>
      <c r="R25" s="71">
        <v>0</v>
      </c>
      <c r="S25" s="71">
        <v>0.90297834399999999</v>
      </c>
      <c r="T25" s="72"/>
      <c r="U25" s="71">
        <v>306255</v>
      </c>
      <c r="V25" s="71">
        <v>202</v>
      </c>
      <c r="W25" s="71">
        <v>35</v>
      </c>
      <c r="X25" s="71">
        <v>1642</v>
      </c>
      <c r="Y25" s="71">
        <v>1696</v>
      </c>
      <c r="Z25" s="71">
        <v>3287</v>
      </c>
      <c r="AA25" s="71">
        <v>1920</v>
      </c>
      <c r="AB25" s="71">
        <v>4277</v>
      </c>
      <c r="AC25" s="71">
        <v>0</v>
      </c>
      <c r="AD25" s="71">
        <v>0.90297834399999999</v>
      </c>
      <c r="AE25" s="72"/>
      <c r="AF25" s="71">
        <v>2383370.770798218</v>
      </c>
      <c r="AG25" s="71">
        <v>305658.97897889273</v>
      </c>
      <c r="AH25" s="71">
        <v>157200.84378412468</v>
      </c>
      <c r="AI25" s="71">
        <v>9290950.8603566904</v>
      </c>
      <c r="AJ25" s="71">
        <v>6766442.5481340252</v>
      </c>
      <c r="AK25" s="71"/>
      <c r="AL25" s="71"/>
      <c r="AM25" s="71">
        <v>558196.01846109482</v>
      </c>
      <c r="AN25" s="71"/>
      <c r="AO25" s="71"/>
      <c r="AP25" s="71">
        <v>19461820.020513043</v>
      </c>
      <c r="AQ25" s="72"/>
      <c r="AR25" s="71">
        <v>31</v>
      </c>
      <c r="AS25" s="71">
        <v>23</v>
      </c>
      <c r="AT25" s="71">
        <v>0</v>
      </c>
      <c r="AU25" s="71">
        <v>3</v>
      </c>
      <c r="AV25" s="71">
        <v>0</v>
      </c>
      <c r="AW25" s="71">
        <v>0</v>
      </c>
      <c r="AX25" s="71"/>
      <c r="AY25" s="72"/>
      <c r="AZ25" s="71">
        <v>183</v>
      </c>
      <c r="BA25" s="71">
        <v>5318.3</v>
      </c>
      <c r="BB25" s="71">
        <v>0</v>
      </c>
      <c r="BC25" s="71">
        <v>13699</v>
      </c>
      <c r="BD25" s="71">
        <v>0</v>
      </c>
      <c r="BE25" s="71">
        <v>0</v>
      </c>
      <c r="BF25" s="71"/>
      <c r="BG25" s="72"/>
      <c r="BH25" s="71">
        <v>0</v>
      </c>
      <c r="BI25" s="71">
        <v>0</v>
      </c>
      <c r="BJ25" s="71">
        <v>0</v>
      </c>
      <c r="BK25" s="71">
        <v>0</v>
      </c>
      <c r="BL25" s="71">
        <v>3.032</v>
      </c>
      <c r="BM25" s="71">
        <v>0</v>
      </c>
      <c r="BN25" s="72"/>
      <c r="BO25" s="71">
        <v>0</v>
      </c>
      <c r="BP25" s="71">
        <v>0</v>
      </c>
      <c r="BQ25" s="71">
        <v>0</v>
      </c>
      <c r="BR25" s="71">
        <v>0</v>
      </c>
      <c r="BS25" s="71">
        <v>1</v>
      </c>
      <c r="BT25" s="71">
        <v>0</v>
      </c>
      <c r="BU25"/>
      <c r="BV25" s="70">
        <v>3.032</v>
      </c>
      <c r="BW25" s="70">
        <v>0</v>
      </c>
      <c r="BX25" s="70">
        <v>0</v>
      </c>
      <c r="BY25" s="70">
        <v>0</v>
      </c>
      <c r="BZ25" s="70">
        <v>0</v>
      </c>
      <c r="CA25" s="70">
        <v>0</v>
      </c>
      <c r="CB25" s="70">
        <v>0</v>
      </c>
      <c r="CC25" s="70">
        <v>0</v>
      </c>
      <c r="CD25" s="70">
        <v>0</v>
      </c>
    </row>
    <row r="26" spans="1:82">
      <c r="A26" s="70" t="s">
        <v>1792</v>
      </c>
      <c r="B26" s="70">
        <v>476</v>
      </c>
      <c r="C26" s="70">
        <v>18</v>
      </c>
      <c r="D26" s="70">
        <v>28</v>
      </c>
      <c r="E26" s="70">
        <v>2021</v>
      </c>
      <c r="F26" s="70" t="s">
        <v>160</v>
      </c>
      <c r="G26" s="1064" t="s">
        <v>1774</v>
      </c>
      <c r="H26" s="70" t="s">
        <v>1775</v>
      </c>
      <c r="I26" s="148"/>
      <c r="J26" s="71">
        <v>1.4386973492072388</v>
      </c>
      <c r="K26" s="71">
        <v>0.47503843546995539</v>
      </c>
      <c r="L26" s="71">
        <v>0.61239860654783018</v>
      </c>
      <c r="M26" s="71">
        <v>6.2433263478980141</v>
      </c>
      <c r="N26" s="71">
        <v>4.8633062212316505</v>
      </c>
      <c r="O26" s="71">
        <v>4.3981630192133885</v>
      </c>
      <c r="P26" s="71">
        <v>8.9818969398468198</v>
      </c>
      <c r="Q26" s="71">
        <v>0.24435004445826999</v>
      </c>
      <c r="R26" s="71">
        <v>0</v>
      </c>
      <c r="S26" s="71">
        <v>0.9011590302000001</v>
      </c>
      <c r="T26" s="72"/>
      <c r="U26" s="71">
        <v>293838</v>
      </c>
      <c r="V26" s="71">
        <v>202</v>
      </c>
      <c r="W26" s="71">
        <v>35</v>
      </c>
      <c r="X26" s="71">
        <v>1642</v>
      </c>
      <c r="Y26" s="71">
        <v>1702</v>
      </c>
      <c r="Z26" s="71">
        <v>3236</v>
      </c>
      <c r="AA26" s="71">
        <v>1933</v>
      </c>
      <c r="AB26" s="71">
        <v>4185</v>
      </c>
      <c r="AC26" s="71">
        <v>0</v>
      </c>
      <c r="AD26" s="71">
        <v>0.9011590302000001</v>
      </c>
      <c r="AE26" s="72"/>
      <c r="AF26" s="71">
        <v>2116851.5123270014</v>
      </c>
      <c r="AG26" s="71">
        <v>330324.08158527402</v>
      </c>
      <c r="AH26" s="71">
        <v>146943.90438127654</v>
      </c>
      <c r="AI26" s="71">
        <v>10227985.624581423</v>
      </c>
      <c r="AJ26" s="71">
        <v>7184352.5552222421</v>
      </c>
      <c r="AK26" s="71">
        <v>0</v>
      </c>
      <c r="AL26" s="71">
        <v>0</v>
      </c>
      <c r="AM26" s="71">
        <v>549339.37047565519</v>
      </c>
      <c r="AN26" s="71">
        <v>0</v>
      </c>
      <c r="AO26" s="71">
        <v>0</v>
      </c>
      <c r="AP26" s="71">
        <v>20555797.048572872</v>
      </c>
      <c r="AQ26" s="72"/>
      <c r="AR26" s="71">
        <v>31</v>
      </c>
      <c r="AS26" s="71">
        <v>27</v>
      </c>
      <c r="AT26" s="71">
        <v>0</v>
      </c>
      <c r="AU26" s="71">
        <v>3</v>
      </c>
      <c r="AV26" s="71">
        <v>0</v>
      </c>
      <c r="AW26" s="71">
        <v>0</v>
      </c>
      <c r="AX26" s="71"/>
      <c r="AY26" s="72"/>
      <c r="AZ26" s="71">
        <v>183</v>
      </c>
      <c r="BA26" s="71">
        <v>55617.3</v>
      </c>
      <c r="BB26" s="71">
        <v>0</v>
      </c>
      <c r="BC26" s="71">
        <v>13699</v>
      </c>
      <c r="BD26" s="71">
        <v>0</v>
      </c>
      <c r="BE26" s="71">
        <v>0</v>
      </c>
      <c r="BF26" s="71"/>
      <c r="BG26" s="72"/>
      <c r="BH26" s="71">
        <v>0</v>
      </c>
      <c r="BI26" s="71">
        <v>0</v>
      </c>
      <c r="BJ26" s="71">
        <v>0</v>
      </c>
      <c r="BK26" s="71">
        <v>0</v>
      </c>
      <c r="BL26" s="71">
        <v>3.2850000000000001</v>
      </c>
      <c r="BM26" s="71">
        <v>0</v>
      </c>
      <c r="BN26" s="72"/>
      <c r="BO26" s="71">
        <v>0</v>
      </c>
      <c r="BP26" s="71">
        <v>0</v>
      </c>
      <c r="BQ26" s="71">
        <v>0</v>
      </c>
      <c r="BR26" s="71">
        <v>0</v>
      </c>
      <c r="BS26" s="71">
        <v>1</v>
      </c>
      <c r="BT26" s="71">
        <v>0</v>
      </c>
      <c r="BU26"/>
      <c r="BV26" s="70">
        <v>3.2850000000000001</v>
      </c>
      <c r="BW26" s="70">
        <v>0</v>
      </c>
      <c r="BX26" s="70">
        <v>0</v>
      </c>
      <c r="BY26" s="70">
        <v>0</v>
      </c>
      <c r="BZ26" s="70">
        <v>0</v>
      </c>
      <c r="CA26" s="70">
        <v>0</v>
      </c>
      <c r="CB26" s="70">
        <v>0</v>
      </c>
      <c r="CC26" s="70">
        <v>0</v>
      </c>
      <c r="CD26" s="70">
        <v>0</v>
      </c>
    </row>
    <row r="27" spans="1:82">
      <c r="A27" s="70" t="s">
        <v>1793</v>
      </c>
      <c r="B27" s="70">
        <v>476</v>
      </c>
      <c r="C27" s="70">
        <v>19</v>
      </c>
      <c r="D27" s="70">
        <v>28</v>
      </c>
      <c r="E27" s="70">
        <v>2022</v>
      </c>
      <c r="F27" s="70" t="s">
        <v>161</v>
      </c>
      <c r="G27" s="1064" t="s">
        <v>1774</v>
      </c>
      <c r="H27" s="70" t="s">
        <v>1775</v>
      </c>
      <c r="I27" s="148"/>
      <c r="J27" s="71">
        <v>1.2573067796857142</v>
      </c>
      <c r="K27" s="71">
        <v>0.42003745463097342</v>
      </c>
      <c r="L27" s="71">
        <v>0.5919001563284032</v>
      </c>
      <c r="M27" s="71">
        <v>6.0026398807437236</v>
      </c>
      <c r="N27" s="71">
        <v>5.2257609382382881</v>
      </c>
      <c r="O27" s="71">
        <v>4.5618858845854406</v>
      </c>
      <c r="P27" s="71">
        <v>8.7966838764337396</v>
      </c>
      <c r="Q27" s="71">
        <v>0.24065991616896049</v>
      </c>
      <c r="R27" s="71">
        <v>0</v>
      </c>
      <c r="S27" s="71">
        <v>0.94016218750000002</v>
      </c>
      <c r="T27" s="72"/>
      <c r="U27" s="71">
        <v>301487</v>
      </c>
      <c r="V27" s="71">
        <v>202</v>
      </c>
      <c r="W27" s="71">
        <v>35</v>
      </c>
      <c r="X27" s="71">
        <v>1642</v>
      </c>
      <c r="Y27" s="71">
        <v>1700</v>
      </c>
      <c r="Z27" s="71">
        <v>3189</v>
      </c>
      <c r="AA27" s="71">
        <v>1922</v>
      </c>
      <c r="AB27" s="71">
        <v>4088</v>
      </c>
      <c r="AC27" s="71">
        <v>0</v>
      </c>
      <c r="AD27" s="71">
        <v>0.94016218750000002</v>
      </c>
      <c r="AE27" s="72"/>
      <c r="AF27" s="71">
        <v>1821300.8780603798</v>
      </c>
      <c r="AG27" s="71">
        <v>314447.72010236757</v>
      </c>
      <c r="AH27" s="71">
        <v>166246.35632942923</v>
      </c>
      <c r="AI27" s="71">
        <v>9600321.6068030037</v>
      </c>
      <c r="AJ27" s="71">
        <v>8268517.5328991087</v>
      </c>
      <c r="AK27" s="71">
        <v>0</v>
      </c>
      <c r="AL27" s="71">
        <v>0</v>
      </c>
      <c r="AM27" s="71">
        <v>527872.37953628844</v>
      </c>
      <c r="AN27" s="71">
        <v>0</v>
      </c>
      <c r="AO27" s="71">
        <v>0</v>
      </c>
      <c r="AP27" s="71">
        <v>20698706.473730579</v>
      </c>
      <c r="AQ27" s="72"/>
      <c r="AR27" s="71">
        <v>32</v>
      </c>
      <c r="AS27" s="71">
        <v>31</v>
      </c>
      <c r="AT27" s="71">
        <v>0</v>
      </c>
      <c r="AU27" s="71">
        <v>3</v>
      </c>
      <c r="AV27" s="71">
        <v>0</v>
      </c>
      <c r="AW27" s="71">
        <v>0</v>
      </c>
      <c r="AX27" s="71"/>
      <c r="AY27" s="72"/>
      <c r="AZ27" s="71">
        <v>188.9</v>
      </c>
      <c r="BA27" s="71">
        <v>57763.8</v>
      </c>
      <c r="BB27" s="71">
        <v>0</v>
      </c>
      <c r="BC27" s="71">
        <v>13699</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1794</v>
      </c>
      <c r="B28" s="70">
        <v>476</v>
      </c>
      <c r="C28" s="70">
        <v>20</v>
      </c>
      <c r="D28" s="70">
        <v>28</v>
      </c>
      <c r="E28" s="70">
        <v>2023</v>
      </c>
      <c r="F28" s="70" t="s">
        <v>1539</v>
      </c>
      <c r="G28" s="70" t="s">
        <v>1774</v>
      </c>
      <c r="H28" s="70" t="s">
        <v>1775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v>
      </c>
      <c r="AS28" s="71">
        <v>33</v>
      </c>
      <c r="AT28" s="71">
        <v>0</v>
      </c>
      <c r="AU28" s="71">
        <v>4</v>
      </c>
      <c r="AV28" s="71">
        <v>0</v>
      </c>
      <c r="AW28" s="71">
        <v>0</v>
      </c>
      <c r="AX28" s="71"/>
      <c r="AY28" s="72"/>
      <c r="AZ28" s="71">
        <v>213.10000000000002</v>
      </c>
      <c r="BA28" s="71">
        <v>58063.3</v>
      </c>
      <c r="BB28" s="71">
        <v>0</v>
      </c>
      <c r="BC28" s="71">
        <v>14377</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1795</v>
      </c>
      <c r="B29" s="70">
        <v>476</v>
      </c>
      <c r="C29" s="70">
        <v>21</v>
      </c>
      <c r="D29" s="70">
        <v>28</v>
      </c>
      <c r="E29" s="70">
        <v>2024</v>
      </c>
      <c r="F29" s="70" t="s">
        <v>1554</v>
      </c>
      <c r="G29" s="70" t="s">
        <v>1774</v>
      </c>
      <c r="H29" s="70" t="s">
        <v>1775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1796</v>
      </c>
      <c r="B30" s="70">
        <v>341</v>
      </c>
      <c r="C30" s="70">
        <v>1</v>
      </c>
      <c r="D30" s="70">
        <v>21</v>
      </c>
      <c r="E30" s="70">
        <v>1990</v>
      </c>
      <c r="F30" s="70" t="s">
        <v>787</v>
      </c>
      <c r="G30" s="70" t="s">
        <v>1797</v>
      </c>
      <c r="H30" s="70" t="s">
        <v>1798</v>
      </c>
      <c r="I30" s="148"/>
      <c r="J30" s="71">
        <v>4.0713534616295473</v>
      </c>
      <c r="K30" s="71">
        <v>1.475075814914635</v>
      </c>
      <c r="L30" s="71">
        <v>4.6643651394965913</v>
      </c>
      <c r="M30" s="71">
        <v>2.3340901151215401</v>
      </c>
      <c r="N30" s="71">
        <v>6.1820557291737188</v>
      </c>
      <c r="O30" s="71">
        <v>4.5683116444021143</v>
      </c>
      <c r="P30" s="71">
        <v>7.8250131543395618</v>
      </c>
      <c r="Q30" s="71">
        <v>0.44639865613297303</v>
      </c>
      <c r="R30" s="71">
        <v>0</v>
      </c>
      <c r="S30" s="71">
        <v>0.3641908761512726</v>
      </c>
      <c r="T30" s="72"/>
      <c r="U30" s="71">
        <v>661548</v>
      </c>
      <c r="V30" s="71">
        <v>424</v>
      </c>
      <c r="W30" s="71">
        <v>67</v>
      </c>
      <c r="X30" s="71">
        <v>979</v>
      </c>
      <c r="Y30" s="71">
        <v>1607</v>
      </c>
      <c r="Z30" s="71">
        <v>1879</v>
      </c>
      <c r="AA30" s="71">
        <v>1900</v>
      </c>
      <c r="AB30" s="71">
        <v>7248</v>
      </c>
      <c r="AC30" s="71">
        <v>0</v>
      </c>
      <c r="AD30" s="71">
        <v>0.3641908761512726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1799</v>
      </c>
      <c r="B31" s="70">
        <v>342</v>
      </c>
      <c r="C31" s="70">
        <v>2</v>
      </c>
      <c r="D31" s="70">
        <v>21</v>
      </c>
      <c r="E31" s="70">
        <v>2005</v>
      </c>
      <c r="F31" s="70" t="s">
        <v>789</v>
      </c>
      <c r="G31" s="70" t="s">
        <v>1797</v>
      </c>
      <c r="H31" s="70" t="s">
        <v>1798</v>
      </c>
      <c r="I31" s="148"/>
      <c r="J31" s="71">
        <v>3.424234930162195</v>
      </c>
      <c r="K31" s="71">
        <v>0.96259679068503468</v>
      </c>
      <c r="L31" s="71">
        <v>1.2488524326782839</v>
      </c>
      <c r="M31" s="71">
        <v>4.7435820010270264</v>
      </c>
      <c r="N31" s="71">
        <v>8.8786093071487731</v>
      </c>
      <c r="O31" s="71">
        <v>6.2063249507035678</v>
      </c>
      <c r="P31" s="71">
        <v>7.4373933283826119</v>
      </c>
      <c r="Q31" s="71">
        <v>0.35707967497623</v>
      </c>
      <c r="R31" s="71">
        <v>0</v>
      </c>
      <c r="S31" s="71">
        <v>1.0376544641067429</v>
      </c>
      <c r="T31" s="72"/>
      <c r="U31" s="71">
        <v>442272</v>
      </c>
      <c r="V31" s="71">
        <v>355</v>
      </c>
      <c r="W31" s="71">
        <v>14</v>
      </c>
      <c r="X31" s="71">
        <v>790</v>
      </c>
      <c r="Y31" s="71">
        <v>1649</v>
      </c>
      <c r="Z31" s="71">
        <v>2954</v>
      </c>
      <c r="AA31" s="71">
        <v>1479</v>
      </c>
      <c r="AB31" s="71">
        <v>6061</v>
      </c>
      <c r="AC31" s="71">
        <v>0</v>
      </c>
      <c r="AD31" s="71">
        <v>1.0376544641067429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1800</v>
      </c>
      <c r="B32" s="70">
        <v>343</v>
      </c>
      <c r="C32" s="70">
        <v>3</v>
      </c>
      <c r="D32" s="70">
        <v>21</v>
      </c>
      <c r="E32" s="70">
        <v>2006</v>
      </c>
      <c r="F32" s="70" t="s">
        <v>790</v>
      </c>
      <c r="G32" s="70" t="s">
        <v>1797</v>
      </c>
      <c r="H32" s="70" t="s">
        <v>1798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1801</v>
      </c>
      <c r="B33" s="70">
        <v>344</v>
      </c>
      <c r="C33" s="70">
        <v>4</v>
      </c>
      <c r="D33" s="70">
        <v>21</v>
      </c>
      <c r="E33" s="70">
        <v>2007</v>
      </c>
      <c r="F33" s="70" t="s">
        <v>791</v>
      </c>
      <c r="G33" s="70" t="s">
        <v>1797</v>
      </c>
      <c r="H33" s="70" t="s">
        <v>1798</v>
      </c>
      <c r="I33" s="148"/>
      <c r="J33" s="71">
        <v>2.709184534441011</v>
      </c>
      <c r="K33" s="71">
        <v>0.95058286878961051</v>
      </c>
      <c r="L33" s="71">
        <v>2.416815265007318</v>
      </c>
      <c r="M33" s="71">
        <v>4.7077857675363486</v>
      </c>
      <c r="N33" s="71">
        <v>8.7298045286454009</v>
      </c>
      <c r="O33" s="71">
        <v>5.9358362185563536</v>
      </c>
      <c r="P33" s="71">
        <v>7.2001669886467763</v>
      </c>
      <c r="Q33" s="71">
        <v>0.36246052658428102</v>
      </c>
      <c r="R33" s="71">
        <v>0</v>
      </c>
      <c r="S33" s="71">
        <v>0.47047647181336988</v>
      </c>
      <c r="T33" s="72"/>
      <c r="U33" s="71">
        <v>389457</v>
      </c>
      <c r="V33" s="71">
        <v>370</v>
      </c>
      <c r="W33" s="71">
        <v>28</v>
      </c>
      <c r="X33" s="71">
        <v>966</v>
      </c>
      <c r="Y33" s="71">
        <v>1626</v>
      </c>
      <c r="Z33" s="71">
        <v>2937</v>
      </c>
      <c r="AA33" s="71">
        <v>1410</v>
      </c>
      <c r="AB33" s="71">
        <v>5827</v>
      </c>
      <c r="AC33" s="71">
        <v>0</v>
      </c>
      <c r="AD33" s="71">
        <v>0.47047647181336988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1802</v>
      </c>
      <c r="B34" s="70">
        <v>345</v>
      </c>
      <c r="C34" s="70">
        <v>5</v>
      </c>
      <c r="D34" s="70">
        <v>21</v>
      </c>
      <c r="E34" s="70">
        <v>2008</v>
      </c>
      <c r="F34" s="70" t="s">
        <v>792</v>
      </c>
      <c r="G34" s="70" t="s">
        <v>1797</v>
      </c>
      <c r="H34" s="70" t="s">
        <v>1798</v>
      </c>
      <c r="I34" s="148"/>
      <c r="J34" s="71">
        <v>2.512943274150969</v>
      </c>
      <c r="K34" s="71">
        <v>0.71094095251431777</v>
      </c>
      <c r="L34" s="71">
        <v>2.1531305099009139</v>
      </c>
      <c r="M34" s="71">
        <v>4.7620956621414701</v>
      </c>
      <c r="N34" s="71">
        <v>8.5424191464148063</v>
      </c>
      <c r="O34" s="71">
        <v>5.7111328148789813</v>
      </c>
      <c r="P34" s="71">
        <v>6.8400142886526991</v>
      </c>
      <c r="Q34" s="71">
        <v>0.34790531129806801</v>
      </c>
      <c r="R34" s="71">
        <v>0</v>
      </c>
      <c r="S34" s="71">
        <v>0.60570609573306322</v>
      </c>
      <c r="T34" s="72"/>
      <c r="U34" s="71">
        <v>413287</v>
      </c>
      <c r="V34" s="71">
        <v>370</v>
      </c>
      <c r="W34" s="71">
        <v>28</v>
      </c>
      <c r="X34" s="71">
        <v>966</v>
      </c>
      <c r="Y34" s="71">
        <v>1637</v>
      </c>
      <c r="Z34" s="71">
        <v>2925</v>
      </c>
      <c r="AA34" s="71">
        <v>1341</v>
      </c>
      <c r="AB34" s="71">
        <v>5685</v>
      </c>
      <c r="AC34" s="71">
        <v>0</v>
      </c>
      <c r="AD34" s="71">
        <v>0.60570609573306322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1803</v>
      </c>
      <c r="B35" s="70">
        <v>346</v>
      </c>
      <c r="C35" s="70">
        <v>6</v>
      </c>
      <c r="D35" s="70">
        <v>21</v>
      </c>
      <c r="E35" s="70">
        <v>2009</v>
      </c>
      <c r="F35" s="70" t="s">
        <v>176</v>
      </c>
      <c r="G35" s="70" t="s">
        <v>1797</v>
      </c>
      <c r="H35" s="70" t="s">
        <v>1798</v>
      </c>
      <c r="I35" s="148"/>
      <c r="J35" s="71">
        <v>1.7603290426474389</v>
      </c>
      <c r="K35" s="71">
        <v>0.49132970729287673</v>
      </c>
      <c r="L35" s="71">
        <v>2.9057002447018618</v>
      </c>
      <c r="M35" s="71">
        <v>4.3654997593633142</v>
      </c>
      <c r="N35" s="71">
        <v>7.6674902343556139</v>
      </c>
      <c r="O35" s="71">
        <v>5.7781580094179494</v>
      </c>
      <c r="P35" s="71">
        <v>6.6428268463926861</v>
      </c>
      <c r="Q35" s="71">
        <v>0.32337544680402902</v>
      </c>
      <c r="R35" s="71">
        <v>0</v>
      </c>
      <c r="S35" s="71">
        <v>0.48325945376639989</v>
      </c>
      <c r="T35" s="72"/>
      <c r="U35" s="71">
        <v>229131</v>
      </c>
      <c r="V35" s="71">
        <v>235</v>
      </c>
      <c r="W35" s="71">
        <v>54</v>
      </c>
      <c r="X35" s="71">
        <v>892</v>
      </c>
      <c r="Y35" s="71">
        <v>1627</v>
      </c>
      <c r="Z35" s="71">
        <v>2921</v>
      </c>
      <c r="AA35" s="71">
        <v>1337</v>
      </c>
      <c r="AB35" s="71">
        <v>5547</v>
      </c>
      <c r="AC35" s="71">
        <v>0</v>
      </c>
      <c r="AD35" s="71">
        <v>0.48325945376639989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1804</v>
      </c>
      <c r="B36" s="70">
        <v>347</v>
      </c>
      <c r="C36" s="70">
        <v>7</v>
      </c>
      <c r="D36" s="70">
        <v>21</v>
      </c>
      <c r="E36" s="70">
        <v>2010</v>
      </c>
      <c r="F36" s="70" t="s">
        <v>177</v>
      </c>
      <c r="G36" s="70" t="s">
        <v>1797</v>
      </c>
      <c r="H36" s="70" t="s">
        <v>1798</v>
      </c>
      <c r="I36" s="148"/>
      <c r="J36" s="71">
        <v>1.7460954609482999</v>
      </c>
      <c r="K36" s="71">
        <v>0.50332093830714408</v>
      </c>
      <c r="L36" s="71">
        <v>2.755214562611457</v>
      </c>
      <c r="M36" s="71">
        <v>4.1920343509886564</v>
      </c>
      <c r="N36" s="71">
        <v>7.8337935285206894</v>
      </c>
      <c r="O36" s="71">
        <v>5.7159903598705561</v>
      </c>
      <c r="P36" s="71">
        <v>6.7773018811099384</v>
      </c>
      <c r="Q36" s="71">
        <v>0.32871293438421201</v>
      </c>
      <c r="R36" s="71">
        <v>0</v>
      </c>
      <c r="S36" s="71">
        <v>0.53195344278466394</v>
      </c>
      <c r="T36" s="72"/>
      <c r="U36" s="71">
        <v>260415</v>
      </c>
      <c r="V36" s="71">
        <v>235</v>
      </c>
      <c r="W36" s="71">
        <v>54</v>
      </c>
      <c r="X36" s="71">
        <v>892</v>
      </c>
      <c r="Y36" s="71">
        <v>1615</v>
      </c>
      <c r="Z36" s="71">
        <v>2903</v>
      </c>
      <c r="AA36" s="71">
        <v>1330</v>
      </c>
      <c r="AB36" s="71">
        <v>5403</v>
      </c>
      <c r="AC36" s="71">
        <v>0</v>
      </c>
      <c r="AD36" s="71">
        <v>0.53195344278466394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1805</v>
      </c>
      <c r="B37" s="70">
        <v>348</v>
      </c>
      <c r="C37" s="70">
        <v>8</v>
      </c>
      <c r="D37" s="70">
        <v>21</v>
      </c>
      <c r="E37" s="70">
        <v>2011</v>
      </c>
      <c r="F37" s="70" t="s">
        <v>178</v>
      </c>
      <c r="G37" s="70" t="s">
        <v>1797</v>
      </c>
      <c r="H37" s="70" t="s">
        <v>1798</v>
      </c>
      <c r="I37" s="148"/>
      <c r="J37" s="71">
        <v>1.721326861367769</v>
      </c>
      <c r="K37" s="71">
        <v>0.64658322440476346</v>
      </c>
      <c r="L37" s="71">
        <v>2.1772116641722512</v>
      </c>
      <c r="M37" s="71">
        <v>4.7229804555362129</v>
      </c>
      <c r="N37" s="71">
        <v>9.2186325880697861</v>
      </c>
      <c r="O37" s="71">
        <v>5.6252849610275035</v>
      </c>
      <c r="P37" s="71">
        <v>6.5814487917969418</v>
      </c>
      <c r="Q37" s="71">
        <v>0.37271026901915999</v>
      </c>
      <c r="R37" s="71">
        <v>0</v>
      </c>
      <c r="S37" s="71">
        <v>0.55482448901890891</v>
      </c>
      <c r="T37" s="72"/>
      <c r="U37" s="71">
        <v>236911</v>
      </c>
      <c r="V37" s="71">
        <v>235</v>
      </c>
      <c r="W37" s="71">
        <v>54</v>
      </c>
      <c r="X37" s="71">
        <v>892</v>
      </c>
      <c r="Y37" s="71">
        <v>1642</v>
      </c>
      <c r="Z37" s="71">
        <v>2919</v>
      </c>
      <c r="AA37" s="71">
        <v>1330</v>
      </c>
      <c r="AB37" s="71">
        <v>5311</v>
      </c>
      <c r="AC37" s="71">
        <v>0</v>
      </c>
      <c r="AD37" s="71">
        <v>0.55482448901890891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1806</v>
      </c>
      <c r="B38" s="70">
        <v>349</v>
      </c>
      <c r="C38" s="70">
        <v>9</v>
      </c>
      <c r="D38" s="70">
        <v>21</v>
      </c>
      <c r="E38" s="70">
        <v>2012</v>
      </c>
      <c r="F38" s="70" t="s">
        <v>179</v>
      </c>
      <c r="G38" s="70" t="s">
        <v>1797</v>
      </c>
      <c r="H38" s="70" t="s">
        <v>1798</v>
      </c>
      <c r="I38" s="148"/>
      <c r="J38" s="71">
        <v>1.777122330925299</v>
      </c>
      <c r="K38" s="71">
        <v>0.60689372939068398</v>
      </c>
      <c r="L38" s="71">
        <v>2.14446041556225</v>
      </c>
      <c r="M38" s="71">
        <v>4.7056173223125386</v>
      </c>
      <c r="N38" s="71">
        <v>9.3866472139433412</v>
      </c>
      <c r="O38" s="71">
        <v>5.548515368278613</v>
      </c>
      <c r="P38" s="71">
        <v>6.4646190006578133</v>
      </c>
      <c r="Q38" s="71">
        <v>0.40112990008868299</v>
      </c>
      <c r="R38" s="71">
        <v>0</v>
      </c>
      <c r="S38" s="71">
        <v>0.44292022826393512</v>
      </c>
      <c r="T38" s="72"/>
      <c r="U38" s="71">
        <v>215671</v>
      </c>
      <c r="V38" s="71">
        <v>235</v>
      </c>
      <c r="W38" s="71">
        <v>54</v>
      </c>
      <c r="X38" s="71">
        <v>892</v>
      </c>
      <c r="Y38" s="71">
        <v>1677</v>
      </c>
      <c r="Z38" s="71">
        <v>2902</v>
      </c>
      <c r="AA38" s="71">
        <v>1299</v>
      </c>
      <c r="AB38" s="71">
        <v>5261</v>
      </c>
      <c r="AC38" s="71">
        <v>0</v>
      </c>
      <c r="AD38" s="71">
        <v>0.44292022826393512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1807</v>
      </c>
      <c r="B39" s="70">
        <v>350</v>
      </c>
      <c r="C39" s="70">
        <v>10</v>
      </c>
      <c r="D39" s="70">
        <v>21</v>
      </c>
      <c r="E39" s="70">
        <v>2013</v>
      </c>
      <c r="F39" s="70" t="s">
        <v>180</v>
      </c>
      <c r="G39" s="70" t="s">
        <v>1797</v>
      </c>
      <c r="H39" s="70" t="s">
        <v>1798</v>
      </c>
      <c r="I39" s="148"/>
      <c r="J39" s="71">
        <v>1.392968332904285</v>
      </c>
      <c r="K39" s="71">
        <v>0.52348118518796394</v>
      </c>
      <c r="L39" s="71">
        <v>1.958991707927727</v>
      </c>
      <c r="M39" s="71">
        <v>4.5138754953166256</v>
      </c>
      <c r="N39" s="71">
        <v>9.8055537896324569</v>
      </c>
      <c r="O39" s="71">
        <v>5.3077118895343816</v>
      </c>
      <c r="P39" s="71">
        <v>6.5039638236933044</v>
      </c>
      <c r="Q39" s="71">
        <v>0.39946067157287901</v>
      </c>
      <c r="R39" s="71">
        <v>0</v>
      </c>
      <c r="S39" s="71">
        <v>0.52200272324799701</v>
      </c>
      <c r="T39" s="72"/>
      <c r="U39" s="71">
        <v>165770</v>
      </c>
      <c r="V39" s="71">
        <v>235</v>
      </c>
      <c r="W39" s="71">
        <v>54</v>
      </c>
      <c r="X39" s="71">
        <v>892</v>
      </c>
      <c r="Y39" s="71">
        <v>1663</v>
      </c>
      <c r="Z39" s="71">
        <v>2900</v>
      </c>
      <c r="AA39" s="71">
        <v>1302</v>
      </c>
      <c r="AB39" s="71">
        <v>5164</v>
      </c>
      <c r="AC39" s="71">
        <v>0</v>
      </c>
      <c r="AD39" s="71">
        <v>0.52200272324799701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1808</v>
      </c>
      <c r="B40" s="70">
        <v>351</v>
      </c>
      <c r="C40" s="70">
        <v>11</v>
      </c>
      <c r="D40" s="70">
        <v>21</v>
      </c>
      <c r="E40" s="70">
        <v>2014</v>
      </c>
      <c r="F40" s="70" t="s">
        <v>181</v>
      </c>
      <c r="G40" s="70" t="s">
        <v>1797</v>
      </c>
      <c r="H40" s="70" t="s">
        <v>1798</v>
      </c>
      <c r="I40" s="148"/>
      <c r="J40" s="71">
        <v>1.285971901870963</v>
      </c>
      <c r="K40" s="71">
        <v>0.41201859825031573</v>
      </c>
      <c r="L40" s="71">
        <v>0.74753640036878721</v>
      </c>
      <c r="M40" s="71">
        <v>3.874276317298555</v>
      </c>
      <c r="N40" s="71">
        <v>8.4918930358439866</v>
      </c>
      <c r="O40" s="71">
        <v>5.058612353098682</v>
      </c>
      <c r="P40" s="71">
        <v>6.6130903701837216</v>
      </c>
      <c r="Q40" s="71">
        <v>0.37568854504178001</v>
      </c>
      <c r="R40" s="71">
        <v>0</v>
      </c>
      <c r="S40" s="71">
        <v>0.52189581722211231</v>
      </c>
      <c r="T40" s="72"/>
      <c r="U40" s="71">
        <v>183239</v>
      </c>
      <c r="V40" s="71">
        <v>169</v>
      </c>
      <c r="W40" s="71">
        <v>17</v>
      </c>
      <c r="X40" s="71">
        <v>761</v>
      </c>
      <c r="Y40" s="71">
        <v>1650</v>
      </c>
      <c r="Z40" s="71">
        <v>2911</v>
      </c>
      <c r="AA40" s="71">
        <v>1317</v>
      </c>
      <c r="AB40" s="71">
        <v>5062</v>
      </c>
      <c r="AC40" s="71">
        <v>0</v>
      </c>
      <c r="AD40" s="71">
        <v>0.52189581722211231</v>
      </c>
      <c r="AE40" s="72"/>
      <c r="AF40" s="71"/>
      <c r="AG40" s="71"/>
      <c r="AH40" s="71"/>
      <c r="AI40" s="71"/>
      <c r="AJ40" s="71"/>
      <c r="AK40" s="71"/>
      <c r="AL40" s="71"/>
      <c r="AM40" s="71"/>
      <c r="AN40" s="71"/>
      <c r="AO40" s="71"/>
      <c r="AP40" s="71"/>
      <c r="AQ40" s="72"/>
      <c r="AR40" s="71">
        <v>21</v>
      </c>
      <c r="AS40" s="71">
        <v>0</v>
      </c>
      <c r="AT40" s="71">
        <v>0</v>
      </c>
      <c r="AU40" s="71">
        <v>0</v>
      </c>
      <c r="AV40" s="71">
        <v>0</v>
      </c>
      <c r="AW40" s="71">
        <v>0</v>
      </c>
      <c r="AX40" s="71"/>
      <c r="AY40" s="72"/>
      <c r="AZ40" s="71">
        <v>94.1</v>
      </c>
      <c r="BA40" s="71">
        <v>0</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1809</v>
      </c>
      <c r="B41" s="70">
        <v>352</v>
      </c>
      <c r="C41" s="70">
        <v>12</v>
      </c>
      <c r="D41" s="70">
        <v>21</v>
      </c>
      <c r="E41" s="70">
        <v>2015</v>
      </c>
      <c r="F41" s="70" t="s">
        <v>182</v>
      </c>
      <c r="G41" s="70" t="s">
        <v>1797</v>
      </c>
      <c r="H41" s="70" t="s">
        <v>1798</v>
      </c>
      <c r="I41" s="148"/>
      <c r="J41" s="71">
        <v>0.9302668159277192</v>
      </c>
      <c r="K41" s="71">
        <v>0.41713581515094122</v>
      </c>
      <c r="L41" s="71">
        <v>0.76019707560402694</v>
      </c>
      <c r="M41" s="71">
        <v>3.9648198666404961</v>
      </c>
      <c r="N41" s="71">
        <v>7.6377459037860884</v>
      </c>
      <c r="O41" s="71">
        <v>5.0000655940148171</v>
      </c>
      <c r="P41" s="71">
        <v>6.4223285461423165</v>
      </c>
      <c r="Q41" s="71">
        <v>0.36109069900534402</v>
      </c>
      <c r="R41" s="71">
        <v>0</v>
      </c>
      <c r="S41" s="71">
        <v>0.58913230419368912</v>
      </c>
      <c r="T41" s="72"/>
      <c r="U41" s="71">
        <v>130280</v>
      </c>
      <c r="V41" s="71">
        <v>169</v>
      </c>
      <c r="W41" s="71">
        <v>17</v>
      </c>
      <c r="X41" s="71">
        <v>761</v>
      </c>
      <c r="Y41" s="71">
        <v>1652</v>
      </c>
      <c r="Z41" s="71">
        <v>2905</v>
      </c>
      <c r="AA41" s="71">
        <v>1278</v>
      </c>
      <c r="AB41" s="71">
        <v>4970</v>
      </c>
      <c r="AC41" s="71">
        <v>0</v>
      </c>
      <c r="AD41" s="71">
        <v>0.58913230419368912</v>
      </c>
      <c r="AE41" s="72"/>
      <c r="AF41" s="71">
        <v>1296745.967450799</v>
      </c>
      <c r="AG41" s="71">
        <v>301028.76134856709</v>
      </c>
      <c r="AH41" s="71">
        <v>150252.3609022763</v>
      </c>
      <c r="AI41" s="71">
        <v>5100797.8207887793</v>
      </c>
      <c r="AJ41" s="71">
        <v>9268310.0291178804</v>
      </c>
      <c r="AK41" s="71">
        <v>0</v>
      </c>
      <c r="AL41" s="71">
        <v>0</v>
      </c>
      <c r="AM41" s="71">
        <v>681117.65163412213</v>
      </c>
      <c r="AN41" s="71">
        <v>0</v>
      </c>
      <c r="AO41" s="71">
        <v>0</v>
      </c>
      <c r="AP41" s="71">
        <v>16798252.591242425</v>
      </c>
      <c r="AQ41" s="72"/>
      <c r="AR41" s="71">
        <v>26</v>
      </c>
      <c r="AS41" s="71">
        <v>0</v>
      </c>
      <c r="AT41" s="71">
        <v>0</v>
      </c>
      <c r="AU41" s="71">
        <v>0</v>
      </c>
      <c r="AV41" s="71">
        <v>0</v>
      </c>
      <c r="AW41" s="71">
        <v>0</v>
      </c>
      <c r="AX41" s="71"/>
      <c r="AY41" s="72"/>
      <c r="AZ41" s="71">
        <v>112.2</v>
      </c>
      <c r="BA41" s="71">
        <v>0</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1810</v>
      </c>
      <c r="B42" s="70">
        <v>353</v>
      </c>
      <c r="C42" s="70">
        <v>13</v>
      </c>
      <c r="D42" s="70">
        <v>21</v>
      </c>
      <c r="E42" s="70">
        <v>2016</v>
      </c>
      <c r="F42" s="70" t="s">
        <v>155</v>
      </c>
      <c r="G42" s="70" t="s">
        <v>1797</v>
      </c>
      <c r="H42" s="70" t="s">
        <v>1798</v>
      </c>
      <c r="I42" s="148"/>
      <c r="J42" s="71">
        <v>0.86753162662445138</v>
      </c>
      <c r="K42" s="71">
        <v>0.41657638866429619</v>
      </c>
      <c r="L42" s="71">
        <v>0.88750780260949491</v>
      </c>
      <c r="M42" s="71">
        <v>3.3755836631360809</v>
      </c>
      <c r="N42" s="71">
        <v>7.5380117987931854</v>
      </c>
      <c r="O42" s="71">
        <v>4.8934395158178541</v>
      </c>
      <c r="P42" s="71">
        <v>6.5349810013116656</v>
      </c>
      <c r="Q42" s="71">
        <v>0.34228280696742924</v>
      </c>
      <c r="R42" s="71">
        <v>0</v>
      </c>
      <c r="S42" s="71">
        <v>0.55061499909303002</v>
      </c>
      <c r="T42" s="72"/>
      <c r="U42" s="71">
        <v>129097</v>
      </c>
      <c r="V42" s="71">
        <v>169</v>
      </c>
      <c r="W42" s="71">
        <v>17</v>
      </c>
      <c r="X42" s="71">
        <v>761</v>
      </c>
      <c r="Y42" s="71">
        <v>1639</v>
      </c>
      <c r="Z42" s="71">
        <v>2878</v>
      </c>
      <c r="AA42" s="71">
        <v>1345</v>
      </c>
      <c r="AB42" s="71">
        <v>4846</v>
      </c>
      <c r="AC42" s="71">
        <v>0</v>
      </c>
      <c r="AD42" s="71">
        <v>0.55061499909303002</v>
      </c>
      <c r="AE42" s="72"/>
      <c r="AF42" s="71">
        <v>1209109.750966104</v>
      </c>
      <c r="AG42" s="71">
        <v>291517.19402759249</v>
      </c>
      <c r="AH42" s="71">
        <v>133572.01400042119</v>
      </c>
      <c r="AI42" s="71">
        <v>4730438.1713324981</v>
      </c>
      <c r="AJ42" s="71">
        <v>8117502.6601353725</v>
      </c>
      <c r="AK42" s="71">
        <v>0</v>
      </c>
      <c r="AL42" s="71">
        <v>0</v>
      </c>
      <c r="AM42" s="71">
        <v>664639.93095738278</v>
      </c>
      <c r="AN42" s="71">
        <v>0</v>
      </c>
      <c r="AO42" s="71">
        <v>0</v>
      </c>
      <c r="AP42" s="71">
        <v>15146779.72141937</v>
      </c>
      <c r="AQ42" s="72"/>
      <c r="AR42" s="71">
        <v>26</v>
      </c>
      <c r="AS42" s="71">
        <v>0</v>
      </c>
      <c r="AT42" s="71">
        <v>0</v>
      </c>
      <c r="AU42" s="71">
        <v>0</v>
      </c>
      <c r="AV42" s="71">
        <v>0</v>
      </c>
      <c r="AW42" s="71">
        <v>0</v>
      </c>
      <c r="AX42" s="71"/>
      <c r="AY42" s="72"/>
      <c r="AZ42" s="71">
        <v>112.2</v>
      </c>
      <c r="BA42" s="71">
        <v>0</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1811</v>
      </c>
      <c r="B43" s="70">
        <v>354</v>
      </c>
      <c r="C43" s="70">
        <v>14</v>
      </c>
      <c r="D43" s="70">
        <v>21</v>
      </c>
      <c r="E43" s="70">
        <v>2017</v>
      </c>
      <c r="F43" s="70" t="s">
        <v>156</v>
      </c>
      <c r="G43" s="70" t="s">
        <v>1797</v>
      </c>
      <c r="H43" s="70" t="s">
        <v>1798</v>
      </c>
      <c r="I43" s="148"/>
      <c r="J43" s="71">
        <v>0.74956229722231149</v>
      </c>
      <c r="K43" s="71">
        <v>0.40036048097853061</v>
      </c>
      <c r="L43" s="71">
        <v>0.78825222556841534</v>
      </c>
      <c r="M43" s="71">
        <v>2.9151082479483721</v>
      </c>
      <c r="N43" s="71">
        <v>7.872183173295408</v>
      </c>
      <c r="O43" s="71">
        <v>4.7701040209426848</v>
      </c>
      <c r="P43" s="71">
        <v>6.3390900329266895</v>
      </c>
      <c r="Q43" s="71">
        <v>0.32129610368457301</v>
      </c>
      <c r="R43" s="71">
        <v>0</v>
      </c>
      <c r="S43" s="71">
        <v>0.48497479270413318</v>
      </c>
      <c r="T43" s="72"/>
      <c r="U43" s="71">
        <v>128630</v>
      </c>
      <c r="V43" s="71">
        <v>169</v>
      </c>
      <c r="W43" s="71">
        <v>17</v>
      </c>
      <c r="X43" s="71">
        <v>761</v>
      </c>
      <c r="Y43" s="71">
        <v>1617</v>
      </c>
      <c r="Z43" s="71">
        <v>2852</v>
      </c>
      <c r="AA43" s="71">
        <v>1313</v>
      </c>
      <c r="AB43" s="71">
        <v>4704</v>
      </c>
      <c r="AC43" s="71">
        <v>0</v>
      </c>
      <c r="AD43" s="71">
        <v>0.48497479270413318</v>
      </c>
      <c r="AE43" s="72"/>
      <c r="AF43" s="71">
        <v>1080167.577417013</v>
      </c>
      <c r="AG43" s="71">
        <v>285667.79899723543</v>
      </c>
      <c r="AH43" s="71">
        <v>159179.4231739229</v>
      </c>
      <c r="AI43" s="71">
        <v>4277814.6161504136</v>
      </c>
      <c r="AJ43" s="71">
        <v>9131347.4559654575</v>
      </c>
      <c r="AK43" s="71">
        <v>0</v>
      </c>
      <c r="AL43" s="71">
        <v>0</v>
      </c>
      <c r="AM43" s="71">
        <v>646173.81375321839</v>
      </c>
      <c r="AN43" s="71">
        <v>0</v>
      </c>
      <c r="AO43" s="71">
        <v>0</v>
      </c>
      <c r="AP43" s="71">
        <v>15580350.685457259</v>
      </c>
      <c r="AQ43" s="72"/>
      <c r="AR43" s="71">
        <v>28</v>
      </c>
      <c r="AS43" s="71">
        <v>0</v>
      </c>
      <c r="AT43" s="71">
        <v>0</v>
      </c>
      <c r="AU43" s="71">
        <v>0</v>
      </c>
      <c r="AV43" s="71">
        <v>0</v>
      </c>
      <c r="AW43" s="71">
        <v>0</v>
      </c>
      <c r="AX43" s="71"/>
      <c r="AY43" s="72"/>
      <c r="AZ43" s="71">
        <v>121.7</v>
      </c>
      <c r="BA43" s="71">
        <v>0</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1812</v>
      </c>
      <c r="B44" s="70">
        <v>355</v>
      </c>
      <c r="C44" s="70">
        <v>15</v>
      </c>
      <c r="D44" s="70">
        <v>21</v>
      </c>
      <c r="E44" s="70">
        <v>2018</v>
      </c>
      <c r="F44" s="70" t="s">
        <v>183</v>
      </c>
      <c r="G44" s="70" t="s">
        <v>1797</v>
      </c>
      <c r="H44" s="70" t="s">
        <v>1798</v>
      </c>
      <c r="I44" s="148"/>
      <c r="J44" s="71">
        <v>0.91564459682817989</v>
      </c>
      <c r="K44" s="71">
        <v>0.38012587056842834</v>
      </c>
      <c r="L44" s="71">
        <v>0.72739125210412925</v>
      </c>
      <c r="M44" s="71">
        <v>2.9453014621102604</v>
      </c>
      <c r="N44" s="71">
        <v>7.0652850903686701</v>
      </c>
      <c r="O44" s="71">
        <v>4.5984280026626925</v>
      </c>
      <c r="P44" s="71">
        <v>6.2329702595965752</v>
      </c>
      <c r="Q44" s="71">
        <v>0.29123492938201501</v>
      </c>
      <c r="R44" s="71">
        <v>0</v>
      </c>
      <c r="S44" s="71">
        <v>0.56770666301068085</v>
      </c>
      <c r="T44" s="72"/>
      <c r="U44" s="71">
        <v>149282</v>
      </c>
      <c r="V44" s="71">
        <v>169</v>
      </c>
      <c r="W44" s="71">
        <v>17</v>
      </c>
      <c r="X44" s="71">
        <v>761</v>
      </c>
      <c r="Y44" s="71">
        <v>1611</v>
      </c>
      <c r="Z44" s="71">
        <v>2802</v>
      </c>
      <c r="AA44" s="71">
        <v>1304</v>
      </c>
      <c r="AB44" s="71">
        <v>4595</v>
      </c>
      <c r="AC44" s="71">
        <v>0</v>
      </c>
      <c r="AD44" s="71">
        <v>0.56770666301068085</v>
      </c>
      <c r="AE44" s="72"/>
      <c r="AF44" s="71">
        <v>1310768.1622440419</v>
      </c>
      <c r="AG44" s="71">
        <v>253890.43538347489</v>
      </c>
      <c r="AH44" s="71">
        <v>151043.7358396333</v>
      </c>
      <c r="AI44" s="71">
        <v>4232064.3400748745</v>
      </c>
      <c r="AJ44" s="71">
        <v>8436351.6588552147</v>
      </c>
      <c r="AK44" s="71">
        <v>0</v>
      </c>
      <c r="AL44" s="71">
        <v>0</v>
      </c>
      <c r="AM44" s="71">
        <v>632506.85372002656</v>
      </c>
      <c r="AN44" s="71">
        <v>0</v>
      </c>
      <c r="AO44" s="71">
        <v>0</v>
      </c>
      <c r="AP44" s="71">
        <v>15016625.186117265</v>
      </c>
      <c r="AQ44" s="72"/>
      <c r="AR44" s="71">
        <v>28</v>
      </c>
      <c r="AS44" s="71">
        <v>0</v>
      </c>
      <c r="AT44" s="71">
        <v>0</v>
      </c>
      <c r="AU44" s="71">
        <v>0</v>
      </c>
      <c r="AV44" s="71">
        <v>0</v>
      </c>
      <c r="AW44" s="71">
        <v>0</v>
      </c>
      <c r="AX44" s="71"/>
      <c r="AY44" s="72"/>
      <c r="AZ44" s="71">
        <v>122</v>
      </c>
      <c r="BA44" s="71">
        <v>0</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1813</v>
      </c>
      <c r="B45" s="70">
        <v>356</v>
      </c>
      <c r="C45" s="70">
        <v>16</v>
      </c>
      <c r="D45" s="70">
        <v>21</v>
      </c>
      <c r="E45" s="70">
        <v>2019</v>
      </c>
      <c r="F45" s="70" t="s">
        <v>158</v>
      </c>
      <c r="G45" s="1064" t="s">
        <v>1797</v>
      </c>
      <c r="H45" s="70" t="s">
        <v>1798</v>
      </c>
      <c r="I45" s="148"/>
      <c r="J45" s="71">
        <v>0.76906271296754081</v>
      </c>
      <c r="K45" s="71">
        <v>0.35154723133553689</v>
      </c>
      <c r="L45" s="71">
        <v>0.73476850635589963</v>
      </c>
      <c r="M45" s="71">
        <v>2.8882062275611364</v>
      </c>
      <c r="N45" s="71">
        <v>6.7731775764309248</v>
      </c>
      <c r="O45" s="71">
        <v>4.3940982939915312</v>
      </c>
      <c r="P45" s="71">
        <v>5.7983830462279844</v>
      </c>
      <c r="Q45" s="71">
        <v>0.275227579166125</v>
      </c>
      <c r="R45" s="71">
        <v>0</v>
      </c>
      <c r="S45" s="71">
        <v>0.54947248747014976</v>
      </c>
      <c r="T45" s="72"/>
      <c r="U45" s="71">
        <v>143518</v>
      </c>
      <c r="V45" s="71">
        <v>169</v>
      </c>
      <c r="W45" s="71">
        <v>17</v>
      </c>
      <c r="X45" s="71">
        <v>761</v>
      </c>
      <c r="Y45" s="71">
        <v>1607</v>
      </c>
      <c r="Z45" s="71">
        <v>2751</v>
      </c>
      <c r="AA45" s="71">
        <v>1204</v>
      </c>
      <c r="AB45" s="71">
        <v>4460</v>
      </c>
      <c r="AC45" s="71">
        <v>0</v>
      </c>
      <c r="AD45" s="71">
        <v>0.54947248747014976</v>
      </c>
      <c r="AE45" s="72"/>
      <c r="AF45" s="71">
        <v>1109732.6500696379</v>
      </c>
      <c r="AG45" s="71">
        <v>245619.72520020729</v>
      </c>
      <c r="AH45" s="71">
        <v>160486.4110770415</v>
      </c>
      <c r="AI45" s="71">
        <v>4278651.7138213376</v>
      </c>
      <c r="AJ45" s="71">
        <v>8354903.7646453604</v>
      </c>
      <c r="AK45" s="71">
        <v>0</v>
      </c>
      <c r="AL45" s="71">
        <v>0</v>
      </c>
      <c r="AM45" s="71">
        <v>607418.42513797584</v>
      </c>
      <c r="AN45" s="71">
        <v>0</v>
      </c>
      <c r="AO45" s="71">
        <v>0</v>
      </c>
      <c r="AP45" s="71">
        <v>14756812.689951561</v>
      </c>
      <c r="AQ45" s="72"/>
      <c r="AR45" s="71">
        <v>29</v>
      </c>
      <c r="AS45" s="71">
        <v>0</v>
      </c>
      <c r="AT45" s="71">
        <v>0</v>
      </c>
      <c r="AU45" s="71">
        <v>0</v>
      </c>
      <c r="AV45" s="71">
        <v>0</v>
      </c>
      <c r="AW45" s="71">
        <v>0</v>
      </c>
      <c r="AX45" s="71"/>
      <c r="AY45" s="72"/>
      <c r="AZ45" s="71">
        <v>125.8</v>
      </c>
      <c r="BA45" s="71">
        <v>0</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1814</v>
      </c>
      <c r="B46" s="70">
        <v>357</v>
      </c>
      <c r="C46" s="70">
        <v>17</v>
      </c>
      <c r="D46" s="70">
        <v>21</v>
      </c>
      <c r="E46" s="70">
        <v>2020</v>
      </c>
      <c r="F46" s="70" t="s">
        <v>159</v>
      </c>
      <c r="G46" s="1064" t="s">
        <v>1797</v>
      </c>
      <c r="H46" s="70" t="s">
        <v>1798</v>
      </c>
      <c r="I46" s="148"/>
      <c r="J46" s="71">
        <v>0.70525635054911173</v>
      </c>
      <c r="K46" s="71">
        <v>0.76469489239004618</v>
      </c>
      <c r="L46" s="71">
        <v>1.5390777646345057</v>
      </c>
      <c r="M46" s="71">
        <v>2.9660368987787322</v>
      </c>
      <c r="N46" s="71">
        <v>6.355793738092621</v>
      </c>
      <c r="O46" s="71">
        <v>3.8134659926754213</v>
      </c>
      <c r="P46" s="71">
        <v>5.4733991490031011</v>
      </c>
      <c r="Q46" s="71">
        <v>0.25488720725352998</v>
      </c>
      <c r="R46" s="71">
        <v>0</v>
      </c>
      <c r="S46" s="71">
        <v>0.43264676809249292</v>
      </c>
      <c r="T46" s="72"/>
      <c r="U46" s="71">
        <v>135991</v>
      </c>
      <c r="V46" s="71">
        <v>325</v>
      </c>
      <c r="W46" s="71">
        <v>45</v>
      </c>
      <c r="X46" s="71">
        <v>795</v>
      </c>
      <c r="Y46" s="71">
        <v>1621</v>
      </c>
      <c r="Z46" s="71">
        <v>2725</v>
      </c>
      <c r="AA46" s="71">
        <v>1208</v>
      </c>
      <c r="AB46" s="71">
        <v>4323</v>
      </c>
      <c r="AC46" s="71">
        <v>0</v>
      </c>
      <c r="AD46" s="71">
        <v>0.43264676809249292</v>
      </c>
      <c r="AE46" s="72"/>
      <c r="AF46" s="71">
        <v>1102225.3181703689</v>
      </c>
      <c r="AG46" s="71">
        <v>518153.08509223012</v>
      </c>
      <c r="AH46" s="71">
        <v>380701.4301440455</v>
      </c>
      <c r="AI46" s="71">
        <v>4673201.9463518988</v>
      </c>
      <c r="AJ46" s="71">
        <v>8678458.8715914674</v>
      </c>
      <c r="AK46" s="71"/>
      <c r="AL46" s="71"/>
      <c r="AM46" s="71">
        <v>564199.52953175409</v>
      </c>
      <c r="AN46" s="71"/>
      <c r="AO46" s="71"/>
      <c r="AP46" s="71">
        <v>15916940.180881765</v>
      </c>
      <c r="AQ46" s="72"/>
      <c r="AR46" s="71">
        <v>29</v>
      </c>
      <c r="AS46" s="71">
        <v>0</v>
      </c>
      <c r="AT46" s="71">
        <v>0</v>
      </c>
      <c r="AU46" s="71">
        <v>0</v>
      </c>
      <c r="AV46" s="71">
        <v>0</v>
      </c>
      <c r="AW46" s="71">
        <v>0</v>
      </c>
      <c r="AX46" s="71"/>
      <c r="AY46" s="72"/>
      <c r="AZ46" s="71">
        <v>125.8</v>
      </c>
      <c r="BA46" s="71">
        <v>0</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1815</v>
      </c>
      <c r="B47" s="70">
        <v>357</v>
      </c>
      <c r="C47" s="70">
        <v>18</v>
      </c>
      <c r="D47" s="70">
        <v>21</v>
      </c>
      <c r="E47" s="70">
        <v>2021</v>
      </c>
      <c r="F47" s="70" t="s">
        <v>160</v>
      </c>
      <c r="G47" s="70" t="s">
        <v>1797</v>
      </c>
      <c r="H47" s="70" t="s">
        <v>1798</v>
      </c>
      <c r="I47" s="148"/>
      <c r="J47" s="71">
        <v>0.68233587690771091</v>
      </c>
      <c r="K47" s="71">
        <v>0.79632232552273485</v>
      </c>
      <c r="L47" s="71">
        <v>1.3372436918382917</v>
      </c>
      <c r="M47" s="71">
        <v>3.1196654548218943</v>
      </c>
      <c r="N47" s="71">
        <v>6.558569283896766</v>
      </c>
      <c r="O47" s="71">
        <v>3.6098643322097526</v>
      </c>
      <c r="P47" s="71">
        <v>5.5991649314616749</v>
      </c>
      <c r="Q47" s="71">
        <v>0.24440843156566699</v>
      </c>
      <c r="R47" s="71">
        <v>0</v>
      </c>
      <c r="S47" s="71">
        <v>0.37475188062462261</v>
      </c>
      <c r="T47" s="72"/>
      <c r="U47" s="71">
        <v>142617</v>
      </c>
      <c r="V47" s="71">
        <v>325</v>
      </c>
      <c r="W47" s="71">
        <v>45</v>
      </c>
      <c r="X47" s="71">
        <v>795</v>
      </c>
      <c r="Y47" s="71">
        <v>1577</v>
      </c>
      <c r="Z47" s="71">
        <v>2656</v>
      </c>
      <c r="AA47" s="71">
        <v>1205</v>
      </c>
      <c r="AB47" s="71">
        <v>4186</v>
      </c>
      <c r="AC47" s="71">
        <v>0</v>
      </c>
      <c r="AD47" s="71">
        <v>0.37475188062462261</v>
      </c>
      <c r="AE47" s="72"/>
      <c r="AF47" s="71">
        <v>1027783.0254926683</v>
      </c>
      <c r="AG47" s="71">
        <v>525667.3688542184</v>
      </c>
      <c r="AH47" s="71">
        <v>299084.13122723991</v>
      </c>
      <c r="AI47" s="71">
        <v>4829713.6050736569</v>
      </c>
      <c r="AJ47" s="71">
        <v>8685603.9337870367</v>
      </c>
      <c r="AK47" s="71">
        <v>0</v>
      </c>
      <c r="AL47" s="71">
        <v>0</v>
      </c>
      <c r="AM47" s="71">
        <v>549470.63436346303</v>
      </c>
      <c r="AN47" s="71">
        <v>0</v>
      </c>
      <c r="AO47" s="71">
        <v>0</v>
      </c>
      <c r="AP47" s="71">
        <v>15917322.698798284</v>
      </c>
      <c r="AQ47" s="72"/>
      <c r="AR47" s="71">
        <v>29</v>
      </c>
      <c r="AS47" s="71">
        <v>0</v>
      </c>
      <c r="AT47" s="71">
        <v>0</v>
      </c>
      <c r="AU47" s="71">
        <v>0</v>
      </c>
      <c r="AV47" s="71">
        <v>0</v>
      </c>
      <c r="AW47" s="71">
        <v>0</v>
      </c>
      <c r="AX47" s="71"/>
      <c r="AY47" s="72"/>
      <c r="AZ47" s="71">
        <v>125.8</v>
      </c>
      <c r="BA47" s="71">
        <v>0</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1816</v>
      </c>
      <c r="B48" s="70">
        <v>357</v>
      </c>
      <c r="C48" s="70">
        <v>19</v>
      </c>
      <c r="D48" s="70">
        <v>21</v>
      </c>
      <c r="E48" s="70">
        <v>2022</v>
      </c>
      <c r="F48" s="70" t="s">
        <v>161</v>
      </c>
      <c r="G48" s="70" t="s">
        <v>1797</v>
      </c>
      <c r="H48" s="70" t="s">
        <v>1798</v>
      </c>
      <c r="I48" s="148"/>
      <c r="J48" s="71">
        <v>0.76835496248992941</v>
      </c>
      <c r="K48" s="71">
        <v>0.72568230748644846</v>
      </c>
      <c r="L48" s="71">
        <v>1.1811307072033088</v>
      </c>
      <c r="M48" s="71">
        <v>2.9824246663297593</v>
      </c>
      <c r="N48" s="71">
        <v>6.638537232934878</v>
      </c>
      <c r="O48" s="71">
        <v>3.7550801025515148</v>
      </c>
      <c r="P48" s="71">
        <v>5.4876295358189671</v>
      </c>
      <c r="Q48" s="71">
        <v>0.23965912884634002</v>
      </c>
      <c r="R48" s="71">
        <v>0</v>
      </c>
      <c r="S48" s="71">
        <v>0.36307438971264983</v>
      </c>
      <c r="T48" s="72"/>
      <c r="U48" s="71">
        <v>148501</v>
      </c>
      <c r="V48" s="71">
        <v>325</v>
      </c>
      <c r="W48" s="71">
        <v>45</v>
      </c>
      <c r="X48" s="71">
        <v>795</v>
      </c>
      <c r="Y48" s="71">
        <v>1545</v>
      </c>
      <c r="Z48" s="71">
        <v>2625</v>
      </c>
      <c r="AA48" s="71">
        <v>1199</v>
      </c>
      <c r="AB48" s="71">
        <v>4071</v>
      </c>
      <c r="AC48" s="71">
        <v>0</v>
      </c>
      <c r="AD48" s="71">
        <v>0.36307438971264983</v>
      </c>
      <c r="AE48" s="72"/>
      <c r="AF48" s="71">
        <v>1220148.8279937811</v>
      </c>
      <c r="AG48" s="71">
        <v>517020.31593983999</v>
      </c>
      <c r="AH48" s="71">
        <v>317016.0654226311</v>
      </c>
      <c r="AI48" s="71">
        <v>4583084.385192682</v>
      </c>
      <c r="AJ48" s="71">
        <v>9767334.534891393</v>
      </c>
      <c r="AK48" s="71">
        <v>0</v>
      </c>
      <c r="AL48" s="71">
        <v>0</v>
      </c>
      <c r="AM48" s="71">
        <v>525677.21553136746</v>
      </c>
      <c r="AN48" s="71">
        <v>0</v>
      </c>
      <c r="AO48" s="71">
        <v>0</v>
      </c>
      <c r="AP48" s="71">
        <v>16930281.344971694</v>
      </c>
      <c r="AQ48" s="72"/>
      <c r="AR48" s="71">
        <v>31</v>
      </c>
      <c r="AS48" s="71">
        <v>0</v>
      </c>
      <c r="AT48" s="71">
        <v>0</v>
      </c>
      <c r="AU48" s="71">
        <v>0</v>
      </c>
      <c r="AV48" s="71">
        <v>0</v>
      </c>
      <c r="AW48" s="71">
        <v>0</v>
      </c>
      <c r="AX48" s="71"/>
      <c r="AY48" s="72"/>
      <c r="AZ48" s="71">
        <v>139.10000000000002</v>
      </c>
      <c r="BA48" s="71">
        <v>0</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1817</v>
      </c>
      <c r="B49" s="70">
        <v>357</v>
      </c>
      <c r="C49" s="70">
        <v>20</v>
      </c>
      <c r="D49" s="70">
        <v>21</v>
      </c>
      <c r="E49" s="70">
        <v>2023</v>
      </c>
      <c r="F49" s="70" t="s">
        <v>1539</v>
      </c>
      <c r="G49" s="70" t="s">
        <v>1797</v>
      </c>
      <c r="H49" s="70" t="s">
        <v>1798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31</v>
      </c>
      <c r="AS49" s="71">
        <v>0</v>
      </c>
      <c r="AT49" s="71">
        <v>0</v>
      </c>
      <c r="AU49" s="71">
        <v>0</v>
      </c>
      <c r="AV49" s="71">
        <v>0</v>
      </c>
      <c r="AW49" s="71">
        <v>0</v>
      </c>
      <c r="AX49" s="71"/>
      <c r="AY49" s="72"/>
      <c r="AZ49" s="71">
        <v>139.10000000000002</v>
      </c>
      <c r="BA49" s="71">
        <v>0</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1818</v>
      </c>
      <c r="B50" s="70">
        <v>357</v>
      </c>
      <c r="C50" s="70">
        <v>21</v>
      </c>
      <c r="D50" s="70">
        <v>21</v>
      </c>
      <c r="E50" s="70">
        <v>2024</v>
      </c>
      <c r="F50" s="70" t="s">
        <v>1554</v>
      </c>
      <c r="G50" s="70" t="s">
        <v>1797</v>
      </c>
      <c r="H50" s="70" t="s">
        <v>1798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1819</v>
      </c>
      <c r="B51" s="70">
        <v>290</v>
      </c>
      <c r="C51" s="70">
        <v>1</v>
      </c>
      <c r="D51" s="70">
        <v>18</v>
      </c>
      <c r="E51" s="70">
        <v>1990</v>
      </c>
      <c r="F51" s="70" t="s">
        <v>787</v>
      </c>
      <c r="G51" s="70" t="s">
        <v>1820</v>
      </c>
      <c r="H51" s="70" t="s">
        <v>1821</v>
      </c>
      <c r="I51" s="148"/>
      <c r="J51" s="71">
        <v>2.8484212831776961</v>
      </c>
      <c r="K51" s="71">
        <v>2.567341531391528</v>
      </c>
      <c r="L51" s="71">
        <v>10.847281672939561</v>
      </c>
      <c r="M51" s="71">
        <v>4.307541434627602</v>
      </c>
      <c r="N51" s="71">
        <v>9.6478123539600436</v>
      </c>
      <c r="O51" s="71">
        <v>4.7846925578410664</v>
      </c>
      <c r="P51" s="71">
        <v>11.070334399402499</v>
      </c>
      <c r="Q51" s="71">
        <v>0.491112428808543</v>
      </c>
      <c r="R51" s="71">
        <v>0</v>
      </c>
      <c r="S51" s="71">
        <v>0.61663975125137649</v>
      </c>
      <c r="T51" s="72"/>
      <c r="U51" s="71">
        <v>265504</v>
      </c>
      <c r="V51" s="71">
        <v>690</v>
      </c>
      <c r="W51" s="71">
        <v>103</v>
      </c>
      <c r="X51" s="71">
        <v>1381</v>
      </c>
      <c r="Y51" s="71">
        <v>2401</v>
      </c>
      <c r="Z51" s="71">
        <v>1968</v>
      </c>
      <c r="AA51" s="71">
        <v>2688</v>
      </c>
      <c r="AB51" s="71">
        <v>7974</v>
      </c>
      <c r="AC51" s="71">
        <v>0</v>
      </c>
      <c r="AD51" s="71">
        <v>0.61663975125137649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1822</v>
      </c>
      <c r="B52" s="70">
        <v>291</v>
      </c>
      <c r="C52" s="70">
        <v>2</v>
      </c>
      <c r="D52" s="70">
        <v>18</v>
      </c>
      <c r="E52" s="70">
        <v>2005</v>
      </c>
      <c r="F52" s="70" t="s">
        <v>789</v>
      </c>
      <c r="G52" s="70" t="s">
        <v>1820</v>
      </c>
      <c r="H52" s="70" t="s">
        <v>1821</v>
      </c>
      <c r="I52" s="148"/>
      <c r="J52" s="71">
        <v>0.61331730306544541</v>
      </c>
      <c r="K52" s="71">
        <v>1.4525203735756069</v>
      </c>
      <c r="L52" s="71">
        <v>15.524439829450239</v>
      </c>
      <c r="M52" s="71">
        <v>6.2086337746137854</v>
      </c>
      <c r="N52" s="71">
        <v>13.90257126556593</v>
      </c>
      <c r="O52" s="71">
        <v>6.1895170293746489</v>
      </c>
      <c r="P52" s="71">
        <v>10.93734312997443</v>
      </c>
      <c r="Q52" s="71">
        <v>0.37605008503106402</v>
      </c>
      <c r="R52" s="71">
        <v>0</v>
      </c>
      <c r="S52" s="71">
        <v>0.73617121648570283</v>
      </c>
      <c r="T52" s="72"/>
      <c r="U52" s="71">
        <v>59320</v>
      </c>
      <c r="V52" s="71">
        <v>513</v>
      </c>
      <c r="W52" s="71">
        <v>137</v>
      </c>
      <c r="X52" s="71">
        <v>859</v>
      </c>
      <c r="Y52" s="71">
        <v>2366</v>
      </c>
      <c r="Z52" s="71">
        <v>2946</v>
      </c>
      <c r="AA52" s="71">
        <v>2175</v>
      </c>
      <c r="AB52" s="71">
        <v>6383</v>
      </c>
      <c r="AC52" s="71">
        <v>0</v>
      </c>
      <c r="AD52" s="71">
        <v>0.73617121648570283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1823</v>
      </c>
      <c r="B53" s="70">
        <v>292</v>
      </c>
      <c r="C53" s="70">
        <v>3</v>
      </c>
      <c r="D53" s="70">
        <v>18</v>
      </c>
      <c r="E53" s="70">
        <v>2006</v>
      </c>
      <c r="F53" s="70" t="s">
        <v>790</v>
      </c>
      <c r="G53" s="70" t="s">
        <v>1820</v>
      </c>
      <c r="H53" s="70" t="s">
        <v>1821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1824</v>
      </c>
      <c r="B54" s="70">
        <v>293</v>
      </c>
      <c r="C54" s="70">
        <v>4</v>
      </c>
      <c r="D54" s="70">
        <v>18</v>
      </c>
      <c r="E54" s="70">
        <v>2007</v>
      </c>
      <c r="F54" s="70" t="s">
        <v>791</v>
      </c>
      <c r="G54" s="70" t="s">
        <v>1820</v>
      </c>
      <c r="H54" s="70" t="s">
        <v>1821</v>
      </c>
      <c r="I54" s="148"/>
      <c r="J54" s="71">
        <v>0.52815815230869634</v>
      </c>
      <c r="K54" s="71">
        <v>1.259168468981589</v>
      </c>
      <c r="L54" s="71">
        <v>11.68773695469315</v>
      </c>
      <c r="M54" s="71">
        <v>7.5486899939063656</v>
      </c>
      <c r="N54" s="71">
        <v>12.34796960978284</v>
      </c>
      <c r="O54" s="71">
        <v>5.8711624837950991</v>
      </c>
      <c r="P54" s="71">
        <v>10.67258794771047</v>
      </c>
      <c r="Q54" s="71">
        <v>0.379939745388157</v>
      </c>
      <c r="R54" s="71">
        <v>0</v>
      </c>
      <c r="S54" s="71">
        <v>0.50351059700408396</v>
      </c>
      <c r="T54" s="72"/>
      <c r="U54" s="71">
        <v>55639</v>
      </c>
      <c r="V54" s="71">
        <v>420</v>
      </c>
      <c r="W54" s="71">
        <v>100</v>
      </c>
      <c r="X54" s="71">
        <v>1154</v>
      </c>
      <c r="Y54" s="71">
        <v>2327</v>
      </c>
      <c r="Z54" s="71">
        <v>2905</v>
      </c>
      <c r="AA54" s="71">
        <v>2090</v>
      </c>
      <c r="AB54" s="71">
        <v>6108</v>
      </c>
      <c r="AC54" s="71">
        <v>0</v>
      </c>
      <c r="AD54" s="71">
        <v>0.50351059700408396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1825</v>
      </c>
      <c r="B55" s="70">
        <v>294</v>
      </c>
      <c r="C55" s="70">
        <v>5</v>
      </c>
      <c r="D55" s="70">
        <v>18</v>
      </c>
      <c r="E55" s="70">
        <v>2008</v>
      </c>
      <c r="F55" s="70" t="s">
        <v>792</v>
      </c>
      <c r="G55" s="70" t="s">
        <v>1820</v>
      </c>
      <c r="H55" s="70" t="s">
        <v>1821</v>
      </c>
      <c r="I55" s="148"/>
      <c r="J55" s="71">
        <v>0.50819735679066524</v>
      </c>
      <c r="K55" s="71">
        <v>0.93791937132066561</v>
      </c>
      <c r="L55" s="71">
        <v>10.106523701311501</v>
      </c>
      <c r="M55" s="71">
        <v>7.5489182138928834</v>
      </c>
      <c r="N55" s="71">
        <v>11.680943402360541</v>
      </c>
      <c r="O55" s="71">
        <v>5.6056965167581376</v>
      </c>
      <c r="P55" s="71">
        <v>10.47169972751975</v>
      </c>
      <c r="Q55" s="71">
        <v>0.36387774511491799</v>
      </c>
      <c r="R55" s="71">
        <v>0</v>
      </c>
      <c r="S55" s="71">
        <v>0.76126308393867159</v>
      </c>
      <c r="T55" s="72"/>
      <c r="U55" s="71">
        <v>58806</v>
      </c>
      <c r="V55" s="71">
        <v>420</v>
      </c>
      <c r="W55" s="71">
        <v>100</v>
      </c>
      <c r="X55" s="71">
        <v>1154</v>
      </c>
      <c r="Y55" s="71">
        <v>2279</v>
      </c>
      <c r="Z55" s="71">
        <v>2871</v>
      </c>
      <c r="AA55" s="71">
        <v>2053</v>
      </c>
      <c r="AB55" s="71">
        <v>5946</v>
      </c>
      <c r="AC55" s="71">
        <v>0</v>
      </c>
      <c r="AD55" s="71">
        <v>0.76126308393867159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1826</v>
      </c>
      <c r="B56" s="70">
        <v>295</v>
      </c>
      <c r="C56" s="70">
        <v>6</v>
      </c>
      <c r="D56" s="70">
        <v>18</v>
      </c>
      <c r="E56" s="70">
        <v>2009</v>
      </c>
      <c r="F56" s="70" t="s">
        <v>176</v>
      </c>
      <c r="G56" s="70" t="s">
        <v>1820</v>
      </c>
      <c r="H56" s="70" t="s">
        <v>1821</v>
      </c>
      <c r="I56" s="148"/>
      <c r="J56" s="71">
        <v>0.57715429776482785</v>
      </c>
      <c r="K56" s="71">
        <v>0.76392226558574439</v>
      </c>
      <c r="L56" s="71">
        <v>10.905647422112709</v>
      </c>
      <c r="M56" s="71">
        <v>6.3404173092416087</v>
      </c>
      <c r="N56" s="71">
        <v>10.32109151482496</v>
      </c>
      <c r="O56" s="71">
        <v>5.6416660879356364</v>
      </c>
      <c r="P56" s="71">
        <v>10.05615672183904</v>
      </c>
      <c r="Q56" s="71">
        <v>0.33876594941017002</v>
      </c>
      <c r="R56" s="71">
        <v>0</v>
      </c>
      <c r="S56" s="71">
        <v>0.70259634385840741</v>
      </c>
      <c r="T56" s="72"/>
      <c r="U56" s="71">
        <v>55065</v>
      </c>
      <c r="V56" s="71">
        <v>324</v>
      </c>
      <c r="W56" s="71">
        <v>160</v>
      </c>
      <c r="X56" s="71">
        <v>1063</v>
      </c>
      <c r="Y56" s="71">
        <v>2280</v>
      </c>
      <c r="Z56" s="71">
        <v>2852</v>
      </c>
      <c r="AA56" s="71">
        <v>2024</v>
      </c>
      <c r="AB56" s="71">
        <v>5811</v>
      </c>
      <c r="AC56" s="71">
        <v>0</v>
      </c>
      <c r="AD56" s="71">
        <v>0.70259634385840741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1827</v>
      </c>
      <c r="B57" s="70">
        <v>296</v>
      </c>
      <c r="C57" s="70">
        <v>7</v>
      </c>
      <c r="D57" s="70">
        <v>18</v>
      </c>
      <c r="E57" s="70">
        <v>2010</v>
      </c>
      <c r="F57" s="70" t="s">
        <v>177</v>
      </c>
      <c r="G57" s="70" t="s">
        <v>1820</v>
      </c>
      <c r="H57" s="70" t="s">
        <v>1821</v>
      </c>
      <c r="I57" s="148"/>
      <c r="J57" s="71">
        <v>0.86418936288742387</v>
      </c>
      <c r="K57" s="71">
        <v>0.87625184307730741</v>
      </c>
      <c r="L57" s="71">
        <v>9.9740372508514881</v>
      </c>
      <c r="M57" s="71">
        <v>7.0428840181560366</v>
      </c>
      <c r="N57" s="71">
        <v>11.23127868248644</v>
      </c>
      <c r="O57" s="71">
        <v>5.6214786350087627</v>
      </c>
      <c r="P57" s="71">
        <v>10.17614425306507</v>
      </c>
      <c r="Q57" s="71">
        <v>0.34374015903586902</v>
      </c>
      <c r="R57" s="71">
        <v>0</v>
      </c>
      <c r="S57" s="71">
        <v>0.5358496395104877</v>
      </c>
      <c r="T57" s="72"/>
      <c r="U57" s="71">
        <v>81123</v>
      </c>
      <c r="V57" s="71">
        <v>324</v>
      </c>
      <c r="W57" s="71">
        <v>160</v>
      </c>
      <c r="X57" s="71">
        <v>1063</v>
      </c>
      <c r="Y57" s="71">
        <v>2264</v>
      </c>
      <c r="Z57" s="71">
        <v>2855</v>
      </c>
      <c r="AA57" s="71">
        <v>1997</v>
      </c>
      <c r="AB57" s="71">
        <v>5650</v>
      </c>
      <c r="AC57" s="71">
        <v>0</v>
      </c>
      <c r="AD57" s="71">
        <v>0.5358496395104877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1828</v>
      </c>
      <c r="B58" s="70">
        <v>297</v>
      </c>
      <c r="C58" s="70">
        <v>8</v>
      </c>
      <c r="D58" s="70">
        <v>18</v>
      </c>
      <c r="E58" s="70">
        <v>2011</v>
      </c>
      <c r="F58" s="70" t="s">
        <v>178</v>
      </c>
      <c r="G58" s="70" t="s">
        <v>1820</v>
      </c>
      <c r="H58" s="70" t="s">
        <v>1821</v>
      </c>
      <c r="I58" s="148"/>
      <c r="J58" s="71">
        <v>1.2480575675113339</v>
      </c>
      <c r="K58" s="71">
        <v>0.92399575154412461</v>
      </c>
      <c r="L58" s="71">
        <v>9.9606031944648663</v>
      </c>
      <c r="M58" s="71">
        <v>6.3194848553622558</v>
      </c>
      <c r="N58" s="71">
        <v>11.55359778638152</v>
      </c>
      <c r="O58" s="71">
        <v>5.4884589136712334</v>
      </c>
      <c r="P58" s="71">
        <v>9.8226886103134792</v>
      </c>
      <c r="Q58" s="71">
        <v>0.38913169680121301</v>
      </c>
      <c r="R58" s="71">
        <v>0</v>
      </c>
      <c r="S58" s="71">
        <v>0.58357027550019347</v>
      </c>
      <c r="T58" s="72"/>
      <c r="U58" s="71">
        <v>116780</v>
      </c>
      <c r="V58" s="71">
        <v>324</v>
      </c>
      <c r="W58" s="71">
        <v>160</v>
      </c>
      <c r="X58" s="71">
        <v>1063</v>
      </c>
      <c r="Y58" s="71">
        <v>2252</v>
      </c>
      <c r="Z58" s="71">
        <v>2848</v>
      </c>
      <c r="AA58" s="71">
        <v>1985</v>
      </c>
      <c r="AB58" s="71">
        <v>5545</v>
      </c>
      <c r="AC58" s="71">
        <v>0</v>
      </c>
      <c r="AD58" s="71">
        <v>0.58357027550019347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1829</v>
      </c>
      <c r="B59" s="70">
        <v>298</v>
      </c>
      <c r="C59" s="70">
        <v>9</v>
      </c>
      <c r="D59" s="70">
        <v>18</v>
      </c>
      <c r="E59" s="70">
        <v>2012</v>
      </c>
      <c r="F59" s="70" t="s">
        <v>179</v>
      </c>
      <c r="G59" s="70" t="s">
        <v>1820</v>
      </c>
      <c r="H59" s="70" t="s">
        <v>1821</v>
      </c>
      <c r="I59" s="148"/>
      <c r="J59" s="71">
        <v>1.4997304345219269</v>
      </c>
      <c r="K59" s="71">
        <v>0.86888829744636853</v>
      </c>
      <c r="L59" s="71">
        <v>9.6560583955246653</v>
      </c>
      <c r="M59" s="71">
        <v>6.6828488481270201</v>
      </c>
      <c r="N59" s="71">
        <v>11.847438961421931</v>
      </c>
      <c r="O59" s="71">
        <v>5.5179239672129841</v>
      </c>
      <c r="P59" s="71">
        <v>9.9532240194885517</v>
      </c>
      <c r="Q59" s="71">
        <v>0.41531164527334202</v>
      </c>
      <c r="R59" s="71">
        <v>0</v>
      </c>
      <c r="S59" s="71">
        <v>0.76024607762493046</v>
      </c>
      <c r="T59" s="72"/>
      <c r="U59" s="71">
        <v>122306</v>
      </c>
      <c r="V59" s="71">
        <v>324</v>
      </c>
      <c r="W59" s="71">
        <v>160</v>
      </c>
      <c r="X59" s="71">
        <v>1063</v>
      </c>
      <c r="Y59" s="71">
        <v>2229</v>
      </c>
      <c r="Z59" s="71">
        <v>2886</v>
      </c>
      <c r="AA59" s="71">
        <v>2000</v>
      </c>
      <c r="AB59" s="71">
        <v>5447</v>
      </c>
      <c r="AC59" s="71">
        <v>0</v>
      </c>
      <c r="AD59" s="71">
        <v>0.76024607762493046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1830</v>
      </c>
      <c r="B60" s="70">
        <v>299</v>
      </c>
      <c r="C60" s="70">
        <v>10</v>
      </c>
      <c r="D60" s="70">
        <v>18</v>
      </c>
      <c r="E60" s="70">
        <v>2013</v>
      </c>
      <c r="F60" s="70" t="s">
        <v>180</v>
      </c>
      <c r="G60" s="70" t="s">
        <v>1820</v>
      </c>
      <c r="H60" s="70" t="s">
        <v>1821</v>
      </c>
      <c r="I60" s="148"/>
      <c r="J60" s="71">
        <v>1.5763279403044319</v>
      </c>
      <c r="K60" s="71">
        <v>0.723087654848518</v>
      </c>
      <c r="L60" s="71">
        <v>8.5021388865213083</v>
      </c>
      <c r="M60" s="71">
        <v>6.4650883152883063</v>
      </c>
      <c r="N60" s="71">
        <v>10.75833449724278</v>
      </c>
      <c r="O60" s="71">
        <v>5.3260143443258796</v>
      </c>
      <c r="P60" s="71">
        <v>9.8558530139377023</v>
      </c>
      <c r="Q60" s="71">
        <v>0.41346190735031801</v>
      </c>
      <c r="R60" s="71">
        <v>0</v>
      </c>
      <c r="S60" s="71">
        <v>0.68931172660213935</v>
      </c>
      <c r="T60" s="72"/>
      <c r="U60" s="71">
        <v>122681</v>
      </c>
      <c r="V60" s="71">
        <v>324</v>
      </c>
      <c r="W60" s="71">
        <v>160</v>
      </c>
      <c r="X60" s="71">
        <v>1063</v>
      </c>
      <c r="Y60" s="71">
        <v>2198</v>
      </c>
      <c r="Z60" s="71">
        <v>2910</v>
      </c>
      <c r="AA60" s="71">
        <v>1973</v>
      </c>
      <c r="AB60" s="71">
        <v>5345</v>
      </c>
      <c r="AC60" s="71">
        <v>0</v>
      </c>
      <c r="AD60" s="71">
        <v>0.68931172660213935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1831</v>
      </c>
      <c r="B61" s="70">
        <v>300</v>
      </c>
      <c r="C61" s="70">
        <v>11</v>
      </c>
      <c r="D61" s="70">
        <v>18</v>
      </c>
      <c r="E61" s="70">
        <v>2014</v>
      </c>
      <c r="F61" s="70" t="s">
        <v>181</v>
      </c>
      <c r="G61" s="70" t="s">
        <v>1820</v>
      </c>
      <c r="H61" s="70" t="s">
        <v>1821</v>
      </c>
      <c r="I61" s="148"/>
      <c r="J61" s="71">
        <v>1.4861195203195281</v>
      </c>
      <c r="K61" s="71">
        <v>0.76624977781821102</v>
      </c>
      <c r="L61" s="71">
        <v>11.967190662562331</v>
      </c>
      <c r="M61" s="71">
        <v>7.131670389508912</v>
      </c>
      <c r="N61" s="71">
        <v>11.86877577743712</v>
      </c>
      <c r="O61" s="71">
        <v>5.0290704740184085</v>
      </c>
      <c r="P61" s="71">
        <v>9.6961864121676289</v>
      </c>
      <c r="Q61" s="71">
        <v>0.38786020078789801</v>
      </c>
      <c r="R61" s="71">
        <v>0</v>
      </c>
      <c r="S61" s="71">
        <v>0.75809852775616737</v>
      </c>
      <c r="T61" s="72"/>
      <c r="U61" s="71">
        <v>123778</v>
      </c>
      <c r="V61" s="71">
        <v>302</v>
      </c>
      <c r="W61" s="71">
        <v>198</v>
      </c>
      <c r="X61" s="71">
        <v>1205</v>
      </c>
      <c r="Y61" s="71">
        <v>2186</v>
      </c>
      <c r="Z61" s="71">
        <v>2894</v>
      </c>
      <c r="AA61" s="71">
        <v>1931</v>
      </c>
      <c r="AB61" s="71">
        <v>5226</v>
      </c>
      <c r="AC61" s="71">
        <v>0</v>
      </c>
      <c r="AD61" s="71">
        <v>0.75809852775616737</v>
      </c>
      <c r="AE61" s="72"/>
      <c r="AF61" s="71"/>
      <c r="AG61" s="71"/>
      <c r="AH61" s="71"/>
      <c r="AI61" s="71"/>
      <c r="AJ61" s="71"/>
      <c r="AK61" s="71"/>
      <c r="AL61" s="71"/>
      <c r="AM61" s="71"/>
      <c r="AN61" s="71"/>
      <c r="AO61" s="71"/>
      <c r="AP61" s="71"/>
      <c r="AQ61" s="72"/>
      <c r="AR61" s="71">
        <v>10</v>
      </c>
      <c r="AS61" s="71">
        <v>10</v>
      </c>
      <c r="AT61" s="71">
        <v>0</v>
      </c>
      <c r="AU61" s="71">
        <v>0</v>
      </c>
      <c r="AV61" s="71">
        <v>0</v>
      </c>
      <c r="AW61" s="71">
        <v>0</v>
      </c>
      <c r="AX61" s="71"/>
      <c r="AY61" s="72"/>
      <c r="AZ61" s="71">
        <v>48.7</v>
      </c>
      <c r="BA61" s="71">
        <v>501.9</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1832</v>
      </c>
      <c r="B62" s="70">
        <v>301</v>
      </c>
      <c r="C62" s="70">
        <v>12</v>
      </c>
      <c r="D62" s="70">
        <v>18</v>
      </c>
      <c r="E62" s="70">
        <v>2015</v>
      </c>
      <c r="F62" s="70" t="s">
        <v>182</v>
      </c>
      <c r="G62" s="70" t="s">
        <v>1820</v>
      </c>
      <c r="H62" s="70" t="s">
        <v>1821</v>
      </c>
      <c r="I62" s="148"/>
      <c r="J62" s="71">
        <v>1.792019563222476</v>
      </c>
      <c r="K62" s="71">
        <v>0.73411040607166123</v>
      </c>
      <c r="L62" s="71">
        <v>11.85116389390898</v>
      </c>
      <c r="M62" s="71">
        <v>6.8118552785949573</v>
      </c>
      <c r="N62" s="71">
        <v>9.663436748332078</v>
      </c>
      <c r="O62" s="71">
        <v>4.9174483311877211</v>
      </c>
      <c r="P62" s="71">
        <v>9.5782145609915936</v>
      </c>
      <c r="Q62" s="71">
        <v>0.36733894852535598</v>
      </c>
      <c r="R62" s="71">
        <v>0</v>
      </c>
      <c r="S62" s="71">
        <v>0.54148314069891246</v>
      </c>
      <c r="T62" s="72"/>
      <c r="U62" s="71">
        <v>145916</v>
      </c>
      <c r="V62" s="71">
        <v>302</v>
      </c>
      <c r="W62" s="71">
        <v>198</v>
      </c>
      <c r="X62" s="71">
        <v>1205</v>
      </c>
      <c r="Y62" s="71">
        <v>2142</v>
      </c>
      <c r="Z62" s="71">
        <v>2857</v>
      </c>
      <c r="AA62" s="71">
        <v>1906</v>
      </c>
      <c r="AB62" s="71">
        <v>5056</v>
      </c>
      <c r="AC62" s="71">
        <v>0</v>
      </c>
      <c r="AD62" s="71">
        <v>0.54148314069891246</v>
      </c>
      <c r="AE62" s="72"/>
      <c r="AF62" s="71">
        <v>1734458.5452451101</v>
      </c>
      <c r="AG62" s="71">
        <v>487660.1707870051</v>
      </c>
      <c r="AH62" s="71">
        <v>1391700.357057414</v>
      </c>
      <c r="AI62" s="71">
        <v>7613801.9491580017</v>
      </c>
      <c r="AJ62" s="71">
        <v>12160155.138600281</v>
      </c>
      <c r="AK62" s="71">
        <v>0</v>
      </c>
      <c r="AL62" s="71">
        <v>0</v>
      </c>
      <c r="AM62" s="71">
        <v>692903.59087769035</v>
      </c>
      <c r="AN62" s="71">
        <v>0</v>
      </c>
      <c r="AO62" s="71">
        <v>0</v>
      </c>
      <c r="AP62" s="71">
        <v>24080679.751725502</v>
      </c>
      <c r="AQ62" s="72"/>
      <c r="AR62" s="71">
        <v>11</v>
      </c>
      <c r="AS62" s="71">
        <v>11</v>
      </c>
      <c r="AT62" s="71">
        <v>0</v>
      </c>
      <c r="AU62" s="71">
        <v>1</v>
      </c>
      <c r="AV62" s="71">
        <v>0</v>
      </c>
      <c r="AW62" s="71">
        <v>0</v>
      </c>
      <c r="AX62" s="71"/>
      <c r="AY62" s="72"/>
      <c r="AZ62" s="71">
        <v>54.1</v>
      </c>
      <c r="BA62" s="71">
        <v>551.6</v>
      </c>
      <c r="BB62" s="71">
        <v>0</v>
      </c>
      <c r="BC62" s="71">
        <v>90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1833</v>
      </c>
      <c r="B63" s="70">
        <v>302</v>
      </c>
      <c r="C63" s="70">
        <v>13</v>
      </c>
      <c r="D63" s="70">
        <v>18</v>
      </c>
      <c r="E63" s="70">
        <v>2016</v>
      </c>
      <c r="F63" s="70" t="s">
        <v>155</v>
      </c>
      <c r="G63" s="70" t="s">
        <v>1820</v>
      </c>
      <c r="H63" s="70" t="s">
        <v>1821</v>
      </c>
      <c r="I63" s="148"/>
      <c r="J63" s="71">
        <v>1.4491144497667339</v>
      </c>
      <c r="K63" s="71">
        <v>0.72786244414923307</v>
      </c>
      <c r="L63" s="71">
        <v>12.45649508421665</v>
      </c>
      <c r="M63" s="71">
        <v>6.8700947121261633</v>
      </c>
      <c r="N63" s="71">
        <v>9.1184592717454755</v>
      </c>
      <c r="O63" s="71">
        <v>4.8458313481865476</v>
      </c>
      <c r="P63" s="71">
        <v>9.5765409320336747</v>
      </c>
      <c r="Q63" s="71">
        <v>0.34828652933479026</v>
      </c>
      <c r="R63" s="71">
        <v>0</v>
      </c>
      <c r="S63" s="71">
        <v>0.34931421359999998</v>
      </c>
      <c r="T63" s="72"/>
      <c r="U63" s="71">
        <v>137111</v>
      </c>
      <c r="V63" s="71">
        <v>302</v>
      </c>
      <c r="W63" s="71">
        <v>198</v>
      </c>
      <c r="X63" s="71">
        <v>1205</v>
      </c>
      <c r="Y63" s="71">
        <v>2118</v>
      </c>
      <c r="Z63" s="71">
        <v>2850</v>
      </c>
      <c r="AA63" s="71">
        <v>1971</v>
      </c>
      <c r="AB63" s="71">
        <v>4931</v>
      </c>
      <c r="AC63" s="71">
        <v>0</v>
      </c>
      <c r="AD63" s="71">
        <v>0.34931421359999998</v>
      </c>
      <c r="AE63" s="72"/>
      <c r="AF63" s="71">
        <v>1447792.7973194651</v>
      </c>
      <c r="AG63" s="71">
        <v>465292.18646241148</v>
      </c>
      <c r="AH63" s="71">
        <v>1073548.213542626</v>
      </c>
      <c r="AI63" s="71">
        <v>8027346.0088791447</v>
      </c>
      <c r="AJ63" s="71">
        <v>9841215.1767502762</v>
      </c>
      <c r="AK63" s="71">
        <v>0</v>
      </c>
      <c r="AL63" s="71">
        <v>0</v>
      </c>
      <c r="AM63" s="71">
        <v>676297.87444301567</v>
      </c>
      <c r="AN63" s="71">
        <v>0</v>
      </c>
      <c r="AO63" s="71">
        <v>0</v>
      </c>
      <c r="AP63" s="71">
        <v>21531492.25739694</v>
      </c>
      <c r="AQ63" s="72"/>
      <c r="AR63" s="71">
        <v>15</v>
      </c>
      <c r="AS63" s="71">
        <v>11</v>
      </c>
      <c r="AT63" s="71">
        <v>0</v>
      </c>
      <c r="AU63" s="71">
        <v>2</v>
      </c>
      <c r="AV63" s="71">
        <v>0</v>
      </c>
      <c r="AW63" s="71">
        <v>0</v>
      </c>
      <c r="AX63" s="71"/>
      <c r="AY63" s="72"/>
      <c r="AZ63" s="71">
        <v>84.5</v>
      </c>
      <c r="BA63" s="71">
        <v>551.6</v>
      </c>
      <c r="BB63" s="71">
        <v>0</v>
      </c>
      <c r="BC63" s="71">
        <v>240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1834</v>
      </c>
      <c r="B64" s="70">
        <v>303</v>
      </c>
      <c r="C64" s="70">
        <v>14</v>
      </c>
      <c r="D64" s="70">
        <v>18</v>
      </c>
      <c r="E64" s="70">
        <v>2017</v>
      </c>
      <c r="F64" s="70" t="s">
        <v>156</v>
      </c>
      <c r="G64" s="1064" t="s">
        <v>1820</v>
      </c>
      <c r="H64" s="70" t="s">
        <v>1821</v>
      </c>
      <c r="I64" s="148"/>
      <c r="J64" s="71">
        <v>1.4471959470859106</v>
      </c>
      <c r="K64" s="71">
        <v>0.72785840220490106</v>
      </c>
      <c r="L64" s="71">
        <v>12.345054223836224</v>
      </c>
      <c r="M64" s="71">
        <v>5.9675850740604872</v>
      </c>
      <c r="N64" s="71">
        <v>10.113675002443649</v>
      </c>
      <c r="O64" s="71">
        <v>4.7483609100477846</v>
      </c>
      <c r="P64" s="71">
        <v>9.3179312745990188</v>
      </c>
      <c r="Q64" s="71">
        <v>0.32416481889604198</v>
      </c>
      <c r="R64" s="71">
        <v>0</v>
      </c>
      <c r="S64" s="71">
        <v>0.36793831816</v>
      </c>
      <c r="T64" s="72"/>
      <c r="U64" s="71">
        <v>158618</v>
      </c>
      <c r="V64" s="71">
        <v>302</v>
      </c>
      <c r="W64" s="71">
        <v>198</v>
      </c>
      <c r="X64" s="71">
        <v>1205</v>
      </c>
      <c r="Y64" s="71">
        <v>2070</v>
      </c>
      <c r="Z64" s="71">
        <v>2839</v>
      </c>
      <c r="AA64" s="71">
        <v>1930</v>
      </c>
      <c r="AB64" s="71">
        <v>4746</v>
      </c>
      <c r="AC64" s="71">
        <v>0</v>
      </c>
      <c r="AD64" s="71">
        <v>0.36793831816</v>
      </c>
      <c r="AE64" s="72"/>
      <c r="AF64" s="71">
        <v>1508432.595152823</v>
      </c>
      <c r="AG64" s="71">
        <v>466970.64610352769</v>
      </c>
      <c r="AH64" s="71">
        <v>1539161.104184543</v>
      </c>
      <c r="AI64" s="71">
        <v>7288201.0516248271</v>
      </c>
      <c r="AJ64" s="71">
        <v>12158160.789458361</v>
      </c>
      <c r="AK64" s="71">
        <v>0</v>
      </c>
      <c r="AL64" s="71">
        <v>0</v>
      </c>
      <c r="AM64" s="71">
        <v>651943.22280458652</v>
      </c>
      <c r="AN64" s="71">
        <v>0</v>
      </c>
      <c r="AO64" s="71">
        <v>0</v>
      </c>
      <c r="AP64" s="71">
        <v>23612869.409328669</v>
      </c>
      <c r="AQ64" s="72"/>
      <c r="AR64" s="71">
        <v>17</v>
      </c>
      <c r="AS64" s="71">
        <v>11</v>
      </c>
      <c r="AT64" s="71">
        <v>0</v>
      </c>
      <c r="AU64" s="71">
        <v>2</v>
      </c>
      <c r="AV64" s="71">
        <v>0</v>
      </c>
      <c r="AW64" s="71">
        <v>0</v>
      </c>
      <c r="AX64" s="71"/>
      <c r="AY64" s="72"/>
      <c r="AZ64" s="71">
        <v>94.1</v>
      </c>
      <c r="BA64" s="71">
        <v>551.6</v>
      </c>
      <c r="BB64" s="71">
        <v>0</v>
      </c>
      <c r="BC64" s="71">
        <v>240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1835</v>
      </c>
      <c r="B65" s="70">
        <v>304</v>
      </c>
      <c r="C65" s="70">
        <v>15</v>
      </c>
      <c r="D65" s="70">
        <v>18</v>
      </c>
      <c r="E65" s="70">
        <v>2018</v>
      </c>
      <c r="F65" s="70" t="s">
        <v>183</v>
      </c>
      <c r="G65" s="1064" t="s">
        <v>1820</v>
      </c>
      <c r="H65" s="70" t="s">
        <v>1821</v>
      </c>
      <c r="I65" s="148"/>
      <c r="J65" s="71">
        <v>1.4599427382090138</v>
      </c>
      <c r="K65" s="71">
        <v>0.66048106007088059</v>
      </c>
      <c r="L65" s="71">
        <v>11.200446988215639</v>
      </c>
      <c r="M65" s="71">
        <v>5.5184268947105064</v>
      </c>
      <c r="N65" s="71">
        <v>8.4258574627088034</v>
      </c>
      <c r="O65" s="71">
        <v>4.5820167678209289</v>
      </c>
      <c r="P65" s="71">
        <v>9.1391404419851625</v>
      </c>
      <c r="Q65" s="71">
        <v>0.29256592688299898</v>
      </c>
      <c r="R65" s="71">
        <v>0</v>
      </c>
      <c r="S65" s="71">
        <v>0.39123832879999998</v>
      </c>
      <c r="T65" s="72"/>
      <c r="U65" s="71">
        <v>164909</v>
      </c>
      <c r="V65" s="71">
        <v>302</v>
      </c>
      <c r="W65" s="71">
        <v>198</v>
      </c>
      <c r="X65" s="71">
        <v>1205</v>
      </c>
      <c r="Y65" s="71">
        <v>2047</v>
      </c>
      <c r="Z65" s="71">
        <v>2792</v>
      </c>
      <c r="AA65" s="71">
        <v>1912</v>
      </c>
      <c r="AB65" s="71">
        <v>4616</v>
      </c>
      <c r="AC65" s="71">
        <v>0</v>
      </c>
      <c r="AD65" s="71">
        <v>0.39123832879999998</v>
      </c>
      <c r="AE65" s="72"/>
      <c r="AF65" s="71">
        <v>1686702.68089221</v>
      </c>
      <c r="AG65" s="71">
        <v>411335.73644075223</v>
      </c>
      <c r="AH65" s="71">
        <v>1435450.0358517671</v>
      </c>
      <c r="AI65" s="71">
        <v>6968452.9543012585</v>
      </c>
      <c r="AJ65" s="71">
        <v>10530511.005438481</v>
      </c>
      <c r="AK65" s="71">
        <v>0</v>
      </c>
      <c r="AL65" s="71">
        <v>0</v>
      </c>
      <c r="AM65" s="71">
        <v>635397.52704497112</v>
      </c>
      <c r="AN65" s="71">
        <v>0</v>
      </c>
      <c r="AO65" s="71">
        <v>0</v>
      </c>
      <c r="AP65" s="71">
        <v>21667849.939969439</v>
      </c>
      <c r="AQ65" s="72"/>
      <c r="AR65" s="71">
        <v>18</v>
      </c>
      <c r="AS65" s="71">
        <v>11</v>
      </c>
      <c r="AT65" s="71">
        <v>0</v>
      </c>
      <c r="AU65" s="71">
        <v>2</v>
      </c>
      <c r="AV65" s="71">
        <v>0</v>
      </c>
      <c r="AW65" s="71">
        <v>0</v>
      </c>
      <c r="AX65" s="71"/>
      <c r="AY65" s="72"/>
      <c r="AZ65" s="71">
        <v>102</v>
      </c>
      <c r="BA65" s="71">
        <v>552</v>
      </c>
      <c r="BB65" s="71">
        <v>0</v>
      </c>
      <c r="BC65" s="71">
        <v>240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1836</v>
      </c>
      <c r="B66" s="70">
        <v>305</v>
      </c>
      <c r="C66" s="70">
        <v>16</v>
      </c>
      <c r="D66" s="70">
        <v>18</v>
      </c>
      <c r="E66" s="70">
        <v>2019</v>
      </c>
      <c r="F66" s="70" t="s">
        <v>158</v>
      </c>
      <c r="G66" s="70" t="s">
        <v>1820</v>
      </c>
      <c r="H66" s="70" t="s">
        <v>1821</v>
      </c>
      <c r="I66" s="148"/>
      <c r="J66" s="71">
        <v>1.358930294941042</v>
      </c>
      <c r="K66" s="71">
        <v>0.59625141793322778</v>
      </c>
      <c r="L66" s="71">
        <v>11.238449994282414</v>
      </c>
      <c r="M66" s="71">
        <v>5.6218017940448775</v>
      </c>
      <c r="N66" s="71">
        <v>7.245483148338856</v>
      </c>
      <c r="O66" s="71">
        <v>4.4723646758183522</v>
      </c>
      <c r="P66" s="71">
        <v>8.6349674434275538</v>
      </c>
      <c r="Q66" s="71">
        <v>0.277572567508796</v>
      </c>
      <c r="R66" s="71">
        <v>0</v>
      </c>
      <c r="S66" s="71">
        <v>0.33261480335999999</v>
      </c>
      <c r="T66" s="72"/>
      <c r="U66" s="71">
        <v>166716</v>
      </c>
      <c r="V66" s="71">
        <v>302</v>
      </c>
      <c r="W66" s="71">
        <v>198</v>
      </c>
      <c r="X66" s="71">
        <v>1205</v>
      </c>
      <c r="Y66" s="71">
        <v>2010</v>
      </c>
      <c r="Z66" s="71">
        <v>2800</v>
      </c>
      <c r="AA66" s="71">
        <v>1793</v>
      </c>
      <c r="AB66" s="71">
        <v>4498</v>
      </c>
      <c r="AC66" s="71">
        <v>0</v>
      </c>
      <c r="AD66" s="71">
        <v>0.33261480335999999</v>
      </c>
      <c r="AE66" s="72"/>
      <c r="AF66" s="71">
        <v>1705716.6770290411</v>
      </c>
      <c r="AG66" s="71">
        <v>399742.60540977062</v>
      </c>
      <c r="AH66" s="71">
        <v>1561996.389663591</v>
      </c>
      <c r="AI66" s="71">
        <v>7832912.425437835</v>
      </c>
      <c r="AJ66" s="71">
        <v>10570411.25836812</v>
      </c>
      <c r="AK66" s="71">
        <v>0</v>
      </c>
      <c r="AL66" s="71">
        <v>0</v>
      </c>
      <c r="AM66" s="71">
        <v>612593.73907412903</v>
      </c>
      <c r="AN66" s="71">
        <v>0</v>
      </c>
      <c r="AO66" s="71">
        <v>0</v>
      </c>
      <c r="AP66" s="71">
        <v>22683373.094982486</v>
      </c>
      <c r="AQ66" s="72"/>
      <c r="AR66" s="71">
        <v>23</v>
      </c>
      <c r="AS66" s="71">
        <v>12</v>
      </c>
      <c r="AT66" s="71">
        <v>0</v>
      </c>
      <c r="AU66" s="71">
        <v>2</v>
      </c>
      <c r="AV66" s="71">
        <v>0</v>
      </c>
      <c r="AW66" s="71">
        <v>0</v>
      </c>
      <c r="AX66" s="71"/>
      <c r="AY66" s="72"/>
      <c r="AZ66" s="71">
        <v>132.5</v>
      </c>
      <c r="BA66" s="71">
        <v>601.1</v>
      </c>
      <c r="BB66" s="71">
        <v>0</v>
      </c>
      <c r="BC66" s="71">
        <v>240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1837</v>
      </c>
      <c r="B67" s="70">
        <v>306</v>
      </c>
      <c r="C67" s="70">
        <v>17</v>
      </c>
      <c r="D67" s="70">
        <v>18</v>
      </c>
      <c r="E67" s="70">
        <v>2020</v>
      </c>
      <c r="F67" s="70" t="s">
        <v>159</v>
      </c>
      <c r="G67" s="70" t="s">
        <v>1820</v>
      </c>
      <c r="H67" s="70" t="s">
        <v>1821</v>
      </c>
      <c r="I67" s="148"/>
      <c r="J67" s="71">
        <v>1.710094932555464</v>
      </c>
      <c r="K67" s="71">
        <v>0.58505990080567694</v>
      </c>
      <c r="L67" s="71">
        <v>15.13599352275595</v>
      </c>
      <c r="M67" s="71">
        <v>4.1600618602185646</v>
      </c>
      <c r="N67" s="71">
        <v>6.3249838754626921</v>
      </c>
      <c r="O67" s="71">
        <v>3.875041223382842</v>
      </c>
      <c r="P67" s="71">
        <v>8.0062055432851658</v>
      </c>
      <c r="Q67" s="71">
        <v>0.25883757572125798</v>
      </c>
      <c r="R67" s="71">
        <v>0</v>
      </c>
      <c r="S67" s="71">
        <v>0.46978560207999998</v>
      </c>
      <c r="T67" s="72"/>
      <c r="U67" s="71">
        <v>194194</v>
      </c>
      <c r="V67" s="71">
        <v>269</v>
      </c>
      <c r="W67" s="71">
        <v>238</v>
      </c>
      <c r="X67" s="71">
        <v>1120</v>
      </c>
      <c r="Y67" s="71">
        <v>1983</v>
      </c>
      <c r="Z67" s="71">
        <v>2769</v>
      </c>
      <c r="AA67" s="71">
        <v>1767</v>
      </c>
      <c r="AB67" s="71">
        <v>4390</v>
      </c>
      <c r="AC67" s="71">
        <v>0</v>
      </c>
      <c r="AD67" s="71">
        <v>0.46978560207999998</v>
      </c>
      <c r="AE67" s="72"/>
      <c r="AF67" s="71">
        <v>1957258.3880713789</v>
      </c>
      <c r="AG67" s="71">
        <v>374792.85597757815</v>
      </c>
      <c r="AH67" s="71">
        <v>2153899.7008151659</v>
      </c>
      <c r="AI67" s="71">
        <v>6066072.0559980841</v>
      </c>
      <c r="AJ67" s="71">
        <v>9986578.2756082267</v>
      </c>
      <c r="AK67" s="71"/>
      <c r="AL67" s="71"/>
      <c r="AM67" s="71">
        <v>572943.77391727979</v>
      </c>
      <c r="AN67" s="71"/>
      <c r="AO67" s="71"/>
      <c r="AP67" s="71">
        <v>21111545.050387714</v>
      </c>
      <c r="AQ67" s="72"/>
      <c r="AR67" s="71">
        <v>29</v>
      </c>
      <c r="AS67" s="71">
        <v>12</v>
      </c>
      <c r="AT67" s="71">
        <v>0</v>
      </c>
      <c r="AU67" s="71">
        <v>3</v>
      </c>
      <c r="AV67" s="71">
        <v>0</v>
      </c>
      <c r="AW67" s="71">
        <v>0</v>
      </c>
      <c r="AX67" s="71"/>
      <c r="AY67" s="72"/>
      <c r="AZ67" s="71">
        <v>159.4</v>
      </c>
      <c r="BA67" s="71">
        <v>601.1</v>
      </c>
      <c r="BB67" s="71">
        <v>0</v>
      </c>
      <c r="BC67" s="71">
        <v>900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1838</v>
      </c>
      <c r="B68" s="70">
        <v>306</v>
      </c>
      <c r="C68" s="70">
        <v>18</v>
      </c>
      <c r="D68" s="70">
        <v>18</v>
      </c>
      <c r="E68" s="70">
        <v>2021</v>
      </c>
      <c r="F68" s="70" t="s">
        <v>160</v>
      </c>
      <c r="G68" s="70" t="s">
        <v>1820</v>
      </c>
      <c r="H68" s="70" t="s">
        <v>1821</v>
      </c>
      <c r="I68" s="148"/>
      <c r="J68" s="71">
        <v>1.5778641562284246</v>
      </c>
      <c r="K68" s="71">
        <v>0.61923654876636436</v>
      </c>
      <c r="L68" s="71">
        <v>12.036644371503764</v>
      </c>
      <c r="M68" s="71">
        <v>5.0858100524780303</v>
      </c>
      <c r="N68" s="71">
        <v>6.9976084908078562</v>
      </c>
      <c r="O68" s="71">
        <v>3.6343287742202106</v>
      </c>
      <c r="P68" s="71">
        <v>8.2570257951928596</v>
      </c>
      <c r="Q68" s="71">
        <v>0.24820359354650001</v>
      </c>
      <c r="R68" s="71">
        <v>0</v>
      </c>
      <c r="S68" s="71">
        <v>0.40183886472000002</v>
      </c>
      <c r="T68" s="72"/>
      <c r="U68" s="71">
        <v>202896</v>
      </c>
      <c r="V68" s="71">
        <v>269</v>
      </c>
      <c r="W68" s="71">
        <v>238</v>
      </c>
      <c r="X68" s="71">
        <v>1120</v>
      </c>
      <c r="Y68" s="71">
        <v>1940</v>
      </c>
      <c r="Z68" s="71">
        <v>2674</v>
      </c>
      <c r="AA68" s="71">
        <v>1777</v>
      </c>
      <c r="AB68" s="71">
        <v>4251</v>
      </c>
      <c r="AC68" s="71">
        <v>0</v>
      </c>
      <c r="AD68" s="71">
        <v>0.40183886472000002</v>
      </c>
      <c r="AE68" s="72"/>
      <c r="AF68" s="71">
        <v>1770823.1771305872</v>
      </c>
      <c r="AG68" s="71">
        <v>396317.12517721677</v>
      </c>
      <c r="AH68" s="71">
        <v>1908278.2308824039</v>
      </c>
      <c r="AI68" s="71">
        <v>7497327.300046742</v>
      </c>
      <c r="AJ68" s="71">
        <v>9998419.2678964995</v>
      </c>
      <c r="AK68" s="71">
        <v>0</v>
      </c>
      <c r="AL68" s="71">
        <v>0</v>
      </c>
      <c r="AM68" s="71">
        <v>558002.78707097017</v>
      </c>
      <c r="AN68" s="71">
        <v>0</v>
      </c>
      <c r="AO68" s="71">
        <v>0</v>
      </c>
      <c r="AP68" s="71">
        <v>22129167.888204422</v>
      </c>
      <c r="AQ68" s="72"/>
      <c r="AR68" s="71">
        <v>31</v>
      </c>
      <c r="AS68" s="71">
        <v>14</v>
      </c>
      <c r="AT68" s="71">
        <v>0</v>
      </c>
      <c r="AU68" s="71">
        <v>3</v>
      </c>
      <c r="AV68" s="71">
        <v>0</v>
      </c>
      <c r="AW68" s="71">
        <v>0</v>
      </c>
      <c r="AX68" s="71"/>
      <c r="AY68" s="72"/>
      <c r="AZ68" s="71">
        <v>168.9</v>
      </c>
      <c r="BA68" s="71">
        <v>2628.8</v>
      </c>
      <c r="BB68" s="71">
        <v>0</v>
      </c>
      <c r="BC68" s="71">
        <v>900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1839</v>
      </c>
      <c r="B69" s="70">
        <v>306</v>
      </c>
      <c r="C69" s="70">
        <v>19</v>
      </c>
      <c r="D69" s="70">
        <v>18</v>
      </c>
      <c r="E69" s="70">
        <v>2022</v>
      </c>
      <c r="F69" s="70" t="s">
        <v>161</v>
      </c>
      <c r="G69" s="70" t="s">
        <v>1820</v>
      </c>
      <c r="H69" s="70" t="s">
        <v>1821</v>
      </c>
      <c r="I69" s="148"/>
      <c r="J69" s="71">
        <v>2.0618448278838133</v>
      </c>
      <c r="K69" s="71">
        <v>0.57573171019911418</v>
      </c>
      <c r="L69" s="71">
        <v>10.996631801735228</v>
      </c>
      <c r="M69" s="71">
        <v>4.6004989415149531</v>
      </c>
      <c r="N69" s="71">
        <v>7.3400211262108401</v>
      </c>
      <c r="O69" s="71">
        <v>3.7693851696088543</v>
      </c>
      <c r="P69" s="71">
        <v>8.1101580796256965</v>
      </c>
      <c r="Q69" s="71">
        <v>0.24395662734935719</v>
      </c>
      <c r="R69" s="71">
        <v>0</v>
      </c>
      <c r="S69" s="71">
        <v>0.44713920000000001</v>
      </c>
      <c r="T69" s="72"/>
      <c r="U69" s="71">
        <v>268518</v>
      </c>
      <c r="V69" s="71">
        <v>269</v>
      </c>
      <c r="W69" s="71">
        <v>238</v>
      </c>
      <c r="X69" s="71">
        <v>1120</v>
      </c>
      <c r="Y69" s="71">
        <v>1903</v>
      </c>
      <c r="Z69" s="71">
        <v>2635</v>
      </c>
      <c r="AA69" s="71">
        <v>1772</v>
      </c>
      <c r="AB69" s="71">
        <v>4144</v>
      </c>
      <c r="AC69" s="71">
        <v>0</v>
      </c>
      <c r="AD69" s="71">
        <v>0.44713920000000001</v>
      </c>
      <c r="AE69" s="72"/>
      <c r="AF69" s="71">
        <v>2245622.7684643092</v>
      </c>
      <c r="AG69" s="71">
        <v>399285.42413639539</v>
      </c>
      <c r="AH69" s="71">
        <v>1638445.4247285426</v>
      </c>
      <c r="AI69" s="71">
        <v>6617792.0989626106</v>
      </c>
      <c r="AJ69" s="71">
        <v>11005894.251099207</v>
      </c>
      <c r="AK69" s="71">
        <v>0</v>
      </c>
      <c r="AL69" s="71">
        <v>0</v>
      </c>
      <c r="AM69" s="71">
        <v>535103.50802308694</v>
      </c>
      <c r="AN69" s="71">
        <v>0</v>
      </c>
      <c r="AO69" s="71">
        <v>0</v>
      </c>
      <c r="AP69" s="71">
        <v>22442143.475414153</v>
      </c>
      <c r="AQ69" s="72"/>
      <c r="AR69" s="71">
        <v>32</v>
      </c>
      <c r="AS69" s="71">
        <v>15</v>
      </c>
      <c r="AT69" s="71">
        <v>0</v>
      </c>
      <c r="AU69" s="71">
        <v>3</v>
      </c>
      <c r="AV69" s="71">
        <v>0</v>
      </c>
      <c r="AW69" s="71">
        <v>0</v>
      </c>
      <c r="AX69" s="71"/>
      <c r="AY69" s="72"/>
      <c r="AZ69" s="71">
        <v>172.99999999999997</v>
      </c>
      <c r="BA69" s="71">
        <v>2678.3</v>
      </c>
      <c r="BB69" s="71">
        <v>0</v>
      </c>
      <c r="BC69" s="71">
        <v>900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1840</v>
      </c>
      <c r="B70" s="70">
        <v>306</v>
      </c>
      <c r="C70" s="70">
        <v>20</v>
      </c>
      <c r="D70" s="70">
        <v>18</v>
      </c>
      <c r="E70" s="70">
        <v>2023</v>
      </c>
      <c r="F70" s="70" t="s">
        <v>1539</v>
      </c>
      <c r="G70" s="70" t="s">
        <v>1820</v>
      </c>
      <c r="H70" s="70" t="s">
        <v>1821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39</v>
      </c>
      <c r="AS70" s="71">
        <v>15</v>
      </c>
      <c r="AT70" s="71">
        <v>0</v>
      </c>
      <c r="AU70" s="71">
        <v>3</v>
      </c>
      <c r="AV70" s="71">
        <v>0</v>
      </c>
      <c r="AW70" s="71">
        <v>0</v>
      </c>
      <c r="AX70" s="71"/>
      <c r="AY70" s="72"/>
      <c r="AZ70" s="71">
        <v>211.6</v>
      </c>
      <c r="BA70" s="71">
        <v>2678.3</v>
      </c>
      <c r="BB70" s="71">
        <v>0</v>
      </c>
      <c r="BC70" s="71">
        <v>900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1841</v>
      </c>
      <c r="B71" s="70">
        <v>306</v>
      </c>
      <c r="C71" s="70">
        <v>21</v>
      </c>
      <c r="D71" s="70">
        <v>18</v>
      </c>
      <c r="E71" s="70">
        <v>2024</v>
      </c>
      <c r="F71" s="70" t="s">
        <v>1554</v>
      </c>
      <c r="G71" s="70" t="s">
        <v>1820</v>
      </c>
      <c r="H71" s="70" t="s">
        <v>1821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1842</v>
      </c>
      <c r="B72" s="70">
        <v>1</v>
      </c>
      <c r="C72" s="70">
        <v>1</v>
      </c>
      <c r="D72" s="70">
        <v>1</v>
      </c>
      <c r="E72" s="70">
        <v>1990</v>
      </c>
      <c r="F72" s="70" t="s">
        <v>787</v>
      </c>
      <c r="G72" s="70" t="s">
        <v>1843</v>
      </c>
      <c r="H72" s="70" t="s">
        <v>1844</v>
      </c>
      <c r="I72" s="148" t="s">
        <v>793</v>
      </c>
      <c r="J72" s="71">
        <v>7.4897733433745737</v>
      </c>
      <c r="K72" s="71">
        <v>2.261916024635684</v>
      </c>
      <c r="L72" s="71">
        <v>7.7335299305509846</v>
      </c>
      <c r="M72" s="71">
        <v>3.0722553443041418</v>
      </c>
      <c r="N72" s="71">
        <v>7.2660315847061163</v>
      </c>
      <c r="O72" s="71">
        <v>3.9191689040852631</v>
      </c>
      <c r="P72" s="71">
        <v>5.333364228878807</v>
      </c>
      <c r="Q72" s="71">
        <v>0.39546437238270099</v>
      </c>
      <c r="R72" s="71">
        <v>0</v>
      </c>
      <c r="S72" s="71">
        <v>0.4755994407987123</v>
      </c>
      <c r="T72" s="72"/>
      <c r="U72" s="71">
        <v>570614</v>
      </c>
      <c r="V72" s="71">
        <v>400</v>
      </c>
      <c r="W72" s="71">
        <v>84</v>
      </c>
      <c r="X72" s="71">
        <v>1235</v>
      </c>
      <c r="Y72" s="71">
        <v>1866</v>
      </c>
      <c r="Z72" s="71">
        <v>1612</v>
      </c>
      <c r="AA72" s="71">
        <v>1295</v>
      </c>
      <c r="AB72" s="71">
        <v>6421</v>
      </c>
      <c r="AC72" s="71">
        <v>0</v>
      </c>
      <c r="AD72" s="71">
        <v>0.4755994407987123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1845</v>
      </c>
      <c r="B73" s="70">
        <v>2</v>
      </c>
      <c r="C73" s="70">
        <v>2</v>
      </c>
      <c r="D73" s="70">
        <v>1</v>
      </c>
      <c r="E73" s="70">
        <v>2005</v>
      </c>
      <c r="F73" s="70" t="s">
        <v>789</v>
      </c>
      <c r="G73" s="70" t="s">
        <v>1843</v>
      </c>
      <c r="H73" s="70" t="s">
        <v>1844</v>
      </c>
      <c r="I73" s="148"/>
      <c r="J73" s="71">
        <v>12.98568426851967</v>
      </c>
      <c r="K73" s="71">
        <v>1.0133325872942629</v>
      </c>
      <c r="L73" s="71">
        <v>1.443456876629758</v>
      </c>
      <c r="M73" s="71">
        <v>5.6036248322931446</v>
      </c>
      <c r="N73" s="71">
        <v>9.2577103101039349</v>
      </c>
      <c r="O73" s="71">
        <v>5.5361090877128989</v>
      </c>
      <c r="P73" s="71">
        <v>4.7872876596485776</v>
      </c>
      <c r="Q73" s="71">
        <v>0.32485354360978902</v>
      </c>
      <c r="R73" s="71">
        <v>0</v>
      </c>
      <c r="S73" s="71">
        <v>0</v>
      </c>
      <c r="T73" s="72"/>
      <c r="U73" s="71">
        <v>802477</v>
      </c>
      <c r="V73" s="71">
        <v>209</v>
      </c>
      <c r="W73" s="71">
        <v>17</v>
      </c>
      <c r="X73" s="71">
        <v>944</v>
      </c>
      <c r="Y73" s="71">
        <v>1833</v>
      </c>
      <c r="Z73" s="71">
        <v>2635</v>
      </c>
      <c r="AA73" s="71">
        <v>952</v>
      </c>
      <c r="AB73" s="71">
        <v>5514</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1846</v>
      </c>
      <c r="B74" s="70">
        <v>3</v>
      </c>
      <c r="C74" s="70">
        <v>3</v>
      </c>
      <c r="D74" s="70">
        <v>1</v>
      </c>
      <c r="E74" s="70">
        <v>2006</v>
      </c>
      <c r="F74" s="70" t="s">
        <v>790</v>
      </c>
      <c r="G74" s="70" t="s">
        <v>1843</v>
      </c>
      <c r="H74" s="70" t="s">
        <v>1844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1847</v>
      </c>
      <c r="B75" s="70">
        <v>4</v>
      </c>
      <c r="C75" s="70">
        <v>4</v>
      </c>
      <c r="D75" s="70">
        <v>1</v>
      </c>
      <c r="E75" s="70">
        <v>2007</v>
      </c>
      <c r="F75" s="70" t="s">
        <v>791</v>
      </c>
      <c r="G75" s="70" t="s">
        <v>1843</v>
      </c>
      <c r="H75" s="70" t="s">
        <v>1844</v>
      </c>
      <c r="I75" s="148"/>
      <c r="J75" s="71">
        <v>9.8934354360008001</v>
      </c>
      <c r="K75" s="71">
        <v>0.72653837897860696</v>
      </c>
      <c r="L75" s="71">
        <v>1.1536654306033429</v>
      </c>
      <c r="M75" s="71">
        <v>5.3532824821567688</v>
      </c>
      <c r="N75" s="71">
        <v>8.3597394114219785</v>
      </c>
      <c r="O75" s="71">
        <v>5.4083410694098752</v>
      </c>
      <c r="P75" s="71">
        <v>4.6367032806321076</v>
      </c>
      <c r="Q75" s="71">
        <v>0.33204295364800002</v>
      </c>
      <c r="R75" s="71">
        <v>0</v>
      </c>
      <c r="S75" s="71">
        <v>0</v>
      </c>
      <c r="T75" s="72"/>
      <c r="U75" s="71">
        <v>754891</v>
      </c>
      <c r="V75" s="71">
        <v>219</v>
      </c>
      <c r="W75" s="71">
        <v>17</v>
      </c>
      <c r="X75" s="71">
        <v>1136</v>
      </c>
      <c r="Y75" s="71">
        <v>1830</v>
      </c>
      <c r="Z75" s="71">
        <v>2676</v>
      </c>
      <c r="AA75" s="71">
        <v>908</v>
      </c>
      <c r="AB75" s="71">
        <v>5338</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1848</v>
      </c>
      <c r="B76" s="70">
        <v>5</v>
      </c>
      <c r="C76" s="70">
        <v>5</v>
      </c>
      <c r="D76" s="70">
        <v>1</v>
      </c>
      <c r="E76" s="70">
        <v>2008</v>
      </c>
      <c r="F76" s="70" t="s">
        <v>792</v>
      </c>
      <c r="G76" s="70" t="s">
        <v>1843</v>
      </c>
      <c r="H76" s="70" t="s">
        <v>1844</v>
      </c>
      <c r="I76" s="148"/>
      <c r="J76" s="71">
        <v>10.930915888179641</v>
      </c>
      <c r="K76" s="71">
        <v>0.69466738201392719</v>
      </c>
      <c r="L76" s="71">
        <v>1.029151371601009</v>
      </c>
      <c r="M76" s="71">
        <v>5.5016565695921669</v>
      </c>
      <c r="N76" s="71">
        <v>8.0731030278910527</v>
      </c>
      <c r="O76" s="71">
        <v>5.312817910866908</v>
      </c>
      <c r="P76" s="71">
        <v>4.5396067985838204</v>
      </c>
      <c r="Q76" s="71">
        <v>0.32354887965398099</v>
      </c>
      <c r="R76" s="71">
        <v>0</v>
      </c>
      <c r="S76" s="71">
        <v>0</v>
      </c>
      <c r="T76" s="72"/>
      <c r="U76" s="71">
        <v>905204</v>
      </c>
      <c r="V76" s="71">
        <v>219</v>
      </c>
      <c r="W76" s="71">
        <v>17</v>
      </c>
      <c r="X76" s="71">
        <v>1136</v>
      </c>
      <c r="Y76" s="71">
        <v>1822</v>
      </c>
      <c r="Z76" s="71">
        <v>2721</v>
      </c>
      <c r="AA76" s="71">
        <v>890</v>
      </c>
      <c r="AB76" s="71">
        <v>5287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1849</v>
      </c>
      <c r="B77" s="70">
        <v>6</v>
      </c>
      <c r="C77" s="70">
        <v>6</v>
      </c>
      <c r="D77" s="70">
        <v>1</v>
      </c>
      <c r="E77" s="70">
        <v>2009</v>
      </c>
      <c r="F77" s="70" t="s">
        <v>176</v>
      </c>
      <c r="G77" s="70" t="s">
        <v>1843</v>
      </c>
      <c r="H77" s="70" t="s">
        <v>1844</v>
      </c>
      <c r="I77" s="148"/>
      <c r="J77" s="71">
        <v>8.9508109426106284</v>
      </c>
      <c r="K77" s="71">
        <v>0.58143631645540361</v>
      </c>
      <c r="L77" s="71">
        <v>1.2089640031793669</v>
      </c>
      <c r="M77" s="71">
        <v>5.3863218897603673</v>
      </c>
      <c r="N77" s="71">
        <v>8.0751087130617183</v>
      </c>
      <c r="O77" s="71">
        <v>5.3706603887606068</v>
      </c>
      <c r="P77" s="71">
        <v>4.3970843373653903</v>
      </c>
      <c r="Q77" s="71">
        <v>0.30128074798687998</v>
      </c>
      <c r="R77" s="71">
        <v>0</v>
      </c>
      <c r="S77" s="71">
        <v>0</v>
      </c>
      <c r="T77" s="72"/>
      <c r="U77" s="71">
        <v>619317</v>
      </c>
      <c r="V77" s="71">
        <v>219</v>
      </c>
      <c r="W77" s="71">
        <v>29</v>
      </c>
      <c r="X77" s="71">
        <v>1150</v>
      </c>
      <c r="Y77" s="71">
        <v>1811</v>
      </c>
      <c r="Z77" s="71">
        <v>2715</v>
      </c>
      <c r="AA77" s="71">
        <v>885</v>
      </c>
      <c r="AB77" s="71">
        <v>5168</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1850</v>
      </c>
      <c r="B78" s="70">
        <v>7</v>
      </c>
      <c r="C78" s="70">
        <v>7</v>
      </c>
      <c r="D78" s="70">
        <v>1</v>
      </c>
      <c r="E78" s="70">
        <v>2010</v>
      </c>
      <c r="F78" s="70" t="s">
        <v>177</v>
      </c>
      <c r="G78" s="70" t="s">
        <v>1843</v>
      </c>
      <c r="H78" s="70" t="s">
        <v>1844</v>
      </c>
      <c r="I78" s="148"/>
      <c r="J78" s="71">
        <v>10.38678312869474</v>
      </c>
      <c r="K78" s="71">
        <v>0.70241547467225374</v>
      </c>
      <c r="L78" s="71">
        <v>1.144172337438444</v>
      </c>
      <c r="M78" s="71">
        <v>5.2537292507289566</v>
      </c>
      <c r="N78" s="71">
        <v>8.0903790971642326</v>
      </c>
      <c r="O78" s="71">
        <v>5.3497574260311058</v>
      </c>
      <c r="P78" s="71">
        <v>4.3262626293701789</v>
      </c>
      <c r="Q78" s="71">
        <v>0.31052208349010202</v>
      </c>
      <c r="R78" s="71">
        <v>0</v>
      </c>
      <c r="S78" s="71">
        <v>0</v>
      </c>
      <c r="T78" s="72"/>
      <c r="U78" s="71">
        <v>761699</v>
      </c>
      <c r="V78" s="71">
        <v>219</v>
      </c>
      <c r="W78" s="71">
        <v>29</v>
      </c>
      <c r="X78" s="71">
        <v>1150</v>
      </c>
      <c r="Y78" s="71">
        <v>1802</v>
      </c>
      <c r="Z78" s="71">
        <v>2717</v>
      </c>
      <c r="AA78" s="71">
        <v>849</v>
      </c>
      <c r="AB78" s="71">
        <v>5104</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1851</v>
      </c>
      <c r="B79" s="70">
        <v>8</v>
      </c>
      <c r="C79" s="70">
        <v>8</v>
      </c>
      <c r="D79" s="70">
        <v>1</v>
      </c>
      <c r="E79" s="70">
        <v>2011</v>
      </c>
      <c r="F79" s="70" t="s">
        <v>178</v>
      </c>
      <c r="G79" s="70" t="s">
        <v>1843</v>
      </c>
      <c r="H79" s="70" t="s">
        <v>1844</v>
      </c>
      <c r="I79" s="148"/>
      <c r="J79" s="71">
        <v>11.134464823392801</v>
      </c>
      <c r="K79" s="71">
        <v>0.92294240116188997</v>
      </c>
      <c r="L79" s="71">
        <v>1.155670400345469</v>
      </c>
      <c r="M79" s="71">
        <v>6.1327751905959564</v>
      </c>
      <c r="N79" s="71">
        <v>8.7782665648884173</v>
      </c>
      <c r="O79" s="71">
        <v>5.2398594755168837</v>
      </c>
      <c r="P79" s="71">
        <v>4.1913437042496309</v>
      </c>
      <c r="Q79" s="71">
        <v>0.35327122843955</v>
      </c>
      <c r="R79" s="71">
        <v>0</v>
      </c>
      <c r="S79" s="71">
        <v>0</v>
      </c>
      <c r="T79" s="72"/>
      <c r="U79" s="71">
        <v>705281</v>
      </c>
      <c r="V79" s="71">
        <v>219</v>
      </c>
      <c r="W79" s="71">
        <v>29</v>
      </c>
      <c r="X79" s="71">
        <v>1150</v>
      </c>
      <c r="Y79" s="71">
        <v>1804</v>
      </c>
      <c r="Z79" s="71">
        <v>2719</v>
      </c>
      <c r="AA79" s="71">
        <v>847</v>
      </c>
      <c r="AB79" s="71">
        <v>5034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1852</v>
      </c>
      <c r="B80" s="70">
        <v>9</v>
      </c>
      <c r="C80" s="70">
        <v>9</v>
      </c>
      <c r="D80" s="70">
        <v>1</v>
      </c>
      <c r="E80" s="70">
        <v>2012</v>
      </c>
      <c r="F80" s="70" t="s">
        <v>179</v>
      </c>
      <c r="G80" s="70" t="s">
        <v>1843</v>
      </c>
      <c r="H80" s="70" t="s">
        <v>1844</v>
      </c>
      <c r="I80" s="148"/>
      <c r="J80" s="71">
        <v>9.9829480655984568</v>
      </c>
      <c r="K80" s="71">
        <v>0.92859852586339464</v>
      </c>
      <c r="L80" s="71">
        <v>1.261751001286912</v>
      </c>
      <c r="M80" s="71">
        <v>6.4622560031965506</v>
      </c>
      <c r="N80" s="71">
        <v>9.88776168881183</v>
      </c>
      <c r="O80" s="71">
        <v>5.2617209832883338</v>
      </c>
      <c r="P80" s="71">
        <v>4.1256113560780037</v>
      </c>
      <c r="Q80" s="71">
        <v>0.37741741217239699</v>
      </c>
      <c r="R80" s="71">
        <v>0</v>
      </c>
      <c r="S80" s="71">
        <v>0</v>
      </c>
      <c r="T80" s="72"/>
      <c r="U80" s="71">
        <v>626426</v>
      </c>
      <c r="V80" s="71">
        <v>219</v>
      </c>
      <c r="W80" s="71">
        <v>29</v>
      </c>
      <c r="X80" s="71">
        <v>1150</v>
      </c>
      <c r="Y80" s="71">
        <v>1791</v>
      </c>
      <c r="Z80" s="71">
        <v>2752</v>
      </c>
      <c r="AA80" s="71">
        <v>829</v>
      </c>
      <c r="AB80" s="71">
        <v>4950</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1853</v>
      </c>
      <c r="B81" s="70">
        <v>10</v>
      </c>
      <c r="C81" s="70">
        <v>10</v>
      </c>
      <c r="D81" s="70">
        <v>1</v>
      </c>
      <c r="E81" s="70">
        <v>2013</v>
      </c>
      <c r="F81" s="70" t="s">
        <v>180</v>
      </c>
      <c r="G81" s="70" t="s">
        <v>1843</v>
      </c>
      <c r="H81" s="70" t="s">
        <v>1844</v>
      </c>
      <c r="I81" s="148"/>
      <c r="J81" s="71">
        <v>9.0710026086916944</v>
      </c>
      <c r="K81" s="71">
        <v>0.79986167260517882</v>
      </c>
      <c r="L81" s="71">
        <v>1.239987141477364</v>
      </c>
      <c r="M81" s="71">
        <v>6.4317697502117044</v>
      </c>
      <c r="N81" s="71">
        <v>9.7926897552640053</v>
      </c>
      <c r="O81" s="71">
        <v>5.0917429229947064</v>
      </c>
      <c r="P81" s="71">
        <v>4.13616132566671</v>
      </c>
      <c r="Q81" s="71">
        <v>0.37625420343347898</v>
      </c>
      <c r="R81" s="71">
        <v>0</v>
      </c>
      <c r="S81" s="71">
        <v>0</v>
      </c>
      <c r="T81" s="72"/>
      <c r="U81" s="71">
        <v>569485</v>
      </c>
      <c r="V81" s="71">
        <v>219</v>
      </c>
      <c r="W81" s="71">
        <v>29</v>
      </c>
      <c r="X81" s="71">
        <v>1150</v>
      </c>
      <c r="Y81" s="71">
        <v>1771</v>
      </c>
      <c r="Z81" s="71">
        <v>2782</v>
      </c>
      <c r="AA81" s="71">
        <v>828</v>
      </c>
      <c r="AB81" s="71">
        <v>4864</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1854</v>
      </c>
      <c r="B82" s="70">
        <v>11</v>
      </c>
      <c r="C82" s="70">
        <v>11</v>
      </c>
      <c r="D82" s="70">
        <v>1</v>
      </c>
      <c r="E82" s="70">
        <v>2014</v>
      </c>
      <c r="F82" s="70" t="s">
        <v>181</v>
      </c>
      <c r="G82" s="70" t="s">
        <v>1843</v>
      </c>
      <c r="H82" s="70" t="s">
        <v>1844</v>
      </c>
      <c r="I82" s="148"/>
      <c r="J82" s="71">
        <v>8.5112060091259618</v>
      </c>
      <c r="K82" s="71">
        <v>0.5850120180937024</v>
      </c>
      <c r="L82" s="71">
        <v>1.0026573694847649</v>
      </c>
      <c r="M82" s="71">
        <v>6.0138908001184879</v>
      </c>
      <c r="N82" s="71">
        <v>8.4392949333494371</v>
      </c>
      <c r="O82" s="71">
        <v>4.8257528356424046</v>
      </c>
      <c r="P82" s="71">
        <v>3.9568072981813001</v>
      </c>
      <c r="Q82" s="71">
        <v>0.35179053802805899</v>
      </c>
      <c r="R82" s="71">
        <v>0</v>
      </c>
      <c r="S82" s="71">
        <v>0</v>
      </c>
      <c r="T82" s="72"/>
      <c r="U82" s="71">
        <v>604910</v>
      </c>
      <c r="V82" s="71">
        <v>148</v>
      </c>
      <c r="W82" s="71">
        <v>32</v>
      </c>
      <c r="X82" s="71">
        <v>1111</v>
      </c>
      <c r="Y82" s="71">
        <v>1757</v>
      </c>
      <c r="Z82" s="71">
        <v>2777</v>
      </c>
      <c r="AA82" s="71">
        <v>788</v>
      </c>
      <c r="AB82" s="71">
        <v>4740</v>
      </c>
      <c r="AC82" s="71">
        <v>0</v>
      </c>
      <c r="AD82" s="71">
        <v>0</v>
      </c>
      <c r="AE82" s="72"/>
      <c r="AF82" s="71"/>
      <c r="AG82" s="71"/>
      <c r="AH82" s="71"/>
      <c r="AI82" s="71"/>
      <c r="AJ82" s="71"/>
      <c r="AK82" s="71"/>
      <c r="AL82" s="71"/>
      <c r="AM82" s="71"/>
      <c r="AN82" s="71"/>
      <c r="AO82" s="71"/>
      <c r="AP82" s="71"/>
      <c r="AQ82" s="72"/>
      <c r="AR82" s="71">
        <v>33</v>
      </c>
      <c r="AS82" s="71">
        <v>4</v>
      </c>
      <c r="AT82" s="71">
        <v>0</v>
      </c>
      <c r="AU82" s="71">
        <v>0</v>
      </c>
      <c r="AV82" s="71">
        <v>0</v>
      </c>
      <c r="AW82" s="71">
        <v>0</v>
      </c>
      <c r="AX82" s="71"/>
      <c r="AY82" s="72"/>
      <c r="AZ82" s="71">
        <v>138.5</v>
      </c>
      <c r="BA82" s="71">
        <v>121.3</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1855</v>
      </c>
      <c r="B83" s="70">
        <v>12</v>
      </c>
      <c r="C83" s="70">
        <v>12</v>
      </c>
      <c r="D83" s="70">
        <v>1</v>
      </c>
      <c r="E83" s="70">
        <v>2015</v>
      </c>
      <c r="F83" s="70" t="s">
        <v>182</v>
      </c>
      <c r="G83" s="1064" t="s">
        <v>1843</v>
      </c>
      <c r="H83" s="70" t="s">
        <v>1844</v>
      </c>
      <c r="I83" s="148"/>
      <c r="J83" s="71">
        <v>7.4752894630429658</v>
      </c>
      <c r="K83" s="71">
        <v>0.59140641685024864</v>
      </c>
      <c r="L83" s="71">
        <v>1.0652669546915161</v>
      </c>
      <c r="M83" s="71">
        <v>5.0290592350641798</v>
      </c>
      <c r="N83" s="71">
        <v>7.8970528507648048</v>
      </c>
      <c r="O83" s="71">
        <v>4.7797528931425628</v>
      </c>
      <c r="P83" s="71">
        <v>3.8694780755317559</v>
      </c>
      <c r="Q83" s="71">
        <v>0.33980305819879097</v>
      </c>
      <c r="R83" s="71">
        <v>0</v>
      </c>
      <c r="S83" s="71">
        <v>0</v>
      </c>
      <c r="T83" s="72"/>
      <c r="U83" s="71">
        <v>590765</v>
      </c>
      <c r="V83" s="71">
        <v>148</v>
      </c>
      <c r="W83" s="71">
        <v>32</v>
      </c>
      <c r="X83" s="71">
        <v>1111</v>
      </c>
      <c r="Y83" s="71">
        <v>1760</v>
      </c>
      <c r="Z83" s="71">
        <v>2777</v>
      </c>
      <c r="AA83" s="71">
        <v>770</v>
      </c>
      <c r="AB83" s="71">
        <v>4677</v>
      </c>
      <c r="AC83" s="71">
        <v>0</v>
      </c>
      <c r="AD83" s="71">
        <v>0</v>
      </c>
      <c r="AE83" s="72"/>
      <c r="AF83" s="71">
        <v>6418667.26763203</v>
      </c>
      <c r="AG83" s="71">
        <v>398486.73179106531</v>
      </c>
      <c r="AH83" s="71">
        <v>216626.96660039891</v>
      </c>
      <c r="AI83" s="71">
        <v>6692059.4976700684</v>
      </c>
      <c r="AJ83" s="71">
        <v>9648757.6472598035</v>
      </c>
      <c r="AK83" s="71">
        <v>0</v>
      </c>
      <c r="AL83" s="71">
        <v>0</v>
      </c>
      <c r="AM83" s="71">
        <v>640963.23072289512</v>
      </c>
      <c r="AN83" s="71">
        <v>0</v>
      </c>
      <c r="AO83" s="71">
        <v>0</v>
      </c>
      <c r="AP83" s="71">
        <v>24015561.341676265</v>
      </c>
      <c r="AQ83" s="72"/>
      <c r="AR83" s="71">
        <v>33</v>
      </c>
      <c r="AS83" s="71">
        <v>6</v>
      </c>
      <c r="AT83" s="71">
        <v>0</v>
      </c>
      <c r="AU83" s="71">
        <v>0</v>
      </c>
      <c r="AV83" s="71">
        <v>0</v>
      </c>
      <c r="AW83" s="71">
        <v>0</v>
      </c>
      <c r="AX83" s="71"/>
      <c r="AY83" s="72"/>
      <c r="AZ83" s="71">
        <v>138.5</v>
      </c>
      <c r="BA83" s="71">
        <v>214.2</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1856</v>
      </c>
      <c r="B84" s="70">
        <v>13</v>
      </c>
      <c r="C84" s="70">
        <v>13</v>
      </c>
      <c r="D84" s="70">
        <v>1</v>
      </c>
      <c r="E84" s="70">
        <v>2016</v>
      </c>
      <c r="F84" s="70" t="s">
        <v>155</v>
      </c>
      <c r="G84" s="1064" t="s">
        <v>1843</v>
      </c>
      <c r="H84" s="70" t="s">
        <v>1844</v>
      </c>
      <c r="I84" s="148"/>
      <c r="J84" s="71">
        <v>7.4172963470969542</v>
      </c>
      <c r="K84" s="71">
        <v>0.50437398362681862</v>
      </c>
      <c r="L84" s="71">
        <v>1.371039517883244</v>
      </c>
      <c r="M84" s="71">
        <v>4.8911265308868623</v>
      </c>
      <c r="N84" s="71">
        <v>7.3530600837025526</v>
      </c>
      <c r="O84" s="71">
        <v>4.7047071369937461</v>
      </c>
      <c r="P84" s="71">
        <v>3.9015537130507578</v>
      </c>
      <c r="Q84" s="71">
        <v>0.32434227189319753</v>
      </c>
      <c r="R84" s="71">
        <v>0</v>
      </c>
      <c r="S84" s="71">
        <v>0</v>
      </c>
      <c r="T84" s="72"/>
      <c r="U84" s="71">
        <v>571721</v>
      </c>
      <c r="V84" s="71">
        <v>148</v>
      </c>
      <c r="W84" s="71">
        <v>32</v>
      </c>
      <c r="X84" s="71">
        <v>1111</v>
      </c>
      <c r="Y84" s="71">
        <v>1749</v>
      </c>
      <c r="Z84" s="71">
        <v>2767</v>
      </c>
      <c r="AA84" s="71">
        <v>803</v>
      </c>
      <c r="AB84" s="71">
        <v>4592</v>
      </c>
      <c r="AC84" s="71">
        <v>0</v>
      </c>
      <c r="AD84" s="71">
        <v>0</v>
      </c>
      <c r="AE84" s="72"/>
      <c r="AF84" s="71">
        <v>6405728.2774162842</v>
      </c>
      <c r="AG84" s="71">
        <v>325056.55060192611</v>
      </c>
      <c r="AH84" s="71">
        <v>215945.6340757022</v>
      </c>
      <c r="AI84" s="71">
        <v>6857640.2087203078</v>
      </c>
      <c r="AJ84" s="71">
        <v>8638944.6951891053</v>
      </c>
      <c r="AK84" s="71">
        <v>0</v>
      </c>
      <c r="AL84" s="71">
        <v>0</v>
      </c>
      <c r="AM84" s="71">
        <v>629803.2527767854</v>
      </c>
      <c r="AN84" s="71">
        <v>0</v>
      </c>
      <c r="AO84" s="71">
        <v>0</v>
      </c>
      <c r="AP84" s="71">
        <v>23073118.618780114</v>
      </c>
      <c r="AQ84" s="72"/>
      <c r="AR84" s="71">
        <v>35</v>
      </c>
      <c r="AS84" s="71">
        <v>9</v>
      </c>
      <c r="AT84" s="71">
        <v>0</v>
      </c>
      <c r="AU84" s="71">
        <v>0</v>
      </c>
      <c r="AV84" s="71">
        <v>0</v>
      </c>
      <c r="AW84" s="71">
        <v>0</v>
      </c>
      <c r="AX84" s="71"/>
      <c r="AY84" s="72"/>
      <c r="AZ84" s="71">
        <v>153</v>
      </c>
      <c r="BA84" s="71">
        <v>2164</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1857</v>
      </c>
      <c r="B85" s="70">
        <v>14</v>
      </c>
      <c r="C85" s="70">
        <v>14</v>
      </c>
      <c r="D85" s="70">
        <v>1</v>
      </c>
      <c r="E85" s="70">
        <v>2017</v>
      </c>
      <c r="F85" s="70" t="s">
        <v>156</v>
      </c>
      <c r="G85" s="70" t="s">
        <v>1843</v>
      </c>
      <c r="H85" s="70" t="s">
        <v>1844</v>
      </c>
      <c r="I85" s="148"/>
      <c r="J85" s="71">
        <v>7.3913975802444138</v>
      </c>
      <c r="K85" s="71">
        <v>0.51602366319273052</v>
      </c>
      <c r="L85" s="71">
        <v>1.2351390843010985</v>
      </c>
      <c r="M85" s="71">
        <v>4.7128814327046591</v>
      </c>
      <c r="N85" s="71">
        <v>7.7576745266444656</v>
      </c>
      <c r="O85" s="71">
        <v>4.561035646953262</v>
      </c>
      <c r="P85" s="71">
        <v>3.8526990451450858</v>
      </c>
      <c r="Q85" s="71">
        <v>0.30708913311348601</v>
      </c>
      <c r="R85" s="71">
        <v>0</v>
      </c>
      <c r="S85" s="71">
        <v>0</v>
      </c>
      <c r="T85" s="72"/>
      <c r="U85" s="71">
        <v>608398</v>
      </c>
      <c r="V85" s="71">
        <v>148</v>
      </c>
      <c r="W85" s="71">
        <v>32</v>
      </c>
      <c r="X85" s="71">
        <v>1111</v>
      </c>
      <c r="Y85" s="71">
        <v>1741</v>
      </c>
      <c r="Z85" s="71">
        <v>2727</v>
      </c>
      <c r="AA85" s="71">
        <v>798</v>
      </c>
      <c r="AB85" s="71">
        <v>4496</v>
      </c>
      <c r="AC85" s="71">
        <v>0</v>
      </c>
      <c r="AD85" s="71">
        <v>0</v>
      </c>
      <c r="AE85" s="72"/>
      <c r="AF85" s="71">
        <v>6603326.857012731</v>
      </c>
      <c r="AG85" s="71">
        <v>370055.72855064698</v>
      </c>
      <c r="AH85" s="71">
        <v>261470.6590341861</v>
      </c>
      <c r="AI85" s="71">
        <v>7049508.2005974445</v>
      </c>
      <c r="AJ85" s="71">
        <v>9177144.8337423205</v>
      </c>
      <c r="AK85" s="71">
        <v>0</v>
      </c>
      <c r="AL85" s="71">
        <v>0</v>
      </c>
      <c r="AM85" s="71">
        <v>617601.5022607292</v>
      </c>
      <c r="AN85" s="71">
        <v>0</v>
      </c>
      <c r="AO85" s="71">
        <v>0</v>
      </c>
      <c r="AP85" s="71">
        <v>24079107.781198058</v>
      </c>
      <c r="AQ85" s="72"/>
      <c r="AR85" s="71">
        <v>35</v>
      </c>
      <c r="AS85" s="71">
        <v>10</v>
      </c>
      <c r="AT85" s="71">
        <v>0</v>
      </c>
      <c r="AU85" s="71">
        <v>0</v>
      </c>
      <c r="AV85" s="71">
        <v>0</v>
      </c>
      <c r="AW85" s="71">
        <v>0</v>
      </c>
      <c r="AX85" s="71"/>
      <c r="AY85" s="72"/>
      <c r="AZ85" s="71">
        <v>153</v>
      </c>
      <c r="BA85" s="71">
        <v>3794</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1858</v>
      </c>
      <c r="B86" s="70">
        <v>15</v>
      </c>
      <c r="C86" s="70">
        <v>15</v>
      </c>
      <c r="D86" s="70">
        <v>1</v>
      </c>
      <c r="E86" s="70">
        <v>2018</v>
      </c>
      <c r="F86" s="70" t="s">
        <v>183</v>
      </c>
      <c r="G86" s="70" t="s">
        <v>1843</v>
      </c>
      <c r="H86" s="70" t="s">
        <v>1844</v>
      </c>
      <c r="I86" s="148"/>
      <c r="J86" s="71">
        <v>7.7797097509829918</v>
      </c>
      <c r="K86" s="71">
        <v>0.47251308740133757</v>
      </c>
      <c r="L86" s="71">
        <v>1.1508371456515054</v>
      </c>
      <c r="M86" s="71">
        <v>4.5988495500763529</v>
      </c>
      <c r="N86" s="71">
        <v>7.2136106103363193</v>
      </c>
      <c r="O86" s="71">
        <v>4.3982109375931548</v>
      </c>
      <c r="P86" s="71">
        <v>3.7283104313537798</v>
      </c>
      <c r="Q86" s="71">
        <v>0.27900242853963703</v>
      </c>
      <c r="R86" s="71">
        <v>0</v>
      </c>
      <c r="S86" s="71">
        <v>0</v>
      </c>
      <c r="T86" s="72"/>
      <c r="U86" s="71">
        <v>642000</v>
      </c>
      <c r="V86" s="71">
        <v>148</v>
      </c>
      <c r="W86" s="71">
        <v>32</v>
      </c>
      <c r="X86" s="71">
        <v>1111</v>
      </c>
      <c r="Y86" s="71">
        <v>1728</v>
      </c>
      <c r="Z86" s="71">
        <v>2680</v>
      </c>
      <c r="AA86" s="71">
        <v>780</v>
      </c>
      <c r="AB86" s="71">
        <v>4402</v>
      </c>
      <c r="AC86" s="71">
        <v>0</v>
      </c>
      <c r="AD86" s="71">
        <v>0</v>
      </c>
      <c r="AE86" s="72"/>
      <c r="AF86" s="71">
        <v>6940459.0816841274</v>
      </c>
      <c r="AG86" s="71">
        <v>324514.79284159688</v>
      </c>
      <c r="AH86" s="71">
        <v>247245.21122741289</v>
      </c>
      <c r="AI86" s="71">
        <v>6665673.1222051149</v>
      </c>
      <c r="AJ86" s="71">
        <v>8962783.6025119033</v>
      </c>
      <c r="AK86" s="71">
        <v>0</v>
      </c>
      <c r="AL86" s="71">
        <v>0</v>
      </c>
      <c r="AM86" s="71">
        <v>605940.18935267825</v>
      </c>
      <c r="AN86" s="71">
        <v>0</v>
      </c>
      <c r="AO86" s="71">
        <v>0</v>
      </c>
      <c r="AP86" s="71">
        <v>23746615.999822836</v>
      </c>
      <c r="AQ86" s="72"/>
      <c r="AR86" s="71">
        <v>35</v>
      </c>
      <c r="AS86" s="71">
        <v>11</v>
      </c>
      <c r="AT86" s="71">
        <v>0</v>
      </c>
      <c r="AU86" s="71">
        <v>0</v>
      </c>
      <c r="AV86" s="71">
        <v>0</v>
      </c>
      <c r="AW86" s="71">
        <v>0</v>
      </c>
      <c r="AX86" s="71"/>
      <c r="AY86" s="72"/>
      <c r="AZ86" s="71">
        <v>153</v>
      </c>
      <c r="BA86" s="71">
        <v>3805</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1859</v>
      </c>
      <c r="B87" s="70">
        <v>16</v>
      </c>
      <c r="C87" s="70">
        <v>16</v>
      </c>
      <c r="D87" s="70">
        <v>1</v>
      </c>
      <c r="E87" s="70">
        <v>2019</v>
      </c>
      <c r="F87" s="70" t="s">
        <v>158</v>
      </c>
      <c r="G87" s="70" t="s">
        <v>1843</v>
      </c>
      <c r="H87" s="70" t="s">
        <v>1844</v>
      </c>
      <c r="I87" s="148"/>
      <c r="J87" s="71">
        <v>7.2541106692154278</v>
      </c>
      <c r="K87" s="71">
        <v>0.53224154186866035</v>
      </c>
      <c r="L87" s="71">
        <v>1.1616599051679046</v>
      </c>
      <c r="M87" s="71">
        <v>4.665787139219411</v>
      </c>
      <c r="N87" s="71">
        <v>6.9814514462962354</v>
      </c>
      <c r="O87" s="71">
        <v>4.2567328075199677</v>
      </c>
      <c r="P87" s="71">
        <v>3.5637902443593923</v>
      </c>
      <c r="Q87" s="71">
        <v>0.26720525062540901</v>
      </c>
      <c r="R87" s="71">
        <v>0</v>
      </c>
      <c r="S87" s="71">
        <v>0</v>
      </c>
      <c r="T87" s="72"/>
      <c r="U87" s="71">
        <v>636142</v>
      </c>
      <c r="V87" s="71">
        <v>148</v>
      </c>
      <c r="W87" s="71">
        <v>32</v>
      </c>
      <c r="X87" s="71">
        <v>1111</v>
      </c>
      <c r="Y87" s="71">
        <v>1736</v>
      </c>
      <c r="Z87" s="71">
        <v>2665</v>
      </c>
      <c r="AA87" s="71">
        <v>740</v>
      </c>
      <c r="AB87" s="71">
        <v>4330</v>
      </c>
      <c r="AC87" s="71">
        <v>0</v>
      </c>
      <c r="AD87" s="71">
        <v>0</v>
      </c>
      <c r="AE87" s="72"/>
      <c r="AF87" s="71">
        <v>6330014.525486893</v>
      </c>
      <c r="AG87" s="71">
        <v>316223.3077239038</v>
      </c>
      <c r="AH87" s="71">
        <v>261491.229633354</v>
      </c>
      <c r="AI87" s="71">
        <v>6883852.0246026423</v>
      </c>
      <c r="AJ87" s="71">
        <v>8709111.8183997571</v>
      </c>
      <c r="AK87" s="71">
        <v>0</v>
      </c>
      <c r="AL87" s="71">
        <v>0</v>
      </c>
      <c r="AM87" s="71">
        <v>589713.40377745195</v>
      </c>
      <c r="AN87" s="71">
        <v>0</v>
      </c>
      <c r="AO87" s="71">
        <v>0</v>
      </c>
      <c r="AP87" s="71">
        <v>23090406.309624001</v>
      </c>
      <c r="AQ87" s="72"/>
      <c r="AR87" s="71">
        <v>36</v>
      </c>
      <c r="AS87" s="71">
        <v>13</v>
      </c>
      <c r="AT87" s="71">
        <v>0</v>
      </c>
      <c r="AU87" s="71">
        <v>0</v>
      </c>
      <c r="AV87" s="71">
        <v>0</v>
      </c>
      <c r="AW87" s="71">
        <v>0</v>
      </c>
      <c r="AX87" s="71"/>
      <c r="AY87" s="72"/>
      <c r="AZ87" s="71">
        <v>156</v>
      </c>
      <c r="BA87" s="71">
        <v>3869.4</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1860</v>
      </c>
      <c r="B88" s="70">
        <v>17</v>
      </c>
      <c r="C88" s="70">
        <v>17</v>
      </c>
      <c r="D88" s="70">
        <v>1</v>
      </c>
      <c r="E88" s="70">
        <v>2020</v>
      </c>
      <c r="F88" s="70" t="s">
        <v>159</v>
      </c>
      <c r="G88" s="70" t="s">
        <v>1843</v>
      </c>
      <c r="H88" s="70" t="s">
        <v>1844</v>
      </c>
      <c r="I88" s="148"/>
      <c r="J88" s="71">
        <v>5.9615252092192614</v>
      </c>
      <c r="K88" s="71">
        <v>0.51675711969268434</v>
      </c>
      <c r="L88" s="71">
        <v>0.6870556659984759</v>
      </c>
      <c r="M88" s="71">
        <v>3.8055244762373612</v>
      </c>
      <c r="N88" s="71">
        <v>6.4222183685426906</v>
      </c>
      <c r="O88" s="71">
        <v>3.6875166571375178</v>
      </c>
      <c r="P88" s="71">
        <v>3.2622908835117821</v>
      </c>
      <c r="Q88" s="71">
        <v>0.25158540674319102</v>
      </c>
      <c r="R88" s="71">
        <v>0</v>
      </c>
      <c r="S88" s="71">
        <v>0</v>
      </c>
      <c r="T88" s="72"/>
      <c r="U88" s="71">
        <v>552945</v>
      </c>
      <c r="V88" s="71">
        <v>130</v>
      </c>
      <c r="W88" s="71">
        <v>20</v>
      </c>
      <c r="X88" s="71">
        <v>1025</v>
      </c>
      <c r="Y88" s="71">
        <v>1709</v>
      </c>
      <c r="Z88" s="71">
        <v>2635</v>
      </c>
      <c r="AA88" s="71">
        <v>720</v>
      </c>
      <c r="AB88" s="71">
        <v>4267</v>
      </c>
      <c r="AC88" s="71">
        <v>0</v>
      </c>
      <c r="AD88" s="71">
        <v>0</v>
      </c>
      <c r="AE88" s="72"/>
      <c r="AF88" s="71">
        <v>5341372.2433617124</v>
      </c>
      <c r="AG88" s="71">
        <v>293453.1028482198</v>
      </c>
      <c r="AH88" s="71">
        <v>158761.91319124619</v>
      </c>
      <c r="AI88" s="71">
        <v>5962000.9440656081</v>
      </c>
      <c r="AJ88" s="71">
        <v>8365452.0608362136</v>
      </c>
      <c r="AK88" s="71"/>
      <c r="AL88" s="71"/>
      <c r="AM88" s="71">
        <v>556890.90735877748</v>
      </c>
      <c r="AN88" s="71"/>
      <c r="AO88" s="71"/>
      <c r="AP88" s="71">
        <v>20677931.171661776</v>
      </c>
      <c r="AQ88" s="72"/>
      <c r="AR88" s="71">
        <v>37</v>
      </c>
      <c r="AS88" s="71">
        <v>13</v>
      </c>
      <c r="AT88" s="71">
        <v>0</v>
      </c>
      <c r="AU88" s="71">
        <v>0</v>
      </c>
      <c r="AV88" s="71">
        <v>0</v>
      </c>
      <c r="AW88" s="71">
        <v>0</v>
      </c>
      <c r="AX88" s="71"/>
      <c r="AY88" s="72"/>
      <c r="AZ88" s="71">
        <v>160</v>
      </c>
      <c r="BA88" s="71">
        <v>3869.4</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1861</v>
      </c>
      <c r="B89" s="70">
        <v>17</v>
      </c>
      <c r="C89" s="70">
        <v>18</v>
      </c>
      <c r="D89" s="70">
        <v>1</v>
      </c>
      <c r="E89" s="70">
        <v>2021</v>
      </c>
      <c r="F89" s="70" t="s">
        <v>160</v>
      </c>
      <c r="G89" s="70" t="s">
        <v>1843</v>
      </c>
      <c r="H89" s="70" t="s">
        <v>1844</v>
      </c>
      <c r="I89" s="148"/>
      <c r="J89" s="71">
        <v>6.94676796095378</v>
      </c>
      <c r="K89" s="71">
        <v>0.4239486391140565</v>
      </c>
      <c r="L89" s="71">
        <v>0.500446289191389</v>
      </c>
      <c r="M89" s="71">
        <v>4.2517974216862857</v>
      </c>
      <c r="N89" s="71">
        <v>5.9278048074504186</v>
      </c>
      <c r="O89" s="71">
        <v>3.5432666845146179</v>
      </c>
      <c r="P89" s="71">
        <v>3.3362659093688656</v>
      </c>
      <c r="Q89" s="71">
        <v>0.244817141317449</v>
      </c>
      <c r="R89" s="71">
        <v>0</v>
      </c>
      <c r="S89" s="71">
        <v>0</v>
      </c>
      <c r="T89" s="72"/>
      <c r="U89" s="71">
        <v>669438</v>
      </c>
      <c r="V89" s="71">
        <v>130</v>
      </c>
      <c r="W89" s="71">
        <v>20</v>
      </c>
      <c r="X89" s="71">
        <v>1025</v>
      </c>
      <c r="Y89" s="71">
        <v>1715</v>
      </c>
      <c r="Z89" s="71">
        <v>2607</v>
      </c>
      <c r="AA89" s="71">
        <v>718</v>
      </c>
      <c r="AB89" s="71">
        <v>4193</v>
      </c>
      <c r="AC89" s="71">
        <v>0</v>
      </c>
      <c r="AD89" s="71">
        <v>0</v>
      </c>
      <c r="AE89" s="72"/>
      <c r="AF89" s="71">
        <v>6022865.9585711835</v>
      </c>
      <c r="AG89" s="71">
        <v>293569.91015222511</v>
      </c>
      <c r="AH89" s="71">
        <v>108274.01807914834</v>
      </c>
      <c r="AI89" s="71">
        <v>6568958.0015616957</v>
      </c>
      <c r="AJ89" s="71">
        <v>7180263.3256797856</v>
      </c>
      <c r="AK89" s="71">
        <v>0</v>
      </c>
      <c r="AL89" s="71">
        <v>0</v>
      </c>
      <c r="AM89" s="71">
        <v>550389.48157811759</v>
      </c>
      <c r="AN89" s="71">
        <v>0</v>
      </c>
      <c r="AO89" s="71">
        <v>0</v>
      </c>
      <c r="AP89" s="71">
        <v>20724320.695622157</v>
      </c>
      <c r="AQ89" s="72"/>
      <c r="AR89" s="71">
        <v>40</v>
      </c>
      <c r="AS89" s="71">
        <v>13</v>
      </c>
      <c r="AT89" s="71">
        <v>0</v>
      </c>
      <c r="AU89" s="71">
        <v>0</v>
      </c>
      <c r="AV89" s="71">
        <v>0</v>
      </c>
      <c r="AW89" s="71">
        <v>0</v>
      </c>
      <c r="AX89" s="71"/>
      <c r="AY89" s="72"/>
      <c r="AZ89" s="71">
        <v>183.5</v>
      </c>
      <c r="BA89" s="71">
        <v>3869.4</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1862</v>
      </c>
      <c r="B90" s="70">
        <v>17</v>
      </c>
      <c r="C90" s="70">
        <v>19</v>
      </c>
      <c r="D90" s="70">
        <v>1</v>
      </c>
      <c r="E90" s="70">
        <v>2022</v>
      </c>
      <c r="F90" s="70" t="s">
        <v>161</v>
      </c>
      <c r="G90" s="70" t="s">
        <v>1843</v>
      </c>
      <c r="H90" s="70" t="s">
        <v>1844</v>
      </c>
      <c r="I90" s="148"/>
      <c r="J90" s="71">
        <v>4.6694923094748138</v>
      </c>
      <c r="K90" s="71">
        <v>0.43296317727216044</v>
      </c>
      <c r="L90" s="71">
        <v>0.50271253553113837</v>
      </c>
      <c r="M90" s="71">
        <v>3.9814867692549054</v>
      </c>
      <c r="N90" s="71">
        <v>5.8220268649454159</v>
      </c>
      <c r="O90" s="71">
        <v>3.7336225019655065</v>
      </c>
      <c r="P90" s="71">
        <v>3.2632859541609038</v>
      </c>
      <c r="Q90" s="71">
        <v>0.24248488128668008</v>
      </c>
      <c r="R90" s="71">
        <v>0</v>
      </c>
      <c r="S90" s="71">
        <v>0</v>
      </c>
      <c r="T90" s="72"/>
      <c r="U90" s="71">
        <v>500013</v>
      </c>
      <c r="V90" s="71">
        <v>130</v>
      </c>
      <c r="W90" s="71">
        <v>20</v>
      </c>
      <c r="X90" s="71">
        <v>1025</v>
      </c>
      <c r="Y90" s="71">
        <v>1681</v>
      </c>
      <c r="Z90" s="71">
        <v>2610</v>
      </c>
      <c r="AA90" s="71">
        <v>713</v>
      </c>
      <c r="AB90" s="71">
        <v>4119</v>
      </c>
      <c r="AC90" s="71">
        <v>0</v>
      </c>
      <c r="AD90" s="71">
        <v>0</v>
      </c>
      <c r="AE90" s="72"/>
      <c r="AF90" s="71">
        <v>4277582.4408476641</v>
      </c>
      <c r="AG90" s="71">
        <v>287578.74043505942</v>
      </c>
      <c r="AH90" s="71">
        <v>131014.93161761016</v>
      </c>
      <c r="AI90" s="71">
        <v>6055957.6073455941</v>
      </c>
      <c r="AJ90" s="71">
        <v>7887505.5001331381</v>
      </c>
      <c r="AK90" s="71">
        <v>0</v>
      </c>
      <c r="AL90" s="71">
        <v>0</v>
      </c>
      <c r="AM90" s="71">
        <v>531875.32566290896</v>
      </c>
      <c r="AN90" s="71">
        <v>0</v>
      </c>
      <c r="AO90" s="71">
        <v>0</v>
      </c>
      <c r="AP90" s="71">
        <v>19171514.546041973</v>
      </c>
      <c r="AQ90" s="72"/>
      <c r="AR90" s="71">
        <v>40</v>
      </c>
      <c r="AS90" s="71">
        <v>13</v>
      </c>
      <c r="AT90" s="71">
        <v>0</v>
      </c>
      <c r="AU90" s="71">
        <v>0</v>
      </c>
      <c r="AV90" s="71">
        <v>0</v>
      </c>
      <c r="AW90" s="71">
        <v>0</v>
      </c>
      <c r="AX90" s="71"/>
      <c r="AY90" s="72"/>
      <c r="AZ90" s="71">
        <v>183.50000000000003</v>
      </c>
      <c r="BA90" s="71">
        <v>3869.4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1863</v>
      </c>
      <c r="B91" s="70">
        <v>17</v>
      </c>
      <c r="C91" s="70">
        <v>20</v>
      </c>
      <c r="D91" s="70">
        <v>1</v>
      </c>
      <c r="E91" s="70">
        <v>2023</v>
      </c>
      <c r="F91" s="70" t="s">
        <v>1539</v>
      </c>
      <c r="G91" s="70" t="s">
        <v>1843</v>
      </c>
      <c r="H91" s="70" t="s">
        <v>1844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41</v>
      </c>
      <c r="AS91" s="71">
        <v>13</v>
      </c>
      <c r="AT91" s="71">
        <v>0</v>
      </c>
      <c r="AU91" s="71">
        <v>0</v>
      </c>
      <c r="AV91" s="71">
        <v>0</v>
      </c>
      <c r="AW91" s="71">
        <v>0</v>
      </c>
      <c r="AX91" s="71"/>
      <c r="AY91" s="72"/>
      <c r="AZ91" s="71">
        <v>188.60000000000002</v>
      </c>
      <c r="BA91" s="71">
        <v>3869.4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1864</v>
      </c>
      <c r="B92" s="70">
        <v>17</v>
      </c>
      <c r="C92" s="70">
        <v>21</v>
      </c>
      <c r="D92" s="70">
        <v>1</v>
      </c>
      <c r="E92" s="70">
        <v>2024</v>
      </c>
      <c r="F92" s="70" t="s">
        <v>1554</v>
      </c>
      <c r="G92" s="70" t="s">
        <v>1843</v>
      </c>
      <c r="H92" s="70" t="s">
        <v>1844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1865</v>
      </c>
      <c r="B93" s="70">
        <v>171</v>
      </c>
      <c r="C93" s="70">
        <v>1</v>
      </c>
      <c r="D93" s="70">
        <v>11</v>
      </c>
      <c r="E93" s="70">
        <v>1990</v>
      </c>
      <c r="F93" s="70" t="s">
        <v>787</v>
      </c>
      <c r="G93" s="70" t="s">
        <v>1866</v>
      </c>
      <c r="H93" s="70" t="s">
        <v>1867</v>
      </c>
      <c r="I93" s="148"/>
      <c r="J93" s="71">
        <v>1.586391901242459</v>
      </c>
      <c r="K93" s="71">
        <v>1.0142919259173979</v>
      </c>
      <c r="L93" s="71">
        <v>4.2628907711802544</v>
      </c>
      <c r="M93" s="71">
        <v>2.3237231332530941</v>
      </c>
      <c r="N93" s="71">
        <v>5.8812446606730724</v>
      </c>
      <c r="O93" s="71">
        <v>3.2578699326763352</v>
      </c>
      <c r="P93" s="71">
        <v>6.3259053710871402</v>
      </c>
      <c r="Q93" s="71">
        <v>0.32549902009695902</v>
      </c>
      <c r="R93" s="71">
        <v>0</v>
      </c>
      <c r="S93" s="71">
        <v>0.2970728977760338</v>
      </c>
      <c r="T93" s="72"/>
      <c r="U93" s="71">
        <v>118096</v>
      </c>
      <c r="V93" s="71">
        <v>296</v>
      </c>
      <c r="W93" s="71">
        <v>46</v>
      </c>
      <c r="X93" s="71">
        <v>874</v>
      </c>
      <c r="Y93" s="71">
        <v>1526</v>
      </c>
      <c r="Z93" s="71">
        <v>1340</v>
      </c>
      <c r="AA93" s="71">
        <v>1536</v>
      </c>
      <c r="AB93" s="71">
        <v>5285</v>
      </c>
      <c r="AC93" s="71">
        <v>0</v>
      </c>
      <c r="AD93" s="71">
        <v>0.2970728977760338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1868</v>
      </c>
      <c r="B94" s="70">
        <v>172</v>
      </c>
      <c r="C94" s="70">
        <v>2</v>
      </c>
      <c r="D94" s="70">
        <v>11</v>
      </c>
      <c r="E94" s="70">
        <v>2005</v>
      </c>
      <c r="F94" s="70" t="s">
        <v>789</v>
      </c>
      <c r="G94" s="70" t="s">
        <v>1866</v>
      </c>
      <c r="H94" s="70" t="s">
        <v>1867</v>
      </c>
      <c r="I94" s="148"/>
      <c r="J94" s="71">
        <v>0.71541806082552395</v>
      </c>
      <c r="K94" s="71">
        <v>0.7248330204529867</v>
      </c>
      <c r="L94" s="71">
        <v>4.0117946444618831</v>
      </c>
      <c r="M94" s="71">
        <v>4.1446321763802239</v>
      </c>
      <c r="N94" s="71">
        <v>9.6054702058182766</v>
      </c>
      <c r="O94" s="71">
        <v>4.7713486672470564</v>
      </c>
      <c r="P94" s="71">
        <v>6.0695968541973047</v>
      </c>
      <c r="Q94" s="71">
        <v>0.30523507606861</v>
      </c>
      <c r="R94" s="71">
        <v>0</v>
      </c>
      <c r="S94" s="71">
        <v>0.55674385747844268</v>
      </c>
      <c r="T94" s="72"/>
      <c r="U94" s="71">
        <v>57774</v>
      </c>
      <c r="V94" s="71">
        <v>225</v>
      </c>
      <c r="W94" s="71">
        <v>40</v>
      </c>
      <c r="X94" s="71">
        <v>656</v>
      </c>
      <c r="Y94" s="71">
        <v>1668</v>
      </c>
      <c r="Z94" s="71">
        <v>2271</v>
      </c>
      <c r="AA94" s="71">
        <v>1207</v>
      </c>
      <c r="AB94" s="71">
        <v>5181</v>
      </c>
      <c r="AC94" s="71">
        <v>0</v>
      </c>
      <c r="AD94" s="71">
        <v>0.55674385747844268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1869</v>
      </c>
      <c r="B95" s="70">
        <v>173</v>
      </c>
      <c r="C95" s="70">
        <v>3</v>
      </c>
      <c r="D95" s="70">
        <v>11</v>
      </c>
      <c r="E95" s="70">
        <v>2006</v>
      </c>
      <c r="F95" s="70" t="s">
        <v>790</v>
      </c>
      <c r="G95" s="70" t="s">
        <v>1866</v>
      </c>
      <c r="H95" s="70" t="s">
        <v>1867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1870</v>
      </c>
      <c r="B96" s="70">
        <v>174</v>
      </c>
      <c r="C96" s="70">
        <v>4</v>
      </c>
      <c r="D96" s="70">
        <v>11</v>
      </c>
      <c r="E96" s="70">
        <v>2007</v>
      </c>
      <c r="F96" s="70" t="s">
        <v>791</v>
      </c>
      <c r="G96" s="70" t="s">
        <v>1866</v>
      </c>
      <c r="H96" s="70" t="s">
        <v>1867</v>
      </c>
      <c r="I96" s="148"/>
      <c r="J96" s="71">
        <v>0.77736389605168299</v>
      </c>
      <c r="K96" s="71">
        <v>0.65368203663961866</v>
      </c>
      <c r="L96" s="71">
        <v>5.3493157946434096</v>
      </c>
      <c r="M96" s="71">
        <v>4.0564056508745887</v>
      </c>
      <c r="N96" s="71">
        <v>9.5451222834365659</v>
      </c>
      <c r="O96" s="71">
        <v>4.4806771864281361</v>
      </c>
      <c r="P96" s="71">
        <v>5.9695001487433199</v>
      </c>
      <c r="Q96" s="71">
        <v>0.31275982970066302</v>
      </c>
      <c r="R96" s="71">
        <v>0</v>
      </c>
      <c r="S96" s="71">
        <v>0.57521823668449845</v>
      </c>
      <c r="T96" s="72"/>
      <c r="U96" s="71">
        <v>70477</v>
      </c>
      <c r="V96" s="71">
        <v>216</v>
      </c>
      <c r="W96" s="71">
        <v>70</v>
      </c>
      <c r="X96" s="71">
        <v>862</v>
      </c>
      <c r="Y96" s="71">
        <v>1663</v>
      </c>
      <c r="Z96" s="71">
        <v>2217</v>
      </c>
      <c r="AA96" s="71">
        <v>1169</v>
      </c>
      <c r="AB96" s="71">
        <v>5028</v>
      </c>
      <c r="AC96" s="71">
        <v>0</v>
      </c>
      <c r="AD96" s="71">
        <v>0.57521823668449845</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1871</v>
      </c>
      <c r="B97" s="70">
        <v>175</v>
      </c>
      <c r="C97" s="70">
        <v>5</v>
      </c>
      <c r="D97" s="70">
        <v>11</v>
      </c>
      <c r="E97" s="70">
        <v>2008</v>
      </c>
      <c r="F97" s="70" t="s">
        <v>792</v>
      </c>
      <c r="G97" s="70" t="s">
        <v>1866</v>
      </c>
      <c r="H97" s="70" t="s">
        <v>1867</v>
      </c>
      <c r="I97" s="148"/>
      <c r="J97" s="71">
        <v>0.53283431431184625</v>
      </c>
      <c r="K97" s="71">
        <v>0.47512411532147492</v>
      </c>
      <c r="L97" s="71">
        <v>4.7113577085487366</v>
      </c>
      <c r="M97" s="71">
        <v>4.2543389377630882</v>
      </c>
      <c r="N97" s="71">
        <v>7.9202084617408168</v>
      </c>
      <c r="O97" s="71">
        <v>4.3326508431509261</v>
      </c>
      <c r="P97" s="71">
        <v>5.8402806566050263</v>
      </c>
      <c r="Q97" s="71">
        <v>0.302068710038217</v>
      </c>
      <c r="R97" s="71">
        <v>0</v>
      </c>
      <c r="S97" s="71">
        <v>0.62774264979573757</v>
      </c>
      <c r="T97" s="72"/>
      <c r="U97" s="71">
        <v>52152</v>
      </c>
      <c r="V97" s="71">
        <v>216</v>
      </c>
      <c r="W97" s="71">
        <v>70</v>
      </c>
      <c r="X97" s="71">
        <v>862</v>
      </c>
      <c r="Y97" s="71">
        <v>1676</v>
      </c>
      <c r="Z97" s="71">
        <v>2219</v>
      </c>
      <c r="AA97" s="71">
        <v>1145</v>
      </c>
      <c r="AB97" s="71">
        <v>4936</v>
      </c>
      <c r="AC97" s="71">
        <v>0</v>
      </c>
      <c r="AD97" s="71">
        <v>0.62774264979573757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1872</v>
      </c>
      <c r="B98" s="70">
        <v>176</v>
      </c>
      <c r="C98" s="70">
        <v>6</v>
      </c>
      <c r="D98" s="70">
        <v>11</v>
      </c>
      <c r="E98" s="70">
        <v>2009</v>
      </c>
      <c r="F98" s="70" t="s">
        <v>176</v>
      </c>
      <c r="G98" s="70" t="s">
        <v>1866</v>
      </c>
      <c r="H98" s="70" t="s">
        <v>1867</v>
      </c>
      <c r="I98" s="148"/>
      <c r="J98" s="71">
        <v>0.57603484764922541</v>
      </c>
      <c r="K98" s="71">
        <v>0.46736866162833762</v>
      </c>
      <c r="L98" s="71">
        <v>7.3725303866188341</v>
      </c>
      <c r="M98" s="71">
        <v>4.7173395404714906</v>
      </c>
      <c r="N98" s="71">
        <v>7.5803201751560012</v>
      </c>
      <c r="O98" s="71">
        <v>4.4013699318572197</v>
      </c>
      <c r="P98" s="71">
        <v>5.6541039275952709</v>
      </c>
      <c r="Q98" s="71">
        <v>0.28472429821360701</v>
      </c>
      <c r="R98" s="71">
        <v>0</v>
      </c>
      <c r="S98" s="71">
        <v>0.74067953953196142</v>
      </c>
      <c r="T98" s="72"/>
      <c r="U98" s="71">
        <v>43064</v>
      </c>
      <c r="V98" s="71">
        <v>172</v>
      </c>
      <c r="W98" s="71">
        <v>150</v>
      </c>
      <c r="X98" s="71">
        <v>960</v>
      </c>
      <c r="Y98" s="71">
        <v>1684</v>
      </c>
      <c r="Z98" s="71">
        <v>2225</v>
      </c>
      <c r="AA98" s="71">
        <v>1138</v>
      </c>
      <c r="AB98" s="71">
        <v>4884</v>
      </c>
      <c r="AC98" s="71">
        <v>0</v>
      </c>
      <c r="AD98" s="71">
        <v>0.74067953953196142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1873</v>
      </c>
      <c r="B99" s="70">
        <v>177</v>
      </c>
      <c r="C99" s="70">
        <v>7</v>
      </c>
      <c r="D99" s="70">
        <v>11</v>
      </c>
      <c r="E99" s="70">
        <v>2010</v>
      </c>
      <c r="F99" s="70" t="s">
        <v>177</v>
      </c>
      <c r="G99" s="70" t="s">
        <v>1866</v>
      </c>
      <c r="H99" s="70" t="s">
        <v>1867</v>
      </c>
      <c r="I99" s="148"/>
      <c r="J99" s="71">
        <v>0.4732939192867634</v>
      </c>
      <c r="K99" s="71">
        <v>0.44565608170061022</v>
      </c>
      <c r="L99" s="71">
        <v>6.8379156040581242</v>
      </c>
      <c r="M99" s="71">
        <v>4.5049790952036526</v>
      </c>
      <c r="N99" s="71">
        <v>7.774766890473976</v>
      </c>
      <c r="O99" s="71">
        <v>4.3298183952309177</v>
      </c>
      <c r="P99" s="71">
        <v>5.5594258287901823</v>
      </c>
      <c r="Q99" s="71">
        <v>0.28941096221834101</v>
      </c>
      <c r="R99" s="71">
        <v>0</v>
      </c>
      <c r="S99" s="71">
        <v>0.68870040726604131</v>
      </c>
      <c r="T99" s="72"/>
      <c r="U99" s="71">
        <v>41583</v>
      </c>
      <c r="V99" s="71">
        <v>172</v>
      </c>
      <c r="W99" s="71">
        <v>150</v>
      </c>
      <c r="X99" s="71">
        <v>960</v>
      </c>
      <c r="Y99" s="71">
        <v>1662</v>
      </c>
      <c r="Z99" s="71">
        <v>2199</v>
      </c>
      <c r="AA99" s="71">
        <v>1091</v>
      </c>
      <c r="AB99" s="71">
        <v>4757</v>
      </c>
      <c r="AC99" s="71">
        <v>0</v>
      </c>
      <c r="AD99" s="71">
        <v>0.68870040726604131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1874</v>
      </c>
      <c r="B100" s="70">
        <v>178</v>
      </c>
      <c r="C100" s="70">
        <v>8</v>
      </c>
      <c r="D100" s="70">
        <v>11</v>
      </c>
      <c r="E100" s="70">
        <v>2011</v>
      </c>
      <c r="F100" s="70" t="s">
        <v>178</v>
      </c>
      <c r="G100" s="70" t="s">
        <v>1866</v>
      </c>
      <c r="H100" s="70" t="s">
        <v>1867</v>
      </c>
      <c r="I100" s="148"/>
      <c r="J100" s="71">
        <v>0.7050880490030984</v>
      </c>
      <c r="K100" s="71">
        <v>0.54387093290844979</v>
      </c>
      <c r="L100" s="71">
        <v>7.4896640760900572</v>
      </c>
      <c r="M100" s="71">
        <v>5.5486953503365344</v>
      </c>
      <c r="N100" s="71">
        <v>9.3211866589793662</v>
      </c>
      <c r="O100" s="71">
        <v>4.2550973600372481</v>
      </c>
      <c r="P100" s="71">
        <v>5.1958806251028484</v>
      </c>
      <c r="Q100" s="71">
        <v>0.32569165101071801</v>
      </c>
      <c r="R100" s="71">
        <v>0</v>
      </c>
      <c r="S100" s="71">
        <v>0.63407891967176111</v>
      </c>
      <c r="T100" s="72"/>
      <c r="U100" s="71">
        <v>68605</v>
      </c>
      <c r="V100" s="71">
        <v>172</v>
      </c>
      <c r="W100" s="71">
        <v>150</v>
      </c>
      <c r="X100" s="71">
        <v>960</v>
      </c>
      <c r="Y100" s="71">
        <v>1639</v>
      </c>
      <c r="Z100" s="71">
        <v>2208</v>
      </c>
      <c r="AA100" s="71">
        <v>1050</v>
      </c>
      <c r="AB100" s="71">
        <v>4641</v>
      </c>
      <c r="AC100" s="71">
        <v>0</v>
      </c>
      <c r="AD100" s="71">
        <v>0.63407891967176111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1875</v>
      </c>
      <c r="B101" s="70">
        <v>179</v>
      </c>
      <c r="C101" s="70">
        <v>9</v>
      </c>
      <c r="D101" s="70">
        <v>11</v>
      </c>
      <c r="E101" s="70">
        <v>2012</v>
      </c>
      <c r="F101" s="70" t="s">
        <v>179</v>
      </c>
      <c r="G101" s="70" t="s">
        <v>1866</v>
      </c>
      <c r="H101" s="70" t="s">
        <v>1867</v>
      </c>
      <c r="I101" s="148"/>
      <c r="J101" s="71">
        <v>0.81471908645873325</v>
      </c>
      <c r="K101" s="71">
        <v>0.52011045200793904</v>
      </c>
      <c r="L101" s="71">
        <v>7.3240754472899194</v>
      </c>
      <c r="M101" s="71">
        <v>5.5322623764013601</v>
      </c>
      <c r="N101" s="71">
        <v>10.114799724675679</v>
      </c>
      <c r="O101" s="71">
        <v>4.2980918497209935</v>
      </c>
      <c r="P101" s="71">
        <v>5.4444135386602364</v>
      </c>
      <c r="Q101" s="71">
        <v>0.35088382440754901</v>
      </c>
      <c r="R101" s="71">
        <v>0</v>
      </c>
      <c r="S101" s="71">
        <v>0.58192676026460533</v>
      </c>
      <c r="T101" s="72"/>
      <c r="U101" s="71">
        <v>69167</v>
      </c>
      <c r="V101" s="71">
        <v>172</v>
      </c>
      <c r="W101" s="71">
        <v>150</v>
      </c>
      <c r="X101" s="71">
        <v>960</v>
      </c>
      <c r="Y101" s="71">
        <v>1662</v>
      </c>
      <c r="Z101" s="71">
        <v>2248</v>
      </c>
      <c r="AA101" s="71">
        <v>1094</v>
      </c>
      <c r="AB101" s="71">
        <v>4602</v>
      </c>
      <c r="AC101" s="71">
        <v>0</v>
      </c>
      <c r="AD101" s="71">
        <v>0.58192676026460533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1876</v>
      </c>
      <c r="B102" s="70">
        <v>180</v>
      </c>
      <c r="C102" s="70">
        <v>10</v>
      </c>
      <c r="D102" s="70">
        <v>11</v>
      </c>
      <c r="E102" s="70">
        <v>2013</v>
      </c>
      <c r="F102" s="70" t="s">
        <v>180</v>
      </c>
      <c r="G102" s="1064" t="s">
        <v>1866</v>
      </c>
      <c r="H102" s="70" t="s">
        <v>1867</v>
      </c>
      <c r="I102" s="148"/>
      <c r="J102" s="71">
        <v>1.1199525055800961</v>
      </c>
      <c r="K102" s="71">
        <v>0.50549975450027651</v>
      </c>
      <c r="L102" s="71">
        <v>5.9536507648646442</v>
      </c>
      <c r="M102" s="71">
        <v>5.3078099974607866</v>
      </c>
      <c r="N102" s="71">
        <v>8.6639520970043762</v>
      </c>
      <c r="O102" s="71">
        <v>4.323039821751796</v>
      </c>
      <c r="P102" s="71">
        <v>5.7396731439505428</v>
      </c>
      <c r="Q102" s="71">
        <v>0.35273831571888598</v>
      </c>
      <c r="R102" s="71">
        <v>0</v>
      </c>
      <c r="S102" s="71">
        <v>0.56903362894333254</v>
      </c>
      <c r="T102" s="72"/>
      <c r="U102" s="71">
        <v>89140</v>
      </c>
      <c r="V102" s="71">
        <v>172</v>
      </c>
      <c r="W102" s="71">
        <v>150</v>
      </c>
      <c r="X102" s="71">
        <v>960</v>
      </c>
      <c r="Y102" s="71">
        <v>1652</v>
      </c>
      <c r="Z102" s="71">
        <v>2362</v>
      </c>
      <c r="AA102" s="71">
        <v>1149</v>
      </c>
      <c r="AB102" s="71">
        <v>4560</v>
      </c>
      <c r="AC102" s="71">
        <v>0</v>
      </c>
      <c r="AD102" s="71">
        <v>0.56903362894333254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1877</v>
      </c>
      <c r="B103" s="70">
        <v>181</v>
      </c>
      <c r="C103" s="70">
        <v>11</v>
      </c>
      <c r="D103" s="70">
        <v>11</v>
      </c>
      <c r="E103" s="70">
        <v>2014</v>
      </c>
      <c r="F103" s="70" t="s">
        <v>181</v>
      </c>
      <c r="G103" s="1064" t="s">
        <v>1866</v>
      </c>
      <c r="H103" s="70" t="s">
        <v>1867</v>
      </c>
      <c r="I103" s="148"/>
      <c r="J103" s="71">
        <v>0.53396416758388421</v>
      </c>
      <c r="K103" s="71">
        <v>0.6042724441270233</v>
      </c>
      <c r="L103" s="71">
        <v>2.2188375753473228</v>
      </c>
      <c r="M103" s="71">
        <v>4.6233075860810322</v>
      </c>
      <c r="N103" s="71">
        <v>7.5899036289842554</v>
      </c>
      <c r="O103" s="71">
        <v>4.1167477377158299</v>
      </c>
      <c r="P103" s="71">
        <v>5.7293364558691158</v>
      </c>
      <c r="Q103" s="71">
        <v>0.33360727182196698</v>
      </c>
      <c r="R103" s="71">
        <v>0</v>
      </c>
      <c r="S103" s="71">
        <v>0.45860975596537801</v>
      </c>
      <c r="T103" s="72"/>
      <c r="U103" s="71">
        <v>42383</v>
      </c>
      <c r="V103" s="71">
        <v>209</v>
      </c>
      <c r="W103" s="71">
        <v>48</v>
      </c>
      <c r="X103" s="71">
        <v>855</v>
      </c>
      <c r="Y103" s="71">
        <v>1648</v>
      </c>
      <c r="Z103" s="71">
        <v>2369</v>
      </c>
      <c r="AA103" s="71">
        <v>1141</v>
      </c>
      <c r="AB103" s="71">
        <v>4495</v>
      </c>
      <c r="AC103" s="71">
        <v>0</v>
      </c>
      <c r="AD103" s="71">
        <v>0.45860975596537801</v>
      </c>
      <c r="AE103" s="72"/>
      <c r="AF103" s="71"/>
      <c r="AG103" s="71"/>
      <c r="AH103" s="71"/>
      <c r="AI103" s="71"/>
      <c r="AJ103" s="71"/>
      <c r="AK103" s="71"/>
      <c r="AL103" s="71"/>
      <c r="AM103" s="71"/>
      <c r="AN103" s="71"/>
      <c r="AO103" s="71"/>
      <c r="AP103" s="71"/>
      <c r="AQ103" s="72"/>
      <c r="AR103" s="71">
        <v>63</v>
      </c>
      <c r="AS103" s="71">
        <v>11</v>
      </c>
      <c r="AT103" s="71">
        <v>0</v>
      </c>
      <c r="AU103" s="71">
        <v>0</v>
      </c>
      <c r="AV103" s="71">
        <v>0</v>
      </c>
      <c r="AW103" s="71">
        <v>0</v>
      </c>
      <c r="AX103" s="71"/>
      <c r="AY103" s="72"/>
      <c r="AZ103" s="71">
        <v>292.39999999999998</v>
      </c>
      <c r="BA103" s="71">
        <v>214.3</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1878</v>
      </c>
      <c r="B104" s="70">
        <v>182</v>
      </c>
      <c r="C104" s="70">
        <v>12</v>
      </c>
      <c r="D104" s="70">
        <v>11</v>
      </c>
      <c r="E104" s="70">
        <v>2015</v>
      </c>
      <c r="F104" s="70" t="s">
        <v>182</v>
      </c>
      <c r="G104" s="70" t="s">
        <v>1866</v>
      </c>
      <c r="H104" s="70" t="s">
        <v>1867</v>
      </c>
      <c r="I104" s="148"/>
      <c r="J104" s="71">
        <v>0.63221240221808095</v>
      </c>
      <c r="K104" s="71">
        <v>0.62197473799454561</v>
      </c>
      <c r="L104" s="71">
        <v>1.942664740873282</v>
      </c>
      <c r="M104" s="71">
        <v>4.8792048739122107</v>
      </c>
      <c r="N104" s="71">
        <v>8.5810392942206892</v>
      </c>
      <c r="O104" s="71">
        <v>4.1188147905258026</v>
      </c>
      <c r="P104" s="71">
        <v>5.7439135588737624</v>
      </c>
      <c r="Q104" s="71">
        <v>0.32222077466573401</v>
      </c>
      <c r="R104" s="71">
        <v>0</v>
      </c>
      <c r="S104" s="71">
        <v>0.5598304305274342</v>
      </c>
      <c r="T104" s="72"/>
      <c r="U104" s="71">
        <v>57301</v>
      </c>
      <c r="V104" s="71">
        <v>209</v>
      </c>
      <c r="W104" s="71">
        <v>48</v>
      </c>
      <c r="X104" s="71">
        <v>855</v>
      </c>
      <c r="Y104" s="71">
        <v>1653</v>
      </c>
      <c r="Z104" s="71">
        <v>2393</v>
      </c>
      <c r="AA104" s="71">
        <v>1143</v>
      </c>
      <c r="AB104" s="71">
        <v>4435</v>
      </c>
      <c r="AC104" s="71">
        <v>0</v>
      </c>
      <c r="AD104" s="71">
        <v>0.5598304305274342</v>
      </c>
      <c r="AE104" s="72"/>
      <c r="AF104" s="71">
        <v>540978.47736726713</v>
      </c>
      <c r="AG104" s="71">
        <v>412291.10489079682</v>
      </c>
      <c r="AH104" s="71">
        <v>289335.05115550791</v>
      </c>
      <c r="AI104" s="71">
        <v>5746223.9171380782</v>
      </c>
      <c r="AJ104" s="71">
        <v>10204501.17594091</v>
      </c>
      <c r="AK104" s="71">
        <v>0</v>
      </c>
      <c r="AL104" s="71">
        <v>0</v>
      </c>
      <c r="AM104" s="71">
        <v>607798.14587471448</v>
      </c>
      <c r="AN104" s="71">
        <v>0</v>
      </c>
      <c r="AO104" s="71">
        <v>0</v>
      </c>
      <c r="AP104" s="71">
        <v>17801127.872367278</v>
      </c>
      <c r="AQ104" s="72"/>
      <c r="AR104" s="71">
        <v>74</v>
      </c>
      <c r="AS104" s="71">
        <v>18</v>
      </c>
      <c r="AT104" s="71">
        <v>0</v>
      </c>
      <c r="AU104" s="71">
        <v>0</v>
      </c>
      <c r="AV104" s="71">
        <v>0</v>
      </c>
      <c r="AW104" s="71">
        <v>0</v>
      </c>
      <c r="AX104" s="71"/>
      <c r="AY104" s="72"/>
      <c r="AZ104" s="71">
        <v>354.2</v>
      </c>
      <c r="BA104" s="71">
        <v>385.2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1879</v>
      </c>
      <c r="B105" s="70">
        <v>183</v>
      </c>
      <c r="C105" s="70">
        <v>13</v>
      </c>
      <c r="D105" s="70">
        <v>11</v>
      </c>
      <c r="E105" s="70">
        <v>2016</v>
      </c>
      <c r="F105" s="70" t="s">
        <v>155</v>
      </c>
      <c r="G105" s="70" t="s">
        <v>1866</v>
      </c>
      <c r="H105" s="70" t="s">
        <v>1867</v>
      </c>
      <c r="I105" s="148"/>
      <c r="J105" s="71">
        <v>0.50623848903955104</v>
      </c>
      <c r="K105" s="71">
        <v>0.60797421347970126</v>
      </c>
      <c r="L105" s="71">
        <v>2.351888130072163</v>
      </c>
      <c r="M105" s="71">
        <v>3.8949734961305511</v>
      </c>
      <c r="N105" s="71">
        <v>7.793096378842038</v>
      </c>
      <c r="O105" s="71">
        <v>4.0517951237644008</v>
      </c>
      <c r="P105" s="71">
        <v>5.650693609312615</v>
      </c>
      <c r="Q105" s="71">
        <v>0.31056902646219281</v>
      </c>
      <c r="R105" s="71">
        <v>0</v>
      </c>
      <c r="S105" s="71">
        <v>0.71717997593178462</v>
      </c>
      <c r="T105" s="72"/>
      <c r="U105" s="71">
        <v>46278</v>
      </c>
      <c r="V105" s="71">
        <v>209</v>
      </c>
      <c r="W105" s="71">
        <v>48</v>
      </c>
      <c r="X105" s="71">
        <v>855</v>
      </c>
      <c r="Y105" s="71">
        <v>1656</v>
      </c>
      <c r="Z105" s="71">
        <v>2383</v>
      </c>
      <c r="AA105" s="71">
        <v>1163</v>
      </c>
      <c r="AB105" s="71">
        <v>4397</v>
      </c>
      <c r="AC105" s="71">
        <v>0</v>
      </c>
      <c r="AD105" s="71">
        <v>0.71717997593178462</v>
      </c>
      <c r="AE105" s="72"/>
      <c r="AF105" s="71">
        <v>432392.43077898718</v>
      </c>
      <c r="AG105" s="71">
        <v>405270.47774520592</v>
      </c>
      <c r="AH105" s="71">
        <v>278892.74542956281</v>
      </c>
      <c r="AI105" s="71">
        <v>5277201.3875074126</v>
      </c>
      <c r="AJ105" s="71">
        <v>8161563.9973394116</v>
      </c>
      <c r="AK105" s="71">
        <v>0</v>
      </c>
      <c r="AL105" s="71">
        <v>0</v>
      </c>
      <c r="AM105" s="71">
        <v>603058.55889798026</v>
      </c>
      <c r="AN105" s="71">
        <v>0</v>
      </c>
      <c r="AO105" s="71">
        <v>0</v>
      </c>
      <c r="AP105" s="71">
        <v>15158379.59769856</v>
      </c>
      <c r="AQ105" s="72"/>
      <c r="AR105" s="71">
        <v>82</v>
      </c>
      <c r="AS105" s="71">
        <v>20</v>
      </c>
      <c r="AT105" s="71">
        <v>0</v>
      </c>
      <c r="AU105" s="71">
        <v>0</v>
      </c>
      <c r="AV105" s="71">
        <v>0</v>
      </c>
      <c r="AW105" s="71">
        <v>1</v>
      </c>
      <c r="AX105" s="71"/>
      <c r="AY105" s="72"/>
      <c r="AZ105" s="71">
        <v>410.7</v>
      </c>
      <c r="BA105" s="71">
        <v>411.7</v>
      </c>
      <c r="BB105" s="71">
        <v>0</v>
      </c>
      <c r="BC105" s="71">
        <v>0</v>
      </c>
      <c r="BD105" s="71">
        <v>0</v>
      </c>
      <c r="BE105" s="71">
        <v>14000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1880</v>
      </c>
      <c r="B106" s="70">
        <v>184</v>
      </c>
      <c r="C106" s="70">
        <v>14</v>
      </c>
      <c r="D106" s="70">
        <v>11</v>
      </c>
      <c r="E106" s="70">
        <v>2017</v>
      </c>
      <c r="F106" s="70" t="s">
        <v>156</v>
      </c>
      <c r="G106" s="70" t="s">
        <v>1866</v>
      </c>
      <c r="H106" s="70" t="s">
        <v>1867</v>
      </c>
      <c r="I106" s="148"/>
      <c r="J106" s="71">
        <v>0.4585479324777173</v>
      </c>
      <c r="K106" s="71">
        <v>0.61651374425464323</v>
      </c>
      <c r="L106" s="71">
        <v>2.0920795527032325</v>
      </c>
      <c r="M106" s="71">
        <v>3.496065597154856</v>
      </c>
      <c r="N106" s="71">
        <v>7.6829237627487794</v>
      </c>
      <c r="O106" s="71">
        <v>4.0057500456373534</v>
      </c>
      <c r="P106" s="71">
        <v>5.5762749337626261</v>
      </c>
      <c r="Q106" s="71">
        <v>0.294726336606915</v>
      </c>
      <c r="R106" s="71">
        <v>0</v>
      </c>
      <c r="S106" s="71">
        <v>0.46883405074236217</v>
      </c>
      <c r="T106" s="72"/>
      <c r="U106" s="71">
        <v>47915</v>
      </c>
      <c r="V106" s="71">
        <v>209</v>
      </c>
      <c r="W106" s="71">
        <v>48</v>
      </c>
      <c r="X106" s="71">
        <v>855</v>
      </c>
      <c r="Y106" s="71">
        <v>1649</v>
      </c>
      <c r="Z106" s="71">
        <v>2395</v>
      </c>
      <c r="AA106" s="71">
        <v>1155</v>
      </c>
      <c r="AB106" s="71">
        <v>4315</v>
      </c>
      <c r="AC106" s="71">
        <v>0</v>
      </c>
      <c r="AD106" s="71">
        <v>0.46883405074236217</v>
      </c>
      <c r="AE106" s="72"/>
      <c r="AF106" s="71">
        <v>401659.80557947379</v>
      </c>
      <c r="AG106" s="71">
        <v>412185.37231759622</v>
      </c>
      <c r="AH106" s="71">
        <v>331634.41338177648</v>
      </c>
      <c r="AI106" s="71">
        <v>5039202.7503000796</v>
      </c>
      <c r="AJ106" s="71">
        <v>9339368.8728711065</v>
      </c>
      <c r="AK106" s="71">
        <v>0</v>
      </c>
      <c r="AL106" s="71">
        <v>0</v>
      </c>
      <c r="AM106" s="71">
        <v>592738.09658697643</v>
      </c>
      <c r="AN106" s="71">
        <v>0</v>
      </c>
      <c r="AO106" s="71">
        <v>0</v>
      </c>
      <c r="AP106" s="71">
        <v>16116789.311037008</v>
      </c>
      <c r="AQ106" s="72"/>
      <c r="AR106" s="71">
        <v>88</v>
      </c>
      <c r="AS106" s="71">
        <v>23</v>
      </c>
      <c r="AT106" s="71">
        <v>0</v>
      </c>
      <c r="AU106" s="71">
        <v>0</v>
      </c>
      <c r="AV106" s="71">
        <v>0</v>
      </c>
      <c r="AW106" s="71">
        <v>1</v>
      </c>
      <c r="AX106" s="71"/>
      <c r="AY106" s="72"/>
      <c r="AZ106" s="71">
        <v>445.1</v>
      </c>
      <c r="BA106" s="71">
        <v>519.4</v>
      </c>
      <c r="BB106" s="71">
        <v>0</v>
      </c>
      <c r="BC106" s="71">
        <v>0</v>
      </c>
      <c r="BD106" s="71">
        <v>0</v>
      </c>
      <c r="BE106" s="71">
        <v>14000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1881</v>
      </c>
      <c r="B107" s="70">
        <v>185</v>
      </c>
      <c r="C107" s="70">
        <v>15</v>
      </c>
      <c r="D107" s="70">
        <v>11</v>
      </c>
      <c r="E107" s="70">
        <v>2018</v>
      </c>
      <c r="F107" s="70" t="s">
        <v>183</v>
      </c>
      <c r="G107" s="70" t="s">
        <v>1866</v>
      </c>
      <c r="H107" s="70" t="s">
        <v>1867</v>
      </c>
      <c r="I107" s="148"/>
      <c r="J107" s="71">
        <v>0.58996945433456971</v>
      </c>
      <c r="K107" s="71">
        <v>0.58638745160516492</v>
      </c>
      <c r="L107" s="71">
        <v>1.9157093364220132</v>
      </c>
      <c r="M107" s="71">
        <v>3.7387571095531111</v>
      </c>
      <c r="N107" s="71">
        <v>7.0428817653763716</v>
      </c>
      <c r="O107" s="71">
        <v>3.9058738923401899</v>
      </c>
      <c r="P107" s="71">
        <v>5.5016478288310253</v>
      </c>
      <c r="Q107" s="71">
        <v>0.269431922699226</v>
      </c>
      <c r="R107" s="71">
        <v>0</v>
      </c>
      <c r="S107" s="71">
        <v>0.60311897467685327</v>
      </c>
      <c r="T107" s="72"/>
      <c r="U107" s="71">
        <v>63211</v>
      </c>
      <c r="V107" s="71">
        <v>209</v>
      </c>
      <c r="W107" s="71">
        <v>48</v>
      </c>
      <c r="X107" s="71">
        <v>855</v>
      </c>
      <c r="Y107" s="71">
        <v>1637</v>
      </c>
      <c r="Z107" s="71">
        <v>2380</v>
      </c>
      <c r="AA107" s="71">
        <v>1151</v>
      </c>
      <c r="AB107" s="71">
        <v>4251</v>
      </c>
      <c r="AC107" s="71">
        <v>0</v>
      </c>
      <c r="AD107" s="71">
        <v>0.60311897467685327</v>
      </c>
      <c r="AE107" s="72"/>
      <c r="AF107" s="71">
        <v>547793.98015243327</v>
      </c>
      <c r="AG107" s="71">
        <v>374030.68313689908</v>
      </c>
      <c r="AH107" s="71">
        <v>313466.5726942675</v>
      </c>
      <c r="AI107" s="71">
        <v>5172352.2159179952</v>
      </c>
      <c r="AJ107" s="71">
        <v>8361262.9890926937</v>
      </c>
      <c r="AK107" s="71">
        <v>0</v>
      </c>
      <c r="AL107" s="71">
        <v>0</v>
      </c>
      <c r="AM107" s="71">
        <v>585154.87163521932</v>
      </c>
      <c r="AN107" s="71">
        <v>0</v>
      </c>
      <c r="AO107" s="71">
        <v>0</v>
      </c>
      <c r="AP107" s="71">
        <v>15354061.312629508</v>
      </c>
      <c r="AQ107" s="72"/>
      <c r="AR107" s="71">
        <v>93</v>
      </c>
      <c r="AS107" s="71">
        <v>24</v>
      </c>
      <c r="AT107" s="71">
        <v>0</v>
      </c>
      <c r="AU107" s="71">
        <v>0</v>
      </c>
      <c r="AV107" s="71">
        <v>0</v>
      </c>
      <c r="AW107" s="71">
        <v>1</v>
      </c>
      <c r="AX107" s="71"/>
      <c r="AY107" s="72"/>
      <c r="AZ107" s="71">
        <v>475.8</v>
      </c>
      <c r="BA107" s="71">
        <v>569</v>
      </c>
      <c r="BB107" s="71">
        <v>0</v>
      </c>
      <c r="BC107" s="71">
        <v>0</v>
      </c>
      <c r="BD107" s="71">
        <v>0</v>
      </c>
      <c r="BE107" s="71">
        <v>14000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1882</v>
      </c>
      <c r="B108" s="70">
        <v>186</v>
      </c>
      <c r="C108" s="70">
        <v>16</v>
      </c>
      <c r="D108" s="70">
        <v>11</v>
      </c>
      <c r="E108" s="70">
        <v>2019</v>
      </c>
      <c r="F108" s="70" t="s">
        <v>158</v>
      </c>
      <c r="G108" s="70" t="s">
        <v>1866</v>
      </c>
      <c r="H108" s="70" t="s">
        <v>1867</v>
      </c>
      <c r="I108" s="148"/>
      <c r="J108" s="71">
        <v>0.51639994274804524</v>
      </c>
      <c r="K108" s="71">
        <v>0.55137049134135463</v>
      </c>
      <c r="L108" s="71">
        <v>1.9341023178297514</v>
      </c>
      <c r="M108" s="71">
        <v>3.4835436687033932</v>
      </c>
      <c r="N108" s="71">
        <v>6.6482629406023248</v>
      </c>
      <c r="O108" s="71">
        <v>3.7951208820515738</v>
      </c>
      <c r="P108" s="71">
        <v>5.4323721562667489</v>
      </c>
      <c r="Q108" s="71">
        <v>0.26041712647557202</v>
      </c>
      <c r="R108" s="71">
        <v>0</v>
      </c>
      <c r="S108" s="71">
        <v>0.76049133642875244</v>
      </c>
      <c r="T108" s="72"/>
      <c r="U108" s="71">
        <v>58766</v>
      </c>
      <c r="V108" s="71">
        <v>209</v>
      </c>
      <c r="W108" s="71">
        <v>48</v>
      </c>
      <c r="X108" s="71">
        <v>855</v>
      </c>
      <c r="Y108" s="71">
        <v>1660</v>
      </c>
      <c r="Z108" s="71">
        <v>2376</v>
      </c>
      <c r="AA108" s="71">
        <v>1128</v>
      </c>
      <c r="AB108" s="71">
        <v>4220</v>
      </c>
      <c r="AC108" s="71">
        <v>0</v>
      </c>
      <c r="AD108" s="71">
        <v>0.76049133642875244</v>
      </c>
      <c r="AE108" s="72"/>
      <c r="AF108" s="71">
        <v>509712.23100782873</v>
      </c>
      <c r="AG108" s="71">
        <v>362461.62346229667</v>
      </c>
      <c r="AH108" s="71">
        <v>333826.32244274172</v>
      </c>
      <c r="AI108" s="71">
        <v>4960386.6865067342</v>
      </c>
      <c r="AJ108" s="71">
        <v>8026206.3365117079</v>
      </c>
      <c r="AK108" s="71">
        <v>0</v>
      </c>
      <c r="AL108" s="71">
        <v>0</v>
      </c>
      <c r="AM108" s="71">
        <v>574732.23185700865</v>
      </c>
      <c r="AN108" s="71">
        <v>0</v>
      </c>
      <c r="AO108" s="71">
        <v>0</v>
      </c>
      <c r="AP108" s="71">
        <v>14767325.431788318</v>
      </c>
      <c r="AQ108" s="72"/>
      <c r="AR108" s="71">
        <v>94</v>
      </c>
      <c r="AS108" s="71">
        <v>29</v>
      </c>
      <c r="AT108" s="71">
        <v>0</v>
      </c>
      <c r="AU108" s="71">
        <v>0</v>
      </c>
      <c r="AV108" s="71">
        <v>0</v>
      </c>
      <c r="AW108" s="71">
        <v>1</v>
      </c>
      <c r="AX108" s="71"/>
      <c r="AY108" s="72"/>
      <c r="AZ108" s="71">
        <v>485.99999999999989</v>
      </c>
      <c r="BA108" s="71">
        <v>711.9</v>
      </c>
      <c r="BB108" s="71">
        <v>0</v>
      </c>
      <c r="BC108" s="71">
        <v>0</v>
      </c>
      <c r="BD108" s="71">
        <v>0</v>
      </c>
      <c r="BE108" s="71">
        <v>14000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1883</v>
      </c>
      <c r="B109" s="70">
        <v>187</v>
      </c>
      <c r="C109" s="70">
        <v>17</v>
      </c>
      <c r="D109" s="70">
        <v>11</v>
      </c>
      <c r="E109" s="70">
        <v>2020</v>
      </c>
      <c r="F109" s="70" t="s">
        <v>159</v>
      </c>
      <c r="G109" s="70" t="s">
        <v>1866</v>
      </c>
      <c r="H109" s="70" t="s">
        <v>1867</v>
      </c>
      <c r="I109" s="148"/>
      <c r="J109" s="71">
        <v>0.54141417252451074</v>
      </c>
      <c r="K109" s="71">
        <v>0.70202910111860406</v>
      </c>
      <c r="L109" s="71">
        <v>2.9400946219223267</v>
      </c>
      <c r="M109" s="71">
        <v>3.3573674746401765</v>
      </c>
      <c r="N109" s="71">
        <v>6.4082883008949469</v>
      </c>
      <c r="O109" s="71">
        <v>3.3516517623697744</v>
      </c>
      <c r="P109" s="71">
        <v>5.0565508694432628</v>
      </c>
      <c r="Q109" s="71">
        <v>0.245866216573496</v>
      </c>
      <c r="R109" s="71">
        <v>0</v>
      </c>
      <c r="S109" s="71">
        <v>0.55836755859281628</v>
      </c>
      <c r="T109" s="72"/>
      <c r="U109" s="71">
        <v>47520</v>
      </c>
      <c r="V109" s="71">
        <v>234</v>
      </c>
      <c r="W109" s="71">
        <v>75</v>
      </c>
      <c r="X109" s="71">
        <v>914</v>
      </c>
      <c r="Y109" s="71">
        <v>1666</v>
      </c>
      <c r="Z109" s="71">
        <v>2395</v>
      </c>
      <c r="AA109" s="71">
        <v>1116</v>
      </c>
      <c r="AB109" s="71">
        <v>4170</v>
      </c>
      <c r="AC109" s="71">
        <v>0</v>
      </c>
      <c r="AD109" s="71">
        <v>0.55836755859281628</v>
      </c>
      <c r="AE109" s="72"/>
      <c r="AF109" s="71">
        <v>395658.55222365487</v>
      </c>
      <c r="AG109" s="71">
        <v>458655.03409895388</v>
      </c>
      <c r="AH109" s="71">
        <v>514256.8875395268</v>
      </c>
      <c r="AI109" s="71">
        <v>5066593.7137698317</v>
      </c>
      <c r="AJ109" s="71">
        <v>7969727.4487765348</v>
      </c>
      <c r="AK109" s="71"/>
      <c r="AL109" s="71"/>
      <c r="AM109" s="71">
        <v>544231.32966629998</v>
      </c>
      <c r="AN109" s="71"/>
      <c r="AO109" s="71"/>
      <c r="AP109" s="71">
        <v>14949122.966074802</v>
      </c>
      <c r="AQ109" s="72"/>
      <c r="AR109" s="71">
        <v>99</v>
      </c>
      <c r="AS109" s="71">
        <v>34</v>
      </c>
      <c r="AT109" s="71">
        <v>0</v>
      </c>
      <c r="AU109" s="71">
        <v>0</v>
      </c>
      <c r="AV109" s="71">
        <v>0</v>
      </c>
      <c r="AW109" s="71">
        <v>1</v>
      </c>
      <c r="AX109" s="71"/>
      <c r="AY109" s="72"/>
      <c r="AZ109" s="71">
        <v>513.49999999999989</v>
      </c>
      <c r="BA109" s="71">
        <v>959.4</v>
      </c>
      <c r="BB109" s="71">
        <v>0</v>
      </c>
      <c r="BC109" s="71">
        <v>0</v>
      </c>
      <c r="BD109" s="71">
        <v>0</v>
      </c>
      <c r="BE109" s="71">
        <v>14000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1884</v>
      </c>
      <c r="B110" s="70">
        <v>187</v>
      </c>
      <c r="C110" s="70">
        <v>18</v>
      </c>
      <c r="D110" s="70">
        <v>11</v>
      </c>
      <c r="E110" s="70">
        <v>2021</v>
      </c>
      <c r="F110" s="70" t="s">
        <v>160</v>
      </c>
      <c r="G110" s="70" t="s">
        <v>1866</v>
      </c>
      <c r="H110" s="70" t="s">
        <v>1867</v>
      </c>
      <c r="I110" s="148"/>
      <c r="J110" s="71">
        <v>0.43476500881502395</v>
      </c>
      <c r="K110" s="71">
        <v>0.76574415133296747</v>
      </c>
      <c r="L110" s="71">
        <v>2.6774038097431285</v>
      </c>
      <c r="M110" s="71">
        <v>3.7789364475321396</v>
      </c>
      <c r="N110" s="71">
        <v>6.6298604131817997</v>
      </c>
      <c r="O110" s="71">
        <v>3.2374611593838973</v>
      </c>
      <c r="P110" s="71">
        <v>5.1484437710037652</v>
      </c>
      <c r="Q110" s="71">
        <v>0.23967907586647499</v>
      </c>
      <c r="R110" s="71">
        <v>0</v>
      </c>
      <c r="S110" s="71">
        <v>0.63394668779271923</v>
      </c>
      <c r="T110" s="72"/>
      <c r="U110" s="71">
        <v>41176</v>
      </c>
      <c r="V110" s="71">
        <v>234</v>
      </c>
      <c r="W110" s="71">
        <v>75</v>
      </c>
      <c r="X110" s="71">
        <v>914</v>
      </c>
      <c r="Y110" s="71">
        <v>1668</v>
      </c>
      <c r="Z110" s="71">
        <v>2382</v>
      </c>
      <c r="AA110" s="71">
        <v>1108</v>
      </c>
      <c r="AB110" s="71">
        <v>4105</v>
      </c>
      <c r="AC110" s="71">
        <v>0</v>
      </c>
      <c r="AD110" s="71">
        <v>0.63394668779271923</v>
      </c>
      <c r="AE110" s="72"/>
      <c r="AF110" s="71">
        <v>313669.4329546279</v>
      </c>
      <c r="AG110" s="71">
        <v>482182.64455460949</v>
      </c>
      <c r="AH110" s="71">
        <v>470420.34538861731</v>
      </c>
      <c r="AI110" s="71">
        <v>5570126.2547639264</v>
      </c>
      <c r="AJ110" s="71">
        <v>7891101.393419045</v>
      </c>
      <c r="AK110" s="71">
        <v>0</v>
      </c>
      <c r="AL110" s="71">
        <v>0</v>
      </c>
      <c r="AM110" s="71">
        <v>538838.25945103099</v>
      </c>
      <c r="AN110" s="71">
        <v>0</v>
      </c>
      <c r="AO110" s="71">
        <v>0</v>
      </c>
      <c r="AP110" s="71">
        <v>15266338.330531858</v>
      </c>
      <c r="AQ110" s="72"/>
      <c r="AR110" s="71">
        <v>101</v>
      </c>
      <c r="AS110" s="71">
        <v>36</v>
      </c>
      <c r="AT110" s="71">
        <v>0</v>
      </c>
      <c r="AU110" s="71">
        <v>0</v>
      </c>
      <c r="AV110" s="71">
        <v>0</v>
      </c>
      <c r="AW110" s="71">
        <v>1</v>
      </c>
      <c r="AX110" s="71"/>
      <c r="AY110" s="72"/>
      <c r="AZ110" s="71">
        <v>522.39999999999986</v>
      </c>
      <c r="BA110" s="71">
        <v>1047.4000000000001</v>
      </c>
      <c r="BB110" s="71">
        <v>0</v>
      </c>
      <c r="BC110" s="71">
        <v>0</v>
      </c>
      <c r="BD110" s="71">
        <v>0</v>
      </c>
      <c r="BE110" s="71">
        <v>14000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1885</v>
      </c>
      <c r="B111" s="70">
        <v>187</v>
      </c>
      <c r="C111" s="70">
        <v>19</v>
      </c>
      <c r="D111" s="70">
        <v>11</v>
      </c>
      <c r="E111" s="70">
        <v>2022</v>
      </c>
      <c r="F111" s="70" t="s">
        <v>161</v>
      </c>
      <c r="G111" s="70" t="s">
        <v>1866</v>
      </c>
      <c r="H111" s="70" t="s">
        <v>1867</v>
      </c>
      <c r="I111" s="148"/>
      <c r="J111" s="71">
        <v>0.42549751109249412</v>
      </c>
      <c r="K111" s="71">
        <v>0.69722275732889127</v>
      </c>
      <c r="L111" s="71">
        <v>2.2950755101586284</v>
      </c>
      <c r="M111" s="71">
        <v>3.6077760016733893</v>
      </c>
      <c r="N111" s="71">
        <v>6.7242378587956182</v>
      </c>
      <c r="O111" s="71">
        <v>3.3688432920033593</v>
      </c>
      <c r="P111" s="71">
        <v>5.0390993485710451</v>
      </c>
      <c r="Q111" s="71">
        <v>0.23706885577602832</v>
      </c>
      <c r="R111" s="71">
        <v>0</v>
      </c>
      <c r="S111" s="71">
        <v>0.51371246762261513</v>
      </c>
      <c r="T111" s="72"/>
      <c r="U111" s="71">
        <v>47089</v>
      </c>
      <c r="V111" s="71">
        <v>234</v>
      </c>
      <c r="W111" s="71">
        <v>75</v>
      </c>
      <c r="X111" s="71">
        <v>914</v>
      </c>
      <c r="Y111" s="71">
        <v>1661</v>
      </c>
      <c r="Z111" s="71">
        <v>2355</v>
      </c>
      <c r="AA111" s="71">
        <v>1101</v>
      </c>
      <c r="AB111" s="71">
        <v>4027</v>
      </c>
      <c r="AC111" s="71">
        <v>0</v>
      </c>
      <c r="AD111" s="71">
        <v>0.51371246762261513</v>
      </c>
      <c r="AE111" s="72"/>
      <c r="AF111" s="71">
        <v>327566.93771795905</v>
      </c>
      <c r="AG111" s="71">
        <v>487561.70888664969</v>
      </c>
      <c r="AH111" s="71">
        <v>470754.68463975849</v>
      </c>
      <c r="AI111" s="71">
        <v>5483535.0055590598</v>
      </c>
      <c r="AJ111" s="71">
        <v>8506053.8625117652</v>
      </c>
      <c r="AK111" s="71">
        <v>0</v>
      </c>
      <c r="AL111" s="71">
        <v>0</v>
      </c>
      <c r="AM111" s="71">
        <v>519995.61457745434</v>
      </c>
      <c r="AN111" s="71">
        <v>0</v>
      </c>
      <c r="AO111" s="71">
        <v>0</v>
      </c>
      <c r="AP111" s="71">
        <v>15795467.813892646</v>
      </c>
      <c r="AQ111" s="72"/>
      <c r="AR111" s="71">
        <v>111</v>
      </c>
      <c r="AS111" s="71">
        <v>36</v>
      </c>
      <c r="AT111" s="71">
        <v>0</v>
      </c>
      <c r="AU111" s="71">
        <v>0</v>
      </c>
      <c r="AV111" s="71">
        <v>0</v>
      </c>
      <c r="AW111" s="71">
        <v>1</v>
      </c>
      <c r="AX111" s="71"/>
      <c r="AY111" s="72"/>
      <c r="AZ111" s="71">
        <v>598.99999999999977</v>
      </c>
      <c r="BA111" s="71">
        <v>1047.4000000000001</v>
      </c>
      <c r="BB111" s="71">
        <v>0</v>
      </c>
      <c r="BC111" s="71">
        <v>0</v>
      </c>
      <c r="BD111" s="71">
        <v>0</v>
      </c>
      <c r="BE111" s="71">
        <v>14000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1886</v>
      </c>
      <c r="B112" s="70">
        <v>187</v>
      </c>
      <c r="C112" s="70">
        <v>20</v>
      </c>
      <c r="D112" s="70">
        <v>11</v>
      </c>
      <c r="E112" s="70">
        <v>2023</v>
      </c>
      <c r="F112" s="70" t="s">
        <v>1539</v>
      </c>
      <c r="G112" s="70" t="s">
        <v>1866</v>
      </c>
      <c r="H112" s="70" t="s">
        <v>1867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113</v>
      </c>
      <c r="AS112" s="71">
        <v>36</v>
      </c>
      <c r="AT112" s="71">
        <v>0</v>
      </c>
      <c r="AU112" s="71">
        <v>0</v>
      </c>
      <c r="AV112" s="71">
        <v>0</v>
      </c>
      <c r="AW112" s="71">
        <v>1</v>
      </c>
      <c r="AX112" s="71"/>
      <c r="AY112" s="72"/>
      <c r="AZ112" s="71">
        <v>612.29999999999984</v>
      </c>
      <c r="BA112" s="71">
        <v>1047.4000000000001</v>
      </c>
      <c r="BB112" s="71">
        <v>0</v>
      </c>
      <c r="BC112" s="71">
        <v>0</v>
      </c>
      <c r="BD112" s="71">
        <v>0</v>
      </c>
      <c r="BE112" s="71">
        <v>14000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1887</v>
      </c>
      <c r="B113" s="70">
        <v>187</v>
      </c>
      <c r="C113" s="70">
        <v>21</v>
      </c>
      <c r="D113" s="70">
        <v>11</v>
      </c>
      <c r="E113" s="70">
        <v>2024</v>
      </c>
      <c r="F113" s="70" t="s">
        <v>1554</v>
      </c>
      <c r="G113" s="70" t="s">
        <v>1866</v>
      </c>
      <c r="H113" s="70" t="s">
        <v>1867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1888</v>
      </c>
      <c r="B114" s="70">
        <v>154</v>
      </c>
      <c r="C114" s="70">
        <v>1</v>
      </c>
      <c r="D114" s="70">
        <v>10</v>
      </c>
      <c r="E114" s="70">
        <v>1990</v>
      </c>
      <c r="F114" s="70" t="s">
        <v>787</v>
      </c>
      <c r="G114" s="70" t="s">
        <v>1636</v>
      </c>
      <c r="H114" s="70" t="s">
        <v>1637</v>
      </c>
      <c r="I114" s="148"/>
      <c r="J114" s="71">
        <v>46.589754668010237</v>
      </c>
      <c r="K114" s="71">
        <v>3.191778324461378</v>
      </c>
      <c r="L114" s="71">
        <v>31.63334969988556</v>
      </c>
      <c r="M114" s="71">
        <v>5.1174115134735541</v>
      </c>
      <c r="N114" s="71">
        <v>11.29828644367954</v>
      </c>
      <c r="O114" s="71">
        <v>5.3365854494213103</v>
      </c>
      <c r="P114" s="71">
        <v>7.8538421501713396</v>
      </c>
      <c r="Q114" s="71">
        <v>0.440917215681009</v>
      </c>
      <c r="R114" s="71">
        <v>0</v>
      </c>
      <c r="S114" s="71">
        <v>0.35904437816893942</v>
      </c>
      <c r="T114" s="72"/>
      <c r="U114" s="71">
        <v>1308075</v>
      </c>
      <c r="V114" s="71">
        <v>584</v>
      </c>
      <c r="W114" s="71">
        <v>370</v>
      </c>
      <c r="X114" s="71">
        <v>1716</v>
      </c>
      <c r="Y114" s="71">
        <v>2417</v>
      </c>
      <c r="Z114" s="71">
        <v>2195</v>
      </c>
      <c r="AA114" s="71">
        <v>1907</v>
      </c>
      <c r="AB114" s="71">
        <v>7159</v>
      </c>
      <c r="AC114" s="71">
        <v>0</v>
      </c>
      <c r="AD114" s="71">
        <v>0.35904437816893942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1889</v>
      </c>
      <c r="B115" s="70">
        <v>155</v>
      </c>
      <c r="C115" s="70">
        <v>2</v>
      </c>
      <c r="D115" s="70">
        <v>10</v>
      </c>
      <c r="E115" s="70">
        <v>2005</v>
      </c>
      <c r="F115" s="70" t="s">
        <v>789</v>
      </c>
      <c r="G115" s="70" t="s">
        <v>1636</v>
      </c>
      <c r="H115" s="70" t="s">
        <v>1637</v>
      </c>
      <c r="I115" s="148"/>
      <c r="J115" s="71">
        <v>30.8439825751142</v>
      </c>
      <c r="K115" s="71">
        <v>1.3932743812857089</v>
      </c>
      <c r="L115" s="71">
        <v>27.13998953059475</v>
      </c>
      <c r="M115" s="71">
        <v>6.5764714248319649</v>
      </c>
      <c r="N115" s="71">
        <v>11.75701032002992</v>
      </c>
      <c r="O115" s="71">
        <v>6.366000203328305</v>
      </c>
      <c r="P115" s="71">
        <v>7.8095144279771436</v>
      </c>
      <c r="Q115" s="71">
        <v>0.33922863694326599</v>
      </c>
      <c r="R115" s="71">
        <v>0</v>
      </c>
      <c r="S115" s="71">
        <v>0.13667896199999999</v>
      </c>
      <c r="T115" s="72"/>
      <c r="U115" s="71">
        <v>952628</v>
      </c>
      <c r="V115" s="71">
        <v>425</v>
      </c>
      <c r="W115" s="71">
        <v>241</v>
      </c>
      <c r="X115" s="71">
        <v>1068</v>
      </c>
      <c r="Y115" s="71">
        <v>2397</v>
      </c>
      <c r="Z115" s="71">
        <v>3030</v>
      </c>
      <c r="AA115" s="71">
        <v>1553</v>
      </c>
      <c r="AB115" s="71">
        <v>5758</v>
      </c>
      <c r="AC115" s="71">
        <v>0</v>
      </c>
      <c r="AD115" s="71">
        <v>0.13667896199999999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1890</v>
      </c>
      <c r="B116" s="70">
        <v>156</v>
      </c>
      <c r="C116" s="70">
        <v>3</v>
      </c>
      <c r="D116" s="70">
        <v>10</v>
      </c>
      <c r="E116" s="70">
        <v>2006</v>
      </c>
      <c r="F116" s="70" t="s">
        <v>790</v>
      </c>
      <c r="G116" s="70" t="s">
        <v>1636</v>
      </c>
      <c r="H116" s="70" t="s">
        <v>1637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1891</v>
      </c>
      <c r="B117" s="70">
        <v>157</v>
      </c>
      <c r="C117" s="70">
        <v>4</v>
      </c>
      <c r="D117" s="70">
        <v>10</v>
      </c>
      <c r="E117" s="70">
        <v>2007</v>
      </c>
      <c r="F117" s="70" t="s">
        <v>791</v>
      </c>
      <c r="G117" s="70" t="s">
        <v>1636</v>
      </c>
      <c r="H117" s="70" t="s">
        <v>1637</v>
      </c>
      <c r="I117" s="148"/>
      <c r="J117" s="71">
        <v>27.922381694961231</v>
      </c>
      <c r="K117" s="71">
        <v>1.0339150502209391</v>
      </c>
      <c r="L117" s="71">
        <v>16.331694498441301</v>
      </c>
      <c r="M117" s="71">
        <v>6.1943691886808656</v>
      </c>
      <c r="N117" s="71">
        <v>11.41306384226405</v>
      </c>
      <c r="O117" s="71">
        <v>5.9034993511757268</v>
      </c>
      <c r="P117" s="71">
        <v>7.5729415916050842</v>
      </c>
      <c r="Q117" s="71">
        <v>0.34124909024221201</v>
      </c>
      <c r="R117" s="71">
        <v>0</v>
      </c>
      <c r="S117" s="71">
        <v>0.13103353200000001</v>
      </c>
      <c r="T117" s="72"/>
      <c r="U117" s="71">
        <v>916977</v>
      </c>
      <c r="V117" s="71">
        <v>344</v>
      </c>
      <c r="W117" s="71">
        <v>199</v>
      </c>
      <c r="X117" s="71">
        <v>1260</v>
      </c>
      <c r="Y117" s="71">
        <v>2333</v>
      </c>
      <c r="Z117" s="71">
        <v>2921</v>
      </c>
      <c r="AA117" s="71">
        <v>1483</v>
      </c>
      <c r="AB117" s="71">
        <v>5486</v>
      </c>
      <c r="AC117" s="71">
        <v>0</v>
      </c>
      <c r="AD117" s="71">
        <v>0.13103353200000001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1892</v>
      </c>
      <c r="B118" s="70">
        <v>158</v>
      </c>
      <c r="C118" s="70">
        <v>5</v>
      </c>
      <c r="D118" s="70">
        <v>10</v>
      </c>
      <c r="E118" s="70">
        <v>2008</v>
      </c>
      <c r="F118" s="70" t="s">
        <v>792</v>
      </c>
      <c r="G118" s="70" t="s">
        <v>1636</v>
      </c>
      <c r="H118" s="70" t="s">
        <v>1637</v>
      </c>
      <c r="I118" s="148"/>
      <c r="J118" s="71">
        <v>28.30907110413014</v>
      </c>
      <c r="K118" s="71">
        <v>0.90742327175187965</v>
      </c>
      <c r="L118" s="71">
        <v>14.10180180974068</v>
      </c>
      <c r="M118" s="71">
        <v>7.2480117854403776</v>
      </c>
      <c r="N118" s="71">
        <v>11.507188846769351</v>
      </c>
      <c r="O118" s="71">
        <v>5.6662247619756583</v>
      </c>
      <c r="P118" s="71">
        <v>7.3245790592880509</v>
      </c>
      <c r="Q118" s="71">
        <v>0.32924020664619202</v>
      </c>
      <c r="R118" s="71">
        <v>0</v>
      </c>
      <c r="S118" s="71">
        <v>0.12948246335999999</v>
      </c>
      <c r="T118" s="72"/>
      <c r="U118" s="71">
        <v>976801</v>
      </c>
      <c r="V118" s="71">
        <v>344</v>
      </c>
      <c r="W118" s="71">
        <v>199</v>
      </c>
      <c r="X118" s="71">
        <v>1260</v>
      </c>
      <c r="Y118" s="71">
        <v>2321</v>
      </c>
      <c r="Z118" s="71">
        <v>2902</v>
      </c>
      <c r="AA118" s="71">
        <v>1436</v>
      </c>
      <c r="AB118" s="71">
        <v>5380</v>
      </c>
      <c r="AC118" s="71">
        <v>0</v>
      </c>
      <c r="AD118" s="71">
        <v>0.12948246335999999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1893</v>
      </c>
      <c r="B119" s="70">
        <v>159</v>
      </c>
      <c r="C119" s="70">
        <v>6</v>
      </c>
      <c r="D119" s="70">
        <v>10</v>
      </c>
      <c r="E119" s="70">
        <v>2009</v>
      </c>
      <c r="F119" s="70" t="s">
        <v>176</v>
      </c>
      <c r="G119" s="70" t="s">
        <v>1636</v>
      </c>
      <c r="H119" s="70" t="s">
        <v>1637</v>
      </c>
      <c r="I119" s="148"/>
      <c r="J119" s="71">
        <v>26.24390416499805</v>
      </c>
      <c r="K119" s="71">
        <v>0.75597437830757086</v>
      </c>
      <c r="L119" s="71">
        <v>15.95458995788854</v>
      </c>
      <c r="M119" s="71">
        <v>5.3565449762756971</v>
      </c>
      <c r="N119" s="71">
        <v>9.8753438066410233</v>
      </c>
      <c r="O119" s="71">
        <v>5.6911196826756054</v>
      </c>
      <c r="P119" s="71">
        <v>7.0104926553927296</v>
      </c>
      <c r="Q119" s="71">
        <v>0.30740197061432201</v>
      </c>
      <c r="R119" s="71">
        <v>0</v>
      </c>
      <c r="S119" s="71">
        <v>9.9059042880000017E-2</v>
      </c>
      <c r="T119" s="72"/>
      <c r="U119" s="71">
        <v>914471</v>
      </c>
      <c r="V119" s="71">
        <v>351</v>
      </c>
      <c r="W119" s="71">
        <v>258</v>
      </c>
      <c r="X119" s="71">
        <v>1176</v>
      </c>
      <c r="Y119" s="71">
        <v>2319</v>
      </c>
      <c r="Z119" s="71">
        <v>2877</v>
      </c>
      <c r="AA119" s="71">
        <v>1411</v>
      </c>
      <c r="AB119" s="71">
        <v>5273</v>
      </c>
      <c r="AC119" s="71">
        <v>0</v>
      </c>
      <c r="AD119" s="71">
        <v>9.9059042880000017E-2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70.900000000000006</v>
      </c>
      <c r="BK119" s="71">
        <v>0</v>
      </c>
      <c r="BL119" s="71">
        <v>0</v>
      </c>
      <c r="BM119" s="71">
        <v>0</v>
      </c>
      <c r="BN119" s="72"/>
      <c r="BO119" s="71">
        <v>0</v>
      </c>
      <c r="BP119" s="71">
        <v>0</v>
      </c>
      <c r="BQ119" s="71">
        <v>1</v>
      </c>
      <c r="BR119" s="71">
        <v>0</v>
      </c>
      <c r="BS119" s="71">
        <v>0</v>
      </c>
      <c r="BT119" s="71">
        <v>0</v>
      </c>
      <c r="BU119"/>
      <c r="BV119" s="70">
        <v>70.900000000000006</v>
      </c>
      <c r="BW119" s="70">
        <v>0</v>
      </c>
      <c r="BX119" s="70">
        <v>0</v>
      </c>
      <c r="BY119" s="70">
        <v>0</v>
      </c>
      <c r="BZ119" s="70">
        <v>0</v>
      </c>
      <c r="CA119" s="70">
        <v>0</v>
      </c>
      <c r="CB119" s="70">
        <v>0</v>
      </c>
      <c r="CC119" s="70">
        <v>0</v>
      </c>
      <c r="CD119" s="70">
        <v>0</v>
      </c>
    </row>
    <row r="120" spans="1:82">
      <c r="A120" s="70" t="s">
        <v>1894</v>
      </c>
      <c r="B120" s="70">
        <v>160</v>
      </c>
      <c r="C120" s="70">
        <v>7</v>
      </c>
      <c r="D120" s="70">
        <v>10</v>
      </c>
      <c r="E120" s="70">
        <v>2010</v>
      </c>
      <c r="F120" s="70" t="s">
        <v>177</v>
      </c>
      <c r="G120" s="70" t="s">
        <v>1636</v>
      </c>
      <c r="H120" s="70" t="s">
        <v>1637</v>
      </c>
      <c r="I120" s="148"/>
      <c r="J120" s="71">
        <v>26.35388058081061</v>
      </c>
      <c r="K120" s="71">
        <v>0.78841038478587755</v>
      </c>
      <c r="L120" s="71">
        <v>14.52509464517397</v>
      </c>
      <c r="M120" s="71">
        <v>4.7948548195320919</v>
      </c>
      <c r="N120" s="71">
        <v>9.7183410866790965</v>
      </c>
      <c r="O120" s="71">
        <v>5.6076956751330842</v>
      </c>
      <c r="P120" s="71">
        <v>7.0422790975142364</v>
      </c>
      <c r="Q120" s="71">
        <v>0.31496332802277799</v>
      </c>
      <c r="R120" s="71">
        <v>0</v>
      </c>
      <c r="S120" s="71">
        <v>0.17260764047999999</v>
      </c>
      <c r="T120" s="72"/>
      <c r="U120" s="71">
        <v>1027964</v>
      </c>
      <c r="V120" s="71">
        <v>351</v>
      </c>
      <c r="W120" s="71">
        <v>258</v>
      </c>
      <c r="X120" s="71">
        <v>1176</v>
      </c>
      <c r="Y120" s="71">
        <v>2321</v>
      </c>
      <c r="Z120" s="71">
        <v>2848</v>
      </c>
      <c r="AA120" s="71">
        <v>1382</v>
      </c>
      <c r="AB120" s="71">
        <v>5177</v>
      </c>
      <c r="AC120" s="71">
        <v>0</v>
      </c>
      <c r="AD120" s="71">
        <v>0.17260764047999999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54.5</v>
      </c>
      <c r="BK120" s="71">
        <v>0</v>
      </c>
      <c r="BL120" s="71">
        <v>0</v>
      </c>
      <c r="BM120" s="71">
        <v>0</v>
      </c>
      <c r="BN120" s="72"/>
      <c r="BO120" s="71">
        <v>0</v>
      </c>
      <c r="BP120" s="71">
        <v>0</v>
      </c>
      <c r="BQ120" s="71">
        <v>1</v>
      </c>
      <c r="BR120" s="71">
        <v>0</v>
      </c>
      <c r="BS120" s="71">
        <v>0</v>
      </c>
      <c r="BT120" s="71">
        <v>0</v>
      </c>
      <c r="BU120"/>
      <c r="BV120" s="70">
        <v>54.5</v>
      </c>
      <c r="BW120" s="70">
        <v>0</v>
      </c>
      <c r="BX120" s="70">
        <v>0</v>
      </c>
      <c r="BY120" s="70">
        <v>0</v>
      </c>
      <c r="BZ120" s="70">
        <v>0</v>
      </c>
      <c r="CA120" s="70">
        <v>0</v>
      </c>
      <c r="CB120" s="70">
        <v>0</v>
      </c>
      <c r="CC120" s="70">
        <v>0</v>
      </c>
      <c r="CD120" s="70">
        <v>0</v>
      </c>
    </row>
    <row r="121" spans="1:82">
      <c r="A121" s="70" t="s">
        <v>1895</v>
      </c>
      <c r="B121" s="70">
        <v>161</v>
      </c>
      <c r="C121" s="70">
        <v>8</v>
      </c>
      <c r="D121" s="70">
        <v>10</v>
      </c>
      <c r="E121" s="70">
        <v>2011</v>
      </c>
      <c r="F121" s="70" t="s">
        <v>178</v>
      </c>
      <c r="G121" s="1064" t="s">
        <v>1636</v>
      </c>
      <c r="H121" s="70" t="s">
        <v>1637</v>
      </c>
      <c r="I121" s="148"/>
      <c r="J121" s="71">
        <v>32.031281678055748</v>
      </c>
      <c r="K121" s="71">
        <v>1.104709598597917</v>
      </c>
      <c r="L121" s="71">
        <v>13.552971672660719</v>
      </c>
      <c r="M121" s="71">
        <v>6.0572496839613734</v>
      </c>
      <c r="N121" s="71">
        <v>11.71288076223472</v>
      </c>
      <c r="O121" s="71">
        <v>5.5270014622222945</v>
      </c>
      <c r="P121" s="71">
        <v>6.6606241156080319</v>
      </c>
      <c r="Q121" s="71">
        <v>0.35292034323053201</v>
      </c>
      <c r="R121" s="71">
        <v>0</v>
      </c>
      <c r="S121" s="71">
        <v>0.11999938860000001</v>
      </c>
      <c r="T121" s="72"/>
      <c r="U121" s="71">
        <v>1176697</v>
      </c>
      <c r="V121" s="71">
        <v>351</v>
      </c>
      <c r="W121" s="71">
        <v>258</v>
      </c>
      <c r="X121" s="71">
        <v>1176</v>
      </c>
      <c r="Y121" s="71">
        <v>2324</v>
      </c>
      <c r="Z121" s="71">
        <v>2868</v>
      </c>
      <c r="AA121" s="71">
        <v>1346</v>
      </c>
      <c r="AB121" s="71">
        <v>5029</v>
      </c>
      <c r="AC121" s="71">
        <v>0</v>
      </c>
      <c r="AD121" s="71">
        <v>0.11999938860000001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35.975999999999999</v>
      </c>
      <c r="BK121" s="71">
        <v>0</v>
      </c>
      <c r="BL121" s="71">
        <v>0</v>
      </c>
      <c r="BM121" s="71">
        <v>0</v>
      </c>
      <c r="BN121" s="72"/>
      <c r="BO121" s="71">
        <v>0</v>
      </c>
      <c r="BP121" s="71">
        <v>0</v>
      </c>
      <c r="BQ121" s="71">
        <v>1</v>
      </c>
      <c r="BR121" s="71">
        <v>0</v>
      </c>
      <c r="BS121" s="71">
        <v>0</v>
      </c>
      <c r="BT121" s="71">
        <v>0</v>
      </c>
      <c r="BU121"/>
      <c r="BV121" s="70">
        <v>35.975999999999999</v>
      </c>
      <c r="BW121" s="70">
        <v>0</v>
      </c>
      <c r="BX121" s="70">
        <v>0</v>
      </c>
      <c r="BY121" s="70">
        <v>0</v>
      </c>
      <c r="BZ121" s="70">
        <v>0</v>
      </c>
      <c r="CA121" s="70">
        <v>0</v>
      </c>
      <c r="CB121" s="70">
        <v>0</v>
      </c>
      <c r="CC121" s="70">
        <v>0</v>
      </c>
      <c r="CD121" s="70">
        <v>0</v>
      </c>
    </row>
    <row r="122" spans="1:82">
      <c r="A122" s="70" t="s">
        <v>1896</v>
      </c>
      <c r="B122" s="70">
        <v>162</v>
      </c>
      <c r="C122" s="70">
        <v>9</v>
      </c>
      <c r="D122" s="70">
        <v>10</v>
      </c>
      <c r="E122" s="70">
        <v>2012</v>
      </c>
      <c r="F122" s="70" t="s">
        <v>179</v>
      </c>
      <c r="G122" s="1064" t="s">
        <v>1636</v>
      </c>
      <c r="H122" s="70" t="s">
        <v>1637</v>
      </c>
      <c r="I122" s="148"/>
      <c r="J122" s="71">
        <v>17.987907417913291</v>
      </c>
      <c r="K122" s="71">
        <v>1.2444980885966821</v>
      </c>
      <c r="L122" s="71">
        <v>13.67454540934305</v>
      </c>
      <c r="M122" s="71">
        <v>7.5230848615569288</v>
      </c>
      <c r="N122" s="71">
        <v>12.69508351929232</v>
      </c>
      <c r="O122" s="71">
        <v>5.4165899511830844</v>
      </c>
      <c r="P122" s="71">
        <v>6.4994552847260234</v>
      </c>
      <c r="Q122" s="71">
        <v>0.37558750956792403</v>
      </c>
      <c r="R122" s="71">
        <v>0</v>
      </c>
      <c r="S122" s="71">
        <v>0.14881133316</v>
      </c>
      <c r="T122" s="72"/>
      <c r="U122" s="71">
        <v>633138</v>
      </c>
      <c r="V122" s="71">
        <v>351</v>
      </c>
      <c r="W122" s="71">
        <v>258</v>
      </c>
      <c r="X122" s="71">
        <v>1176</v>
      </c>
      <c r="Y122" s="71">
        <v>2293</v>
      </c>
      <c r="Z122" s="71">
        <v>2833</v>
      </c>
      <c r="AA122" s="71">
        <v>1306</v>
      </c>
      <c r="AB122" s="71">
        <v>4926</v>
      </c>
      <c r="AC122" s="71">
        <v>0</v>
      </c>
      <c r="AD122" s="71">
        <v>0.14881133316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1897</v>
      </c>
      <c r="B123" s="70">
        <v>163</v>
      </c>
      <c r="C123" s="70">
        <v>10</v>
      </c>
      <c r="D123" s="70">
        <v>10</v>
      </c>
      <c r="E123" s="70">
        <v>2013</v>
      </c>
      <c r="F123" s="70" t="s">
        <v>180</v>
      </c>
      <c r="G123" s="70" t="s">
        <v>1636</v>
      </c>
      <c r="H123" s="70" t="s">
        <v>1637</v>
      </c>
      <c r="I123" s="148"/>
      <c r="J123" s="71">
        <v>16.44442387955219</v>
      </c>
      <c r="K123" s="71">
        <v>1.0285819151665629</v>
      </c>
      <c r="L123" s="71">
        <v>12.07570185653298</v>
      </c>
      <c r="M123" s="71">
        <v>6.9966487846740897</v>
      </c>
      <c r="N123" s="71">
        <v>12.12616108570527</v>
      </c>
      <c r="O123" s="71">
        <v>5.2509742796807384</v>
      </c>
      <c r="P123" s="71">
        <v>6.5089591876131916</v>
      </c>
      <c r="Q123" s="71">
        <v>0.37215439406218498</v>
      </c>
      <c r="R123" s="71">
        <v>0</v>
      </c>
      <c r="S123" s="71">
        <v>0.44825637516</v>
      </c>
      <c r="T123" s="72"/>
      <c r="U123" s="71">
        <v>589348</v>
      </c>
      <c r="V123" s="71">
        <v>351</v>
      </c>
      <c r="W123" s="71">
        <v>258</v>
      </c>
      <c r="X123" s="71">
        <v>1176</v>
      </c>
      <c r="Y123" s="71">
        <v>2260</v>
      </c>
      <c r="Z123" s="71">
        <v>2869</v>
      </c>
      <c r="AA123" s="71">
        <v>1303</v>
      </c>
      <c r="AB123" s="71">
        <v>4811</v>
      </c>
      <c r="AC123" s="71">
        <v>0</v>
      </c>
      <c r="AD123" s="71">
        <v>0.44825637516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1898</v>
      </c>
      <c r="B124" s="70">
        <v>164</v>
      </c>
      <c r="C124" s="70">
        <v>11</v>
      </c>
      <c r="D124" s="70">
        <v>10</v>
      </c>
      <c r="E124" s="70">
        <v>2014</v>
      </c>
      <c r="F124" s="70" t="s">
        <v>181</v>
      </c>
      <c r="G124" s="70" t="s">
        <v>1636</v>
      </c>
      <c r="H124" s="70" t="s">
        <v>1637</v>
      </c>
      <c r="I124" s="148"/>
      <c r="J124" s="71">
        <v>15.91249501925647</v>
      </c>
      <c r="K124" s="71">
        <v>1.001683502875051</v>
      </c>
      <c r="L124" s="71">
        <v>9.1247593245880871</v>
      </c>
      <c r="M124" s="71">
        <v>7.3093960088188572</v>
      </c>
      <c r="N124" s="71">
        <v>12.794587807083509</v>
      </c>
      <c r="O124" s="71">
        <v>4.9508713823353299</v>
      </c>
      <c r="P124" s="71">
        <v>6.3871305625464654</v>
      </c>
      <c r="Q124" s="71">
        <v>0.34904449374387397</v>
      </c>
      <c r="R124" s="71">
        <v>0</v>
      </c>
      <c r="S124" s="71">
        <v>0.43936514650000003</v>
      </c>
      <c r="T124" s="72"/>
      <c r="U124" s="71">
        <v>633367</v>
      </c>
      <c r="V124" s="71">
        <v>297</v>
      </c>
      <c r="W124" s="71">
        <v>199</v>
      </c>
      <c r="X124" s="71">
        <v>1168</v>
      </c>
      <c r="Y124" s="71">
        <v>2252</v>
      </c>
      <c r="Z124" s="71">
        <v>2849</v>
      </c>
      <c r="AA124" s="71">
        <v>1272</v>
      </c>
      <c r="AB124" s="71">
        <v>4703</v>
      </c>
      <c r="AC124" s="71">
        <v>0</v>
      </c>
      <c r="AD124" s="71">
        <v>0.43936514650000003</v>
      </c>
      <c r="AE124" s="72"/>
      <c r="AF124" s="71"/>
      <c r="AG124" s="71"/>
      <c r="AH124" s="71"/>
      <c r="AI124" s="71"/>
      <c r="AJ124" s="71"/>
      <c r="AK124" s="71"/>
      <c r="AL124" s="71"/>
      <c r="AM124" s="71"/>
      <c r="AN124" s="71"/>
      <c r="AO124" s="71"/>
      <c r="AP124" s="71"/>
      <c r="AQ124" s="72"/>
      <c r="AR124" s="71">
        <v>18</v>
      </c>
      <c r="AS124" s="71">
        <v>6</v>
      </c>
      <c r="AT124" s="71">
        <v>0</v>
      </c>
      <c r="AU124" s="71">
        <v>0</v>
      </c>
      <c r="AV124" s="71">
        <v>0</v>
      </c>
      <c r="AW124" s="71">
        <v>0</v>
      </c>
      <c r="AX124" s="71"/>
      <c r="AY124" s="72"/>
      <c r="AZ124" s="71">
        <v>104.48</v>
      </c>
      <c r="BA124" s="71">
        <v>615.5</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1899</v>
      </c>
      <c r="B125" s="70">
        <v>165</v>
      </c>
      <c r="C125" s="70">
        <v>12</v>
      </c>
      <c r="D125" s="70">
        <v>10</v>
      </c>
      <c r="E125" s="70">
        <v>2015</v>
      </c>
      <c r="F125" s="70" t="s">
        <v>182</v>
      </c>
      <c r="G125" s="70" t="s">
        <v>1636</v>
      </c>
      <c r="H125" s="70" t="s">
        <v>1637</v>
      </c>
      <c r="I125" s="148"/>
      <c r="J125" s="71">
        <v>19.417405024614698</v>
      </c>
      <c r="K125" s="71">
        <v>0.96051035146436958</v>
      </c>
      <c r="L125" s="71">
        <v>9.6047611180851415</v>
      </c>
      <c r="M125" s="71">
        <v>7.0723730665551541</v>
      </c>
      <c r="N125" s="71">
        <v>11.77612926389231</v>
      </c>
      <c r="O125" s="71">
        <v>4.8967940154809479</v>
      </c>
      <c r="P125" s="71">
        <v>6.2765949562846268</v>
      </c>
      <c r="Q125" s="71">
        <v>0.33740547408064703</v>
      </c>
      <c r="R125" s="71">
        <v>0</v>
      </c>
      <c r="S125" s="71">
        <v>0.37753846499999999</v>
      </c>
      <c r="T125" s="72"/>
      <c r="U125" s="71">
        <v>774891</v>
      </c>
      <c r="V125" s="71">
        <v>297</v>
      </c>
      <c r="W125" s="71">
        <v>199</v>
      </c>
      <c r="X125" s="71">
        <v>1168</v>
      </c>
      <c r="Y125" s="71">
        <v>2252</v>
      </c>
      <c r="Z125" s="71">
        <v>2845</v>
      </c>
      <c r="AA125" s="71">
        <v>1249</v>
      </c>
      <c r="AB125" s="71">
        <v>4644</v>
      </c>
      <c r="AC125" s="71">
        <v>0</v>
      </c>
      <c r="AD125" s="71">
        <v>0.37753846499999999</v>
      </c>
      <c r="AE125" s="72"/>
      <c r="AF125" s="71">
        <v>5980066.7545898845</v>
      </c>
      <c r="AG125" s="71">
        <v>639911.07936803845</v>
      </c>
      <c r="AH125" s="71">
        <v>1241913.5195450729</v>
      </c>
      <c r="AI125" s="71">
        <v>7428574.7998105837</v>
      </c>
      <c r="AJ125" s="71">
        <v>9974215.2449717093</v>
      </c>
      <c r="AK125" s="71">
        <v>0</v>
      </c>
      <c r="AL125" s="71">
        <v>0</v>
      </c>
      <c r="AM125" s="71">
        <v>636440.71915268863</v>
      </c>
      <c r="AN125" s="71">
        <v>0</v>
      </c>
      <c r="AO125" s="71">
        <v>0</v>
      </c>
      <c r="AP125" s="71">
        <v>25901122.117437981</v>
      </c>
      <c r="AQ125" s="72"/>
      <c r="AR125" s="71">
        <v>21</v>
      </c>
      <c r="AS125" s="71">
        <v>6</v>
      </c>
      <c r="AT125" s="71">
        <v>0</v>
      </c>
      <c r="AU125" s="71">
        <v>0</v>
      </c>
      <c r="AV125" s="71">
        <v>0</v>
      </c>
      <c r="AW125" s="71">
        <v>0</v>
      </c>
      <c r="AX125" s="71"/>
      <c r="AY125" s="72"/>
      <c r="AZ125" s="71">
        <v>123.38</v>
      </c>
      <c r="BA125" s="71">
        <v>615.5</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1900</v>
      </c>
      <c r="B126" s="70">
        <v>166</v>
      </c>
      <c r="C126" s="70">
        <v>13</v>
      </c>
      <c r="D126" s="70">
        <v>10</v>
      </c>
      <c r="E126" s="70">
        <v>2016</v>
      </c>
      <c r="F126" s="70" t="s">
        <v>155</v>
      </c>
      <c r="G126" s="70" t="s">
        <v>1636</v>
      </c>
      <c r="H126" s="70" t="s">
        <v>1637</v>
      </c>
      <c r="I126" s="148"/>
      <c r="J126" s="71">
        <v>16.113576535552571</v>
      </c>
      <c r="K126" s="71">
        <v>0.90602833909765901</v>
      </c>
      <c r="L126" s="71">
        <v>10.328462329443218</v>
      </c>
      <c r="M126" s="71">
        <v>6.0637396952616234</v>
      </c>
      <c r="N126" s="71">
        <v>11.901097104964983</v>
      </c>
      <c r="O126" s="71">
        <v>4.7761193884407067</v>
      </c>
      <c r="P126" s="71">
        <v>6.3600670116854809</v>
      </c>
      <c r="Q126" s="71">
        <v>0.32024561427782178</v>
      </c>
      <c r="R126" s="71">
        <v>0</v>
      </c>
      <c r="S126" s="71">
        <v>0.47900700019999998</v>
      </c>
      <c r="T126" s="72"/>
      <c r="U126" s="71">
        <v>612092</v>
      </c>
      <c r="V126" s="71">
        <v>297</v>
      </c>
      <c r="W126" s="71">
        <v>199</v>
      </c>
      <c r="X126" s="71">
        <v>1168</v>
      </c>
      <c r="Y126" s="71">
        <v>2238</v>
      </c>
      <c r="Z126" s="71">
        <v>2809</v>
      </c>
      <c r="AA126" s="71">
        <v>1309</v>
      </c>
      <c r="AB126" s="71">
        <v>4534</v>
      </c>
      <c r="AC126" s="71">
        <v>0</v>
      </c>
      <c r="AD126" s="71">
        <v>0.47900700019999998</v>
      </c>
      <c r="AE126" s="72"/>
      <c r="AF126" s="71">
        <v>5049450.441244374</v>
      </c>
      <c r="AG126" s="71">
        <v>609966.12732894626</v>
      </c>
      <c r="AH126" s="71">
        <v>1052582.9038518991</v>
      </c>
      <c r="AI126" s="71">
        <v>7415198.7411713656</v>
      </c>
      <c r="AJ126" s="71">
        <v>9845701.1972297784</v>
      </c>
      <c r="AK126" s="71">
        <v>0</v>
      </c>
      <c r="AL126" s="71">
        <v>0</v>
      </c>
      <c r="AM126" s="71">
        <v>621848.42075129459</v>
      </c>
      <c r="AN126" s="71">
        <v>0</v>
      </c>
      <c r="AO126" s="71">
        <v>0</v>
      </c>
      <c r="AP126" s="71">
        <v>24594747.831577659</v>
      </c>
      <c r="AQ126" s="72"/>
      <c r="AR126" s="71">
        <v>24</v>
      </c>
      <c r="AS126" s="71">
        <v>6</v>
      </c>
      <c r="AT126" s="71">
        <v>0</v>
      </c>
      <c r="AU126" s="71">
        <v>0</v>
      </c>
      <c r="AV126" s="71">
        <v>0</v>
      </c>
      <c r="AW126" s="71">
        <v>0</v>
      </c>
      <c r="AX126" s="71"/>
      <c r="AY126" s="72"/>
      <c r="AZ126" s="71">
        <v>137.97999999999999</v>
      </c>
      <c r="BA126" s="71">
        <v>615.5</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1901</v>
      </c>
      <c r="B127" s="70">
        <v>167</v>
      </c>
      <c r="C127" s="70">
        <v>14</v>
      </c>
      <c r="D127" s="70">
        <v>10</v>
      </c>
      <c r="E127" s="70">
        <v>2017</v>
      </c>
      <c r="F127" s="70" t="s">
        <v>156</v>
      </c>
      <c r="G127" s="70" t="s">
        <v>1636</v>
      </c>
      <c r="H127" s="70" t="s">
        <v>1637</v>
      </c>
      <c r="I127" s="148"/>
      <c r="J127" s="71">
        <v>17.148364829938082</v>
      </c>
      <c r="K127" s="71">
        <v>0.9258253047321755</v>
      </c>
      <c r="L127" s="71">
        <v>9.3236067980421247</v>
      </c>
      <c r="M127" s="71">
        <v>6.0800509760775894</v>
      </c>
      <c r="N127" s="71">
        <v>11.573058547462271</v>
      </c>
      <c r="O127" s="71">
        <v>4.6613884664681846</v>
      </c>
      <c r="P127" s="71">
        <v>6.2521870469459735</v>
      </c>
      <c r="Q127" s="71">
        <v>0.30189812463558902</v>
      </c>
      <c r="R127" s="71">
        <v>0</v>
      </c>
      <c r="S127" s="71">
        <v>0.39482343007999998</v>
      </c>
      <c r="T127" s="72"/>
      <c r="U127" s="71">
        <v>640965</v>
      </c>
      <c r="V127" s="71">
        <v>297</v>
      </c>
      <c r="W127" s="71">
        <v>199</v>
      </c>
      <c r="X127" s="71">
        <v>1168</v>
      </c>
      <c r="Y127" s="71">
        <v>2224</v>
      </c>
      <c r="Z127" s="71">
        <v>2787</v>
      </c>
      <c r="AA127" s="71">
        <v>1295</v>
      </c>
      <c r="AB127" s="71">
        <v>4420</v>
      </c>
      <c r="AC127" s="71">
        <v>0</v>
      </c>
      <c r="AD127" s="71">
        <v>0.39482343007999998</v>
      </c>
      <c r="AE127" s="72"/>
      <c r="AF127" s="71">
        <v>5195837.5218274305</v>
      </c>
      <c r="AG127" s="71">
        <v>611738.41329183313</v>
      </c>
      <c r="AH127" s="71">
        <v>1285841.383667392</v>
      </c>
      <c r="AI127" s="71">
        <v>7231742.0567157762</v>
      </c>
      <c r="AJ127" s="71">
        <v>8872233.3579015397</v>
      </c>
      <c r="AK127" s="71">
        <v>0</v>
      </c>
      <c r="AL127" s="71">
        <v>0</v>
      </c>
      <c r="AM127" s="71">
        <v>607161.6192153967</v>
      </c>
      <c r="AN127" s="71">
        <v>0</v>
      </c>
      <c r="AO127" s="71">
        <v>0</v>
      </c>
      <c r="AP127" s="71">
        <v>23804554.352619369</v>
      </c>
      <c r="AQ127" s="72"/>
      <c r="AR127" s="71">
        <v>27</v>
      </c>
      <c r="AS127" s="71">
        <v>6</v>
      </c>
      <c r="AT127" s="71">
        <v>0</v>
      </c>
      <c r="AU127" s="71">
        <v>1</v>
      </c>
      <c r="AV127" s="71">
        <v>0</v>
      </c>
      <c r="AW127" s="71">
        <v>0</v>
      </c>
      <c r="AX127" s="71"/>
      <c r="AY127" s="72"/>
      <c r="AZ127" s="71">
        <v>156.68</v>
      </c>
      <c r="BA127" s="71">
        <v>615.5</v>
      </c>
      <c r="BB127" s="71">
        <v>0</v>
      </c>
      <c r="BC127" s="71">
        <v>4406</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1902</v>
      </c>
      <c r="B128" s="70">
        <v>168</v>
      </c>
      <c r="C128" s="70">
        <v>15</v>
      </c>
      <c r="D128" s="70">
        <v>10</v>
      </c>
      <c r="E128" s="70">
        <v>2018</v>
      </c>
      <c r="F128" s="70" t="s">
        <v>183</v>
      </c>
      <c r="G128" s="70" t="s">
        <v>1636</v>
      </c>
      <c r="H128" s="70" t="s">
        <v>1637</v>
      </c>
      <c r="I128" s="148"/>
      <c r="J128" s="71">
        <v>14.971736223655522</v>
      </c>
      <c r="K128" s="71">
        <v>0.86169259511226992</v>
      </c>
      <c r="L128" s="71">
        <v>8.5532083237971293</v>
      </c>
      <c r="M128" s="71">
        <v>6.1100382518865226</v>
      </c>
      <c r="N128" s="71">
        <v>10.535345242973261</v>
      </c>
      <c r="O128" s="71">
        <v>4.5409886807165147</v>
      </c>
      <c r="P128" s="71">
        <v>6.2664294557753903</v>
      </c>
      <c r="Q128" s="71">
        <v>0.27393196186922097</v>
      </c>
      <c r="R128" s="71">
        <v>0</v>
      </c>
      <c r="S128" s="71">
        <v>0.49100842472000011</v>
      </c>
      <c r="T128" s="72"/>
      <c r="U128" s="71">
        <v>584724</v>
      </c>
      <c r="V128" s="71">
        <v>297</v>
      </c>
      <c r="W128" s="71">
        <v>199</v>
      </c>
      <c r="X128" s="71">
        <v>1168</v>
      </c>
      <c r="Y128" s="71">
        <v>2199</v>
      </c>
      <c r="Z128" s="71">
        <v>2767</v>
      </c>
      <c r="AA128" s="71">
        <v>1311</v>
      </c>
      <c r="AB128" s="71">
        <v>4322</v>
      </c>
      <c r="AC128" s="71">
        <v>0</v>
      </c>
      <c r="AD128" s="71">
        <v>0.49100842472000011</v>
      </c>
      <c r="AE128" s="72"/>
      <c r="AF128" s="71">
        <v>4758059.2019147445</v>
      </c>
      <c r="AG128" s="71">
        <v>553476.92282259045</v>
      </c>
      <c r="AH128" s="71">
        <v>1211905.662322267</v>
      </c>
      <c r="AI128" s="71">
        <v>7392317.5702893613</v>
      </c>
      <c r="AJ128" s="71">
        <v>8149111.447239724</v>
      </c>
      <c r="AK128" s="71">
        <v>0</v>
      </c>
      <c r="AL128" s="71">
        <v>0</v>
      </c>
      <c r="AM128" s="71">
        <v>594928.10049574636</v>
      </c>
      <c r="AN128" s="71">
        <v>0</v>
      </c>
      <c r="AO128" s="71">
        <v>0</v>
      </c>
      <c r="AP128" s="71">
        <v>22659798.905084431</v>
      </c>
      <c r="AQ128" s="72"/>
      <c r="AR128" s="71">
        <v>29</v>
      </c>
      <c r="AS128" s="71">
        <v>6</v>
      </c>
      <c r="AT128" s="71">
        <v>0</v>
      </c>
      <c r="AU128" s="71">
        <v>2</v>
      </c>
      <c r="AV128" s="71">
        <v>0</v>
      </c>
      <c r="AW128" s="71">
        <v>0</v>
      </c>
      <c r="AX128" s="71"/>
      <c r="AY128" s="72"/>
      <c r="AZ128" s="71">
        <v>166.57999999999998</v>
      </c>
      <c r="BA128" s="71">
        <v>616</v>
      </c>
      <c r="BB128" s="71">
        <v>0</v>
      </c>
      <c r="BC128" s="71">
        <v>10628</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1903</v>
      </c>
      <c r="B129" s="70">
        <v>169</v>
      </c>
      <c r="C129" s="70">
        <v>16</v>
      </c>
      <c r="D129" s="70">
        <v>10</v>
      </c>
      <c r="E129" s="70">
        <v>2019</v>
      </c>
      <c r="F129" s="70" t="s">
        <v>158</v>
      </c>
      <c r="G129" s="70" t="s">
        <v>1636</v>
      </c>
      <c r="H129" s="70" t="s">
        <v>1637</v>
      </c>
      <c r="I129" s="148"/>
      <c r="J129" s="71">
        <v>12.125810705941902</v>
      </c>
      <c r="K129" s="71">
        <v>0.79958727734400459</v>
      </c>
      <c r="L129" s="71">
        <v>8.591529615536972</v>
      </c>
      <c r="M129" s="71">
        <v>5.4812591214358086</v>
      </c>
      <c r="N129" s="71">
        <v>10.519953667236356</v>
      </c>
      <c r="O129" s="71">
        <v>4.3781255630064662</v>
      </c>
      <c r="P129" s="71">
        <v>5.8947017014809413</v>
      </c>
      <c r="Q129" s="71">
        <v>0.261034228671011</v>
      </c>
      <c r="R129" s="71">
        <v>0</v>
      </c>
      <c r="S129" s="71">
        <v>0.45660140063999999</v>
      </c>
      <c r="T129" s="72"/>
      <c r="U129" s="71">
        <v>498178</v>
      </c>
      <c r="V129" s="71">
        <v>297</v>
      </c>
      <c r="W129" s="71">
        <v>199</v>
      </c>
      <c r="X129" s="71">
        <v>1168</v>
      </c>
      <c r="Y129" s="71">
        <v>2169</v>
      </c>
      <c r="Z129" s="71">
        <v>2741</v>
      </c>
      <c r="AA129" s="71">
        <v>1224</v>
      </c>
      <c r="AB129" s="71">
        <v>4230</v>
      </c>
      <c r="AC129" s="71">
        <v>0</v>
      </c>
      <c r="AD129" s="71">
        <v>0.45660140063999999</v>
      </c>
      <c r="AE129" s="72"/>
      <c r="AF129" s="71">
        <v>3977866.6927270601</v>
      </c>
      <c r="AG129" s="71">
        <v>553313.02277253766</v>
      </c>
      <c r="AH129" s="71">
        <v>1308496.116479794</v>
      </c>
      <c r="AI129" s="71">
        <v>7243857.5439370144</v>
      </c>
      <c r="AJ129" s="71">
        <v>8478778.4508604016</v>
      </c>
      <c r="AK129" s="71">
        <v>0</v>
      </c>
      <c r="AL129" s="71">
        <v>0</v>
      </c>
      <c r="AM129" s="71">
        <v>576094.15657704882</v>
      </c>
      <c r="AN129" s="71">
        <v>0</v>
      </c>
      <c r="AO129" s="71">
        <v>0</v>
      </c>
      <c r="AP129" s="71">
        <v>22138405.983353861</v>
      </c>
      <c r="AQ129" s="72"/>
      <c r="AR129" s="71">
        <v>29</v>
      </c>
      <c r="AS129" s="71">
        <v>6</v>
      </c>
      <c r="AT129" s="71">
        <v>0</v>
      </c>
      <c r="AU129" s="71">
        <v>2</v>
      </c>
      <c r="AV129" s="71">
        <v>0</v>
      </c>
      <c r="AW129" s="71">
        <v>0</v>
      </c>
      <c r="AX129" s="71"/>
      <c r="AY129" s="72"/>
      <c r="AZ129" s="71">
        <v>166.78</v>
      </c>
      <c r="BA129" s="71">
        <v>615.5</v>
      </c>
      <c r="BB129" s="71">
        <v>0</v>
      </c>
      <c r="BC129" s="71">
        <v>10627.6</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1904</v>
      </c>
      <c r="B130" s="70">
        <v>170</v>
      </c>
      <c r="C130" s="70">
        <v>17</v>
      </c>
      <c r="D130" s="70">
        <v>10</v>
      </c>
      <c r="E130" s="70">
        <v>2020</v>
      </c>
      <c r="F130" s="70" t="s">
        <v>159</v>
      </c>
      <c r="G130" s="70" t="s">
        <v>1636</v>
      </c>
      <c r="H130" s="70" t="s">
        <v>1637</v>
      </c>
      <c r="I130" s="148"/>
      <c r="J130" s="71">
        <v>15.89598697223702</v>
      </c>
      <c r="K130" s="71">
        <v>0.7391167204905571</v>
      </c>
      <c r="L130" s="71">
        <v>11.126608793931123</v>
      </c>
      <c r="M130" s="71">
        <v>4.2663549214653846</v>
      </c>
      <c r="N130" s="71">
        <v>9.5043232221222596</v>
      </c>
      <c r="O130" s="71">
        <v>3.8344575485984054</v>
      </c>
      <c r="P130" s="71">
        <v>5.4915229872448332</v>
      </c>
      <c r="Q130" s="71">
        <v>0.243212984020544</v>
      </c>
      <c r="R130" s="71">
        <v>0</v>
      </c>
      <c r="S130" s="71">
        <v>0.45633010311</v>
      </c>
      <c r="T130" s="72"/>
      <c r="U130" s="71">
        <v>740315</v>
      </c>
      <c r="V130" s="71">
        <v>254</v>
      </c>
      <c r="W130" s="71">
        <v>229</v>
      </c>
      <c r="X130" s="71">
        <v>956</v>
      </c>
      <c r="Y130" s="71">
        <v>2138</v>
      </c>
      <c r="Z130" s="71">
        <v>2740</v>
      </c>
      <c r="AA130" s="71">
        <v>1212</v>
      </c>
      <c r="AB130" s="71">
        <v>4125</v>
      </c>
      <c r="AC130" s="71">
        <v>0</v>
      </c>
      <c r="AD130" s="71">
        <v>0.45633010311</v>
      </c>
      <c r="AE130" s="72"/>
      <c r="AF130" s="71">
        <v>5780310.9921479048</v>
      </c>
      <c r="AG130" s="71">
        <v>473552.52328651521</v>
      </c>
      <c r="AH130" s="71">
        <v>1631698.1317688616</v>
      </c>
      <c r="AI130" s="71">
        <v>5489047.6651094994</v>
      </c>
      <c r="AJ130" s="71">
        <v>8779670.9603479579</v>
      </c>
      <c r="AK130" s="71"/>
      <c r="AL130" s="71"/>
      <c r="AM130" s="71">
        <v>538358.32970587222</v>
      </c>
      <c r="AN130" s="71"/>
      <c r="AO130" s="71"/>
      <c r="AP130" s="71">
        <v>22692638.602366611</v>
      </c>
      <c r="AQ130" s="72"/>
      <c r="AR130" s="71">
        <v>30</v>
      </c>
      <c r="AS130" s="71">
        <v>6</v>
      </c>
      <c r="AT130" s="71">
        <v>0</v>
      </c>
      <c r="AU130" s="71">
        <v>2</v>
      </c>
      <c r="AV130" s="71">
        <v>0</v>
      </c>
      <c r="AW130" s="71">
        <v>0</v>
      </c>
      <c r="AX130" s="71"/>
      <c r="AY130" s="72"/>
      <c r="AZ130" s="71">
        <v>170.58</v>
      </c>
      <c r="BA130" s="71">
        <v>615.5</v>
      </c>
      <c r="BB130" s="71">
        <v>0</v>
      </c>
      <c r="BC130" s="71">
        <v>10627.6</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1905</v>
      </c>
      <c r="B131" s="70">
        <v>170</v>
      </c>
      <c r="C131" s="70">
        <v>18</v>
      </c>
      <c r="D131" s="70">
        <v>10</v>
      </c>
      <c r="E131" s="70">
        <v>2021</v>
      </c>
      <c r="F131" s="70" t="s">
        <v>160</v>
      </c>
      <c r="G131" s="70" t="s">
        <v>1636</v>
      </c>
      <c r="H131" s="70" t="s">
        <v>1637</v>
      </c>
      <c r="I131" s="148"/>
      <c r="J131" s="71">
        <v>12.610778241080171</v>
      </c>
      <c r="K131" s="71">
        <v>0.71197456801981462</v>
      </c>
      <c r="L131" s="71">
        <v>10.154020166814981</v>
      </c>
      <c r="M131" s="71">
        <v>4.3329804265699474</v>
      </c>
      <c r="N131" s="71">
        <v>9.3020347531589529</v>
      </c>
      <c r="O131" s="71">
        <v>3.691412472244612</v>
      </c>
      <c r="P131" s="71">
        <v>5.5666386621502797</v>
      </c>
      <c r="Q131" s="71">
        <v>0.23862810793332101</v>
      </c>
      <c r="R131" s="71">
        <v>0</v>
      </c>
      <c r="S131" s="71">
        <v>0.39598130324999992</v>
      </c>
      <c r="T131" s="72"/>
      <c r="U131" s="71">
        <v>603132</v>
      </c>
      <c r="V131" s="71">
        <v>254</v>
      </c>
      <c r="W131" s="71">
        <v>229</v>
      </c>
      <c r="X131" s="71">
        <v>956</v>
      </c>
      <c r="Y131" s="71">
        <v>2118</v>
      </c>
      <c r="Z131" s="71">
        <v>2716</v>
      </c>
      <c r="AA131" s="71">
        <v>1198</v>
      </c>
      <c r="AB131" s="71">
        <v>4087</v>
      </c>
      <c r="AC131" s="71">
        <v>0</v>
      </c>
      <c r="AD131" s="71">
        <v>0.39598130324999992</v>
      </c>
      <c r="AE131" s="72"/>
      <c r="AF131" s="71">
        <v>4619731.5105394628</v>
      </c>
      <c r="AG131" s="71">
        <v>481730.03204511147</v>
      </c>
      <c r="AH131" s="71">
        <v>1462912.3340567804</v>
      </c>
      <c r="AI131" s="71">
        <v>6023112.4122021748</v>
      </c>
      <c r="AJ131" s="71">
        <v>8472431.7710820995</v>
      </c>
      <c r="AK131" s="71">
        <v>0</v>
      </c>
      <c r="AL131" s="71">
        <v>0</v>
      </c>
      <c r="AM131" s="71">
        <v>536475.50947049051</v>
      </c>
      <c r="AN131" s="71">
        <v>0</v>
      </c>
      <c r="AO131" s="71">
        <v>0</v>
      </c>
      <c r="AP131" s="71">
        <v>21596393.56939612</v>
      </c>
      <c r="AQ131" s="72"/>
      <c r="AR131" s="71">
        <v>33</v>
      </c>
      <c r="AS131" s="71">
        <v>7</v>
      </c>
      <c r="AT131" s="71">
        <v>0</v>
      </c>
      <c r="AU131" s="71">
        <v>2</v>
      </c>
      <c r="AV131" s="71">
        <v>0</v>
      </c>
      <c r="AW131" s="71">
        <v>0</v>
      </c>
      <c r="AX131" s="71"/>
      <c r="AY131" s="72"/>
      <c r="AZ131" s="71">
        <v>193.48</v>
      </c>
      <c r="BA131" s="71">
        <v>665</v>
      </c>
      <c r="BB131" s="71">
        <v>0</v>
      </c>
      <c r="BC131" s="71">
        <v>10627.6</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1648</v>
      </c>
      <c r="B132" s="70">
        <v>170</v>
      </c>
      <c r="C132" s="70">
        <v>19</v>
      </c>
      <c r="D132" s="70">
        <v>10</v>
      </c>
      <c r="E132" s="70">
        <v>2022</v>
      </c>
      <c r="F132" s="70" t="s">
        <v>161</v>
      </c>
      <c r="G132" s="70" t="s">
        <v>1636</v>
      </c>
      <c r="H132" s="70" t="s">
        <v>1637</v>
      </c>
      <c r="I132" s="148"/>
      <c r="J132" s="71">
        <v>8.4154294632518596</v>
      </c>
      <c r="K132" s="71">
        <v>0.68104217586927829</v>
      </c>
      <c r="L132" s="71">
        <v>9.1044197314301218</v>
      </c>
      <c r="M132" s="71">
        <v>4.4177007303053424</v>
      </c>
      <c r="N132" s="71">
        <v>9.0312280184387674</v>
      </c>
      <c r="O132" s="71">
        <v>3.8537850652471546</v>
      </c>
      <c r="P132" s="71">
        <v>5.4189769561381631</v>
      </c>
      <c r="Q132" s="71">
        <v>0.23447858270571664</v>
      </c>
      <c r="R132" s="71">
        <v>0</v>
      </c>
      <c r="S132" s="71">
        <v>0.44338756800000012</v>
      </c>
      <c r="T132" s="72"/>
      <c r="U132" s="71">
        <v>495019</v>
      </c>
      <c r="V132" s="71">
        <v>254</v>
      </c>
      <c r="W132" s="71">
        <v>229</v>
      </c>
      <c r="X132" s="71">
        <v>956</v>
      </c>
      <c r="Y132" s="71">
        <v>2088</v>
      </c>
      <c r="Z132" s="71">
        <v>2694</v>
      </c>
      <c r="AA132" s="71">
        <v>1184</v>
      </c>
      <c r="AB132" s="71">
        <v>3983</v>
      </c>
      <c r="AC132" s="71">
        <v>0</v>
      </c>
      <c r="AD132" s="71">
        <v>0.44338756800000012</v>
      </c>
      <c r="AE132" s="72"/>
      <c r="AF132" s="71">
        <v>3380250.0089023784</v>
      </c>
      <c r="AG132" s="71">
        <v>485961.82407199492</v>
      </c>
      <c r="AH132" s="71">
        <v>1623846.1396198387</v>
      </c>
      <c r="AI132" s="71">
        <v>5981699.7525745388</v>
      </c>
      <c r="AJ132" s="71">
        <v>8502053.4597826377</v>
      </c>
      <c r="AK132" s="71">
        <v>0</v>
      </c>
      <c r="AL132" s="71">
        <v>0</v>
      </c>
      <c r="AM132" s="71">
        <v>514314.01362354122</v>
      </c>
      <c r="AN132" s="71">
        <v>0</v>
      </c>
      <c r="AO132" s="71">
        <v>0</v>
      </c>
      <c r="AP132" s="71">
        <v>20488125.19857493</v>
      </c>
      <c r="AQ132" s="72"/>
      <c r="AR132" s="71">
        <v>36</v>
      </c>
      <c r="AS132" s="71">
        <v>7</v>
      </c>
      <c r="AT132" s="71">
        <v>0</v>
      </c>
      <c r="AU132" s="71">
        <v>2</v>
      </c>
      <c r="AV132" s="71">
        <v>0</v>
      </c>
      <c r="AW132" s="71">
        <v>0</v>
      </c>
      <c r="AX132" s="71"/>
      <c r="AY132" s="72"/>
      <c r="AZ132" s="71">
        <v>207.28</v>
      </c>
      <c r="BA132" s="71">
        <v>665</v>
      </c>
      <c r="BB132" s="71">
        <v>0</v>
      </c>
      <c r="BC132" s="71">
        <v>10627.6</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1906</v>
      </c>
      <c r="B133" s="70">
        <v>170</v>
      </c>
      <c r="C133" s="70">
        <v>20</v>
      </c>
      <c r="D133" s="70">
        <v>10</v>
      </c>
      <c r="E133" s="70">
        <v>2023</v>
      </c>
      <c r="F133" s="70" t="s">
        <v>1539</v>
      </c>
      <c r="G133" s="70" t="s">
        <v>1636</v>
      </c>
      <c r="H133" s="70" t="s">
        <v>1637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45</v>
      </c>
      <c r="AS133" s="71">
        <v>9</v>
      </c>
      <c r="AT133" s="71">
        <v>0</v>
      </c>
      <c r="AU133" s="71">
        <v>2</v>
      </c>
      <c r="AV133" s="71">
        <v>0</v>
      </c>
      <c r="AW133" s="71">
        <v>0</v>
      </c>
      <c r="AX133" s="71"/>
      <c r="AY133" s="72"/>
      <c r="AZ133" s="71">
        <v>271.58000000000004</v>
      </c>
      <c r="BA133" s="71">
        <v>764</v>
      </c>
      <c r="BB133" s="71">
        <v>0</v>
      </c>
      <c r="BC133" s="71">
        <v>10627.6</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1635</v>
      </c>
      <c r="B134" s="70">
        <v>170</v>
      </c>
      <c r="C134" s="70">
        <v>21</v>
      </c>
      <c r="D134" s="70">
        <v>10</v>
      </c>
      <c r="E134" s="70">
        <v>2024</v>
      </c>
      <c r="F134" s="70" t="s">
        <v>1554</v>
      </c>
      <c r="G134" s="70" t="s">
        <v>1636</v>
      </c>
      <c r="H134" s="70" t="s">
        <v>1637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1907</v>
      </c>
      <c r="B135" s="70">
        <v>35</v>
      </c>
      <c r="C135" s="70">
        <v>1</v>
      </c>
      <c r="D135" s="70">
        <v>3</v>
      </c>
      <c r="E135" s="70">
        <v>1990</v>
      </c>
      <c r="F135" s="70" t="s">
        <v>787</v>
      </c>
      <c r="G135" s="70" t="s">
        <v>1642</v>
      </c>
      <c r="H135" s="70" t="s">
        <v>1643</v>
      </c>
      <c r="I135" s="148"/>
      <c r="J135" s="71">
        <v>31.86649108190236</v>
      </c>
      <c r="K135" s="71">
        <v>2.5960525755464978</v>
      </c>
      <c r="L135" s="71">
        <v>8.2075718140243605</v>
      </c>
      <c r="M135" s="71">
        <v>3.8678803805216782</v>
      </c>
      <c r="N135" s="71">
        <v>9.5640438824031175</v>
      </c>
      <c r="O135" s="71">
        <v>5.2758042939609302</v>
      </c>
      <c r="P135" s="71">
        <v>6.6883270329723414</v>
      </c>
      <c r="Q135" s="71">
        <v>0.39312398207736798</v>
      </c>
      <c r="R135" s="71">
        <v>0</v>
      </c>
      <c r="S135" s="71">
        <v>0.32012575301750801</v>
      </c>
      <c r="T135" s="72"/>
      <c r="U135" s="71">
        <v>894698</v>
      </c>
      <c r="V135" s="71">
        <v>475</v>
      </c>
      <c r="W135" s="71">
        <v>96</v>
      </c>
      <c r="X135" s="71">
        <v>1297</v>
      </c>
      <c r="Y135" s="71">
        <v>2046</v>
      </c>
      <c r="Z135" s="71">
        <v>2170</v>
      </c>
      <c r="AA135" s="71">
        <v>1624</v>
      </c>
      <c r="AB135" s="71">
        <v>6383</v>
      </c>
      <c r="AC135" s="71">
        <v>0</v>
      </c>
      <c r="AD135" s="71">
        <v>0.32012575301750801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1908</v>
      </c>
      <c r="B136" s="70">
        <v>36</v>
      </c>
      <c r="C136" s="70">
        <v>2</v>
      </c>
      <c r="D136" s="70">
        <v>3</v>
      </c>
      <c r="E136" s="70">
        <v>2005</v>
      </c>
      <c r="F136" s="70" t="s">
        <v>789</v>
      </c>
      <c r="G136" s="70" t="s">
        <v>1642</v>
      </c>
      <c r="H136" s="70" t="s">
        <v>1643</v>
      </c>
      <c r="I136" s="148"/>
      <c r="J136" s="71">
        <v>17.36511155093682</v>
      </c>
      <c r="K136" s="71">
        <v>1.229359748193273</v>
      </c>
      <c r="L136" s="71">
        <v>6.0811594798843016</v>
      </c>
      <c r="M136" s="71">
        <v>5.3941844271093649</v>
      </c>
      <c r="N136" s="71">
        <v>10.26102027096479</v>
      </c>
      <c r="O136" s="71">
        <v>6.1664061375473844</v>
      </c>
      <c r="P136" s="71">
        <v>6.1198834892776466</v>
      </c>
      <c r="Q136" s="71">
        <v>0.329507774648087</v>
      </c>
      <c r="R136" s="71">
        <v>0</v>
      </c>
      <c r="S136" s="71">
        <v>0.53223306658746994</v>
      </c>
      <c r="T136" s="72"/>
      <c r="U136" s="71">
        <v>536328</v>
      </c>
      <c r="V136" s="71">
        <v>375</v>
      </c>
      <c r="W136" s="71">
        <v>54</v>
      </c>
      <c r="X136" s="71">
        <v>876</v>
      </c>
      <c r="Y136" s="71">
        <v>2092</v>
      </c>
      <c r="Z136" s="71">
        <v>2935</v>
      </c>
      <c r="AA136" s="71">
        <v>1217</v>
      </c>
      <c r="AB136" s="71">
        <v>5593</v>
      </c>
      <c r="AC136" s="71">
        <v>0</v>
      </c>
      <c r="AD136" s="71">
        <v>0.53223306658746994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1909</v>
      </c>
      <c r="B137" s="70">
        <v>37</v>
      </c>
      <c r="C137" s="70">
        <v>3</v>
      </c>
      <c r="D137" s="70">
        <v>3</v>
      </c>
      <c r="E137" s="70">
        <v>2006</v>
      </c>
      <c r="F137" s="70" t="s">
        <v>790</v>
      </c>
      <c r="G137" s="70" t="s">
        <v>1642</v>
      </c>
      <c r="H137" s="70" t="s">
        <v>1643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1910</v>
      </c>
      <c r="B138" s="70">
        <v>38</v>
      </c>
      <c r="C138" s="70">
        <v>4</v>
      </c>
      <c r="D138" s="70">
        <v>3</v>
      </c>
      <c r="E138" s="70">
        <v>2007</v>
      </c>
      <c r="F138" s="70" t="s">
        <v>791</v>
      </c>
      <c r="G138" s="70" t="s">
        <v>1642</v>
      </c>
      <c r="H138" s="70" t="s">
        <v>1643</v>
      </c>
      <c r="I138" s="148"/>
      <c r="J138" s="71">
        <v>15.767649823946471</v>
      </c>
      <c r="K138" s="71">
        <v>1.0940263903500631</v>
      </c>
      <c r="L138" s="71">
        <v>6.5655053260065506</v>
      </c>
      <c r="M138" s="71">
        <v>5.6044292659493564</v>
      </c>
      <c r="N138" s="71">
        <v>10.155816775199391</v>
      </c>
      <c r="O138" s="71">
        <v>5.8428677248370509</v>
      </c>
      <c r="P138" s="71">
        <v>6.0358846670783617</v>
      </c>
      <c r="Q138" s="71">
        <v>0.33533974580673798</v>
      </c>
      <c r="R138" s="71">
        <v>0</v>
      </c>
      <c r="S138" s="71">
        <v>0.34333540019639092</v>
      </c>
      <c r="T138" s="72"/>
      <c r="U138" s="71">
        <v>517813</v>
      </c>
      <c r="V138" s="71">
        <v>364</v>
      </c>
      <c r="W138" s="71">
        <v>80</v>
      </c>
      <c r="X138" s="71">
        <v>1140</v>
      </c>
      <c r="Y138" s="71">
        <v>2076</v>
      </c>
      <c r="Z138" s="71">
        <v>2891</v>
      </c>
      <c r="AA138" s="71">
        <v>1182</v>
      </c>
      <c r="AB138" s="71">
        <v>5391</v>
      </c>
      <c r="AC138" s="71">
        <v>0</v>
      </c>
      <c r="AD138" s="71">
        <v>0.34333540019639092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1911</v>
      </c>
      <c r="B139" s="70">
        <v>39</v>
      </c>
      <c r="C139" s="70">
        <v>5</v>
      </c>
      <c r="D139" s="70">
        <v>3</v>
      </c>
      <c r="E139" s="70">
        <v>2008</v>
      </c>
      <c r="F139" s="70" t="s">
        <v>792</v>
      </c>
      <c r="G139" s="70" t="s">
        <v>1642</v>
      </c>
      <c r="H139" s="70" t="s">
        <v>1643</v>
      </c>
      <c r="I139" s="148"/>
      <c r="J139" s="71">
        <v>15.126412674366801</v>
      </c>
      <c r="K139" s="71">
        <v>0.96018043871419811</v>
      </c>
      <c r="L139" s="71">
        <v>5.6690660541671063</v>
      </c>
      <c r="M139" s="71">
        <v>6.5577249487317699</v>
      </c>
      <c r="N139" s="71">
        <v>10.34705003154142</v>
      </c>
      <c r="O139" s="71">
        <v>5.5549308917369924</v>
      </c>
      <c r="P139" s="71">
        <v>5.8402806566050263</v>
      </c>
      <c r="Q139" s="71">
        <v>0.32409965323387302</v>
      </c>
      <c r="R139" s="71">
        <v>0</v>
      </c>
      <c r="S139" s="71">
        <v>0.41059622304104321</v>
      </c>
      <c r="T139" s="72"/>
      <c r="U139" s="71">
        <v>521935</v>
      </c>
      <c r="V139" s="71">
        <v>364</v>
      </c>
      <c r="W139" s="71">
        <v>80</v>
      </c>
      <c r="X139" s="71">
        <v>1140</v>
      </c>
      <c r="Y139" s="71">
        <v>2087</v>
      </c>
      <c r="Z139" s="71">
        <v>2845</v>
      </c>
      <c r="AA139" s="71">
        <v>1145</v>
      </c>
      <c r="AB139" s="71">
        <v>5296</v>
      </c>
      <c r="AC139" s="71">
        <v>0</v>
      </c>
      <c r="AD139" s="71">
        <v>0.41059622304104321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1912</v>
      </c>
      <c r="B140" s="70">
        <v>40</v>
      </c>
      <c r="C140" s="70">
        <v>6</v>
      </c>
      <c r="D140" s="70">
        <v>3</v>
      </c>
      <c r="E140" s="70">
        <v>2009</v>
      </c>
      <c r="F140" s="70" t="s">
        <v>176</v>
      </c>
      <c r="G140" s="1064" t="s">
        <v>1642</v>
      </c>
      <c r="H140" s="70" t="s">
        <v>1643</v>
      </c>
      <c r="I140" s="148"/>
      <c r="J140" s="71">
        <v>15.189460473477929</v>
      </c>
      <c r="K140" s="71">
        <v>0.85935548987099941</v>
      </c>
      <c r="L140" s="71">
        <v>5.7510731243551696</v>
      </c>
      <c r="M140" s="71">
        <v>4.3909093172872211</v>
      </c>
      <c r="N140" s="71">
        <v>8.9597772182719755</v>
      </c>
      <c r="O140" s="71">
        <v>5.5012178788741251</v>
      </c>
      <c r="P140" s="71">
        <v>5.624293186324997</v>
      </c>
      <c r="Q140" s="71">
        <v>0.30419561590471</v>
      </c>
      <c r="R140" s="71">
        <v>0</v>
      </c>
      <c r="S140" s="71">
        <v>0.43419936174973112</v>
      </c>
      <c r="T140" s="72"/>
      <c r="U140" s="71">
        <v>529278</v>
      </c>
      <c r="V140" s="71">
        <v>399</v>
      </c>
      <c r="W140" s="71">
        <v>93</v>
      </c>
      <c r="X140" s="71">
        <v>964</v>
      </c>
      <c r="Y140" s="71">
        <v>2104</v>
      </c>
      <c r="Z140" s="71">
        <v>2781</v>
      </c>
      <c r="AA140" s="71">
        <v>1132</v>
      </c>
      <c r="AB140" s="71">
        <v>5218</v>
      </c>
      <c r="AC140" s="71">
        <v>0</v>
      </c>
      <c r="AD140" s="71">
        <v>0.43419936174973112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98.2</v>
      </c>
      <c r="BL140" s="71">
        <v>0</v>
      </c>
      <c r="BM140" s="71">
        <v>0</v>
      </c>
      <c r="BN140" s="72"/>
      <c r="BO140" s="71">
        <v>0</v>
      </c>
      <c r="BP140" s="71">
        <v>0</v>
      </c>
      <c r="BQ140" s="71">
        <v>0</v>
      </c>
      <c r="BR140" s="71">
        <v>1</v>
      </c>
      <c r="BS140" s="71">
        <v>0</v>
      </c>
      <c r="BT140" s="71">
        <v>0</v>
      </c>
      <c r="BU140"/>
      <c r="BV140" s="70">
        <v>98.2</v>
      </c>
      <c r="BW140" s="70">
        <v>0</v>
      </c>
      <c r="BX140" s="70">
        <v>0</v>
      </c>
      <c r="BY140" s="70">
        <v>0</v>
      </c>
      <c r="BZ140" s="70">
        <v>0</v>
      </c>
      <c r="CA140" s="70">
        <v>0</v>
      </c>
      <c r="CB140" s="70">
        <v>0</v>
      </c>
      <c r="CC140" s="70">
        <v>0</v>
      </c>
      <c r="CD140" s="70">
        <v>0</v>
      </c>
    </row>
    <row r="141" spans="1:82">
      <c r="A141" s="70" t="s">
        <v>1913</v>
      </c>
      <c r="B141" s="70">
        <v>41</v>
      </c>
      <c r="C141" s="70">
        <v>7</v>
      </c>
      <c r="D141" s="70">
        <v>3</v>
      </c>
      <c r="E141" s="70">
        <v>2010</v>
      </c>
      <c r="F141" s="70" t="s">
        <v>177</v>
      </c>
      <c r="G141" s="1064" t="s">
        <v>1642</v>
      </c>
      <c r="H141" s="70" t="s">
        <v>1643</v>
      </c>
      <c r="I141" s="148"/>
      <c r="J141" s="71">
        <v>12.70057978062866</v>
      </c>
      <c r="K141" s="71">
        <v>0.89622718954292069</v>
      </c>
      <c r="L141" s="71">
        <v>5.2357899302371278</v>
      </c>
      <c r="M141" s="71">
        <v>3.9304762296164428</v>
      </c>
      <c r="N141" s="71">
        <v>8.9144111044979724</v>
      </c>
      <c r="O141" s="71">
        <v>5.4403311623569914</v>
      </c>
      <c r="P141" s="71">
        <v>5.70720158409258</v>
      </c>
      <c r="Q141" s="71">
        <v>0.31514584492138098</v>
      </c>
      <c r="R141" s="71">
        <v>0</v>
      </c>
      <c r="S141" s="71">
        <v>0.40086735740948859</v>
      </c>
      <c r="T141" s="72"/>
      <c r="U141" s="71">
        <v>495401</v>
      </c>
      <c r="V141" s="71">
        <v>399</v>
      </c>
      <c r="W141" s="71">
        <v>93</v>
      </c>
      <c r="X141" s="71">
        <v>964</v>
      </c>
      <c r="Y141" s="71">
        <v>2129</v>
      </c>
      <c r="Z141" s="71">
        <v>2763</v>
      </c>
      <c r="AA141" s="71">
        <v>1120</v>
      </c>
      <c r="AB141" s="71">
        <v>5180</v>
      </c>
      <c r="AC141" s="71">
        <v>0</v>
      </c>
      <c r="AD141" s="71">
        <v>0.40086735740948859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96.852000000000004</v>
      </c>
      <c r="BL141" s="71">
        <v>0</v>
      </c>
      <c r="BM141" s="71">
        <v>0</v>
      </c>
      <c r="BN141" s="72"/>
      <c r="BO141" s="71">
        <v>0</v>
      </c>
      <c r="BP141" s="71">
        <v>0</v>
      </c>
      <c r="BQ141" s="71">
        <v>0</v>
      </c>
      <c r="BR141" s="71">
        <v>1</v>
      </c>
      <c r="BS141" s="71">
        <v>0</v>
      </c>
      <c r="BT141" s="71">
        <v>0</v>
      </c>
      <c r="BU141"/>
      <c r="BV141" s="70">
        <v>96.852000000000004</v>
      </c>
      <c r="BW141" s="70">
        <v>0</v>
      </c>
      <c r="BX141" s="70">
        <v>0</v>
      </c>
      <c r="BY141" s="70">
        <v>0</v>
      </c>
      <c r="BZ141" s="70">
        <v>0</v>
      </c>
      <c r="CA141" s="70">
        <v>0</v>
      </c>
      <c r="CB141" s="70">
        <v>0</v>
      </c>
      <c r="CC141" s="70">
        <v>0</v>
      </c>
      <c r="CD141" s="70">
        <v>0</v>
      </c>
    </row>
    <row r="142" spans="1:82">
      <c r="A142" s="70" t="s">
        <v>1914</v>
      </c>
      <c r="B142" s="70">
        <v>42</v>
      </c>
      <c r="C142" s="70">
        <v>8</v>
      </c>
      <c r="D142" s="70">
        <v>3</v>
      </c>
      <c r="E142" s="70">
        <v>2011</v>
      </c>
      <c r="F142" s="70" t="s">
        <v>178</v>
      </c>
      <c r="G142" s="70" t="s">
        <v>1642</v>
      </c>
      <c r="H142" s="70" t="s">
        <v>1643</v>
      </c>
      <c r="I142" s="148"/>
      <c r="J142" s="71">
        <v>17.12960656212417</v>
      </c>
      <c r="K142" s="71">
        <v>1.255780996696777</v>
      </c>
      <c r="L142" s="71">
        <v>4.8853735099125837</v>
      </c>
      <c r="M142" s="71">
        <v>4.9652965096418074</v>
      </c>
      <c r="N142" s="71">
        <v>10.63432805865544</v>
      </c>
      <c r="O142" s="71">
        <v>5.3342887194669855</v>
      </c>
      <c r="P142" s="71">
        <v>5.2701074911757466</v>
      </c>
      <c r="Q142" s="71">
        <v>0.35383264477397902</v>
      </c>
      <c r="R142" s="71">
        <v>0</v>
      </c>
      <c r="S142" s="71">
        <v>0.41558174238506318</v>
      </c>
      <c r="T142" s="72"/>
      <c r="U142" s="71">
        <v>629271</v>
      </c>
      <c r="V142" s="71">
        <v>399</v>
      </c>
      <c r="W142" s="71">
        <v>93</v>
      </c>
      <c r="X142" s="71">
        <v>964</v>
      </c>
      <c r="Y142" s="71">
        <v>2110</v>
      </c>
      <c r="Z142" s="71">
        <v>2768</v>
      </c>
      <c r="AA142" s="71">
        <v>1065</v>
      </c>
      <c r="AB142" s="71">
        <v>5042</v>
      </c>
      <c r="AC142" s="71">
        <v>0</v>
      </c>
      <c r="AD142" s="71">
        <v>0.41558174238506318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124.664</v>
      </c>
      <c r="BL142" s="71">
        <v>0</v>
      </c>
      <c r="BM142" s="71">
        <v>0</v>
      </c>
      <c r="BN142" s="72"/>
      <c r="BO142" s="71">
        <v>0</v>
      </c>
      <c r="BP142" s="71">
        <v>0</v>
      </c>
      <c r="BQ142" s="71">
        <v>0</v>
      </c>
      <c r="BR142" s="71">
        <v>1</v>
      </c>
      <c r="BS142" s="71">
        <v>0</v>
      </c>
      <c r="BT142" s="71">
        <v>0</v>
      </c>
      <c r="BU142"/>
      <c r="BV142" s="70">
        <v>124.664</v>
      </c>
      <c r="BW142" s="70">
        <v>0</v>
      </c>
      <c r="BX142" s="70">
        <v>0</v>
      </c>
      <c r="BY142" s="70">
        <v>0</v>
      </c>
      <c r="BZ142" s="70">
        <v>0</v>
      </c>
      <c r="CA142" s="70">
        <v>0</v>
      </c>
      <c r="CB142" s="70">
        <v>0</v>
      </c>
      <c r="CC142" s="70">
        <v>0</v>
      </c>
      <c r="CD142" s="70">
        <v>0</v>
      </c>
    </row>
    <row r="143" spans="1:82">
      <c r="A143" s="70" t="s">
        <v>1915</v>
      </c>
      <c r="B143" s="70">
        <v>43</v>
      </c>
      <c r="C143" s="70">
        <v>9</v>
      </c>
      <c r="D143" s="70">
        <v>3</v>
      </c>
      <c r="E143" s="70">
        <v>2012</v>
      </c>
      <c r="F143" s="70" t="s">
        <v>179</v>
      </c>
      <c r="G143" s="70" t="s">
        <v>1642</v>
      </c>
      <c r="H143" s="70" t="s">
        <v>1643</v>
      </c>
      <c r="I143" s="148"/>
      <c r="J143" s="71">
        <v>15.24059064445755</v>
      </c>
      <c r="K143" s="71">
        <v>1.4146858613962281</v>
      </c>
      <c r="L143" s="71">
        <v>4.9291966010422632</v>
      </c>
      <c r="M143" s="71">
        <v>6.1668824885551699</v>
      </c>
      <c r="N143" s="71">
        <v>11.670839973252599</v>
      </c>
      <c r="O143" s="71">
        <v>5.2999602346203707</v>
      </c>
      <c r="P143" s="71">
        <v>5.1706998781243012</v>
      </c>
      <c r="Q143" s="71">
        <v>0.37726492028869102</v>
      </c>
      <c r="R143" s="71">
        <v>0</v>
      </c>
      <c r="S143" s="71">
        <v>0.51465383676819909</v>
      </c>
      <c r="T143" s="72"/>
      <c r="U143" s="71">
        <v>536438</v>
      </c>
      <c r="V143" s="71">
        <v>399</v>
      </c>
      <c r="W143" s="71">
        <v>93</v>
      </c>
      <c r="X143" s="71">
        <v>964</v>
      </c>
      <c r="Y143" s="71">
        <v>2108</v>
      </c>
      <c r="Z143" s="71">
        <v>2772</v>
      </c>
      <c r="AA143" s="71">
        <v>1039</v>
      </c>
      <c r="AB143" s="71">
        <v>4948</v>
      </c>
      <c r="AC143" s="71">
        <v>0</v>
      </c>
      <c r="AD143" s="71">
        <v>0.51465383676819909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139.703</v>
      </c>
      <c r="BL143" s="71">
        <v>0</v>
      </c>
      <c r="BM143" s="71">
        <v>0</v>
      </c>
      <c r="BN143" s="72"/>
      <c r="BO143" s="71">
        <v>0</v>
      </c>
      <c r="BP143" s="71">
        <v>0</v>
      </c>
      <c r="BQ143" s="71">
        <v>0</v>
      </c>
      <c r="BR143" s="71">
        <v>1</v>
      </c>
      <c r="BS143" s="71">
        <v>0</v>
      </c>
      <c r="BT143" s="71">
        <v>0</v>
      </c>
      <c r="BU143"/>
      <c r="BV143" s="70">
        <v>139.703</v>
      </c>
      <c r="BW143" s="70">
        <v>0</v>
      </c>
      <c r="BX143" s="70">
        <v>0</v>
      </c>
      <c r="BY143" s="70">
        <v>0</v>
      </c>
      <c r="BZ143" s="70">
        <v>0</v>
      </c>
      <c r="CA143" s="70">
        <v>0</v>
      </c>
      <c r="CB143" s="70">
        <v>0</v>
      </c>
      <c r="CC143" s="70">
        <v>0</v>
      </c>
      <c r="CD143" s="70">
        <v>0</v>
      </c>
    </row>
    <row r="144" spans="1:82">
      <c r="A144" s="70" t="s">
        <v>1916</v>
      </c>
      <c r="B144" s="70">
        <v>44</v>
      </c>
      <c r="C144" s="70">
        <v>10</v>
      </c>
      <c r="D144" s="70">
        <v>3</v>
      </c>
      <c r="E144" s="70">
        <v>2013</v>
      </c>
      <c r="F144" s="70" t="s">
        <v>180</v>
      </c>
      <c r="G144" s="70" t="s">
        <v>1642</v>
      </c>
      <c r="H144" s="70" t="s">
        <v>1643</v>
      </c>
      <c r="I144" s="148"/>
      <c r="J144" s="71">
        <v>12.53706371548429</v>
      </c>
      <c r="K144" s="71">
        <v>1.1692426898901951</v>
      </c>
      <c r="L144" s="71">
        <v>4.3528692738665384</v>
      </c>
      <c r="M144" s="71">
        <v>5.7353481534233177</v>
      </c>
      <c r="N144" s="71">
        <v>11.24084401528874</v>
      </c>
      <c r="O144" s="71">
        <v>5.1137058687445043</v>
      </c>
      <c r="P144" s="71">
        <v>5.2351413880419218</v>
      </c>
      <c r="Q144" s="71">
        <v>0.37749188173424703</v>
      </c>
      <c r="R144" s="71">
        <v>0</v>
      </c>
      <c r="S144" s="71">
        <v>0.53651995086841198</v>
      </c>
      <c r="T144" s="72"/>
      <c r="U144" s="71">
        <v>449313</v>
      </c>
      <c r="V144" s="71">
        <v>399</v>
      </c>
      <c r="W144" s="71">
        <v>93</v>
      </c>
      <c r="X144" s="71">
        <v>964</v>
      </c>
      <c r="Y144" s="71">
        <v>2095</v>
      </c>
      <c r="Z144" s="71">
        <v>2794</v>
      </c>
      <c r="AA144" s="71">
        <v>1048</v>
      </c>
      <c r="AB144" s="71">
        <v>4880</v>
      </c>
      <c r="AC144" s="71">
        <v>0</v>
      </c>
      <c r="AD144" s="71">
        <v>0.53651995086841198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134.68600000000001</v>
      </c>
      <c r="BL144" s="71">
        <v>0</v>
      </c>
      <c r="BM144" s="71">
        <v>0</v>
      </c>
      <c r="BN144" s="72"/>
      <c r="BO144" s="71">
        <v>0</v>
      </c>
      <c r="BP144" s="71">
        <v>0</v>
      </c>
      <c r="BQ144" s="71">
        <v>0</v>
      </c>
      <c r="BR144" s="71">
        <v>1</v>
      </c>
      <c r="BS144" s="71">
        <v>0</v>
      </c>
      <c r="BT144" s="71">
        <v>0</v>
      </c>
      <c r="BU144"/>
      <c r="BV144" s="70">
        <v>134.68600000000001</v>
      </c>
      <c r="BW144" s="70">
        <v>0</v>
      </c>
      <c r="BX144" s="70">
        <v>0</v>
      </c>
      <c r="BY144" s="70">
        <v>0</v>
      </c>
      <c r="BZ144" s="70">
        <v>0</v>
      </c>
      <c r="CA144" s="70">
        <v>0</v>
      </c>
      <c r="CB144" s="70">
        <v>0</v>
      </c>
      <c r="CC144" s="70">
        <v>0</v>
      </c>
      <c r="CD144" s="70">
        <v>0</v>
      </c>
    </row>
    <row r="145" spans="1:82">
      <c r="A145" s="70" t="s">
        <v>1917</v>
      </c>
      <c r="B145" s="70">
        <v>45</v>
      </c>
      <c r="C145" s="70">
        <v>11</v>
      </c>
      <c r="D145" s="70">
        <v>3</v>
      </c>
      <c r="E145" s="70">
        <v>2014</v>
      </c>
      <c r="F145" s="70" t="s">
        <v>181</v>
      </c>
      <c r="G145" s="70" t="s">
        <v>1642</v>
      </c>
      <c r="H145" s="70" t="s">
        <v>1643</v>
      </c>
      <c r="I145" s="148"/>
      <c r="J145" s="71">
        <v>12.6066489108883</v>
      </c>
      <c r="K145" s="71">
        <v>1.0927456395000561</v>
      </c>
      <c r="L145" s="71">
        <v>3.8058041404060861</v>
      </c>
      <c r="M145" s="71">
        <v>5.6447561643446997</v>
      </c>
      <c r="N145" s="71">
        <v>11.87419561136968</v>
      </c>
      <c r="O145" s="71">
        <v>4.8448681691649353</v>
      </c>
      <c r="P145" s="71">
        <v>5.2071182337741222</v>
      </c>
      <c r="Q145" s="71">
        <v>0.356020930573966</v>
      </c>
      <c r="R145" s="71">
        <v>0</v>
      </c>
      <c r="S145" s="71">
        <v>0.63520974507299055</v>
      </c>
      <c r="T145" s="72"/>
      <c r="U145" s="71">
        <v>501784</v>
      </c>
      <c r="V145" s="71">
        <v>324</v>
      </c>
      <c r="W145" s="71">
        <v>83</v>
      </c>
      <c r="X145" s="71">
        <v>902</v>
      </c>
      <c r="Y145" s="71">
        <v>2090</v>
      </c>
      <c r="Z145" s="71">
        <v>2788</v>
      </c>
      <c r="AA145" s="71">
        <v>1037</v>
      </c>
      <c r="AB145" s="71">
        <v>4797</v>
      </c>
      <c r="AC145" s="71">
        <v>0</v>
      </c>
      <c r="AD145" s="71">
        <v>0.63520974507299055</v>
      </c>
      <c r="AE145" s="72"/>
      <c r="AF145" s="71"/>
      <c r="AG145" s="71"/>
      <c r="AH145" s="71"/>
      <c r="AI145" s="71"/>
      <c r="AJ145" s="71"/>
      <c r="AK145" s="71"/>
      <c r="AL145" s="71"/>
      <c r="AM145" s="71"/>
      <c r="AN145" s="71"/>
      <c r="AO145" s="71"/>
      <c r="AP145" s="71"/>
      <c r="AQ145" s="72"/>
      <c r="AR145" s="71">
        <v>12</v>
      </c>
      <c r="AS145" s="71">
        <v>2</v>
      </c>
      <c r="AT145" s="71">
        <v>0</v>
      </c>
      <c r="AU145" s="71">
        <v>0</v>
      </c>
      <c r="AV145" s="71">
        <v>0</v>
      </c>
      <c r="AW145" s="71">
        <v>0</v>
      </c>
      <c r="AX145" s="71"/>
      <c r="AY145" s="72"/>
      <c r="AZ145" s="71">
        <v>77.186000000000007</v>
      </c>
      <c r="BA145" s="71">
        <v>28.6</v>
      </c>
      <c r="BB145" s="71">
        <v>0</v>
      </c>
      <c r="BC145" s="71">
        <v>0</v>
      </c>
      <c r="BD145" s="71">
        <v>0</v>
      </c>
      <c r="BE145" s="71">
        <v>0</v>
      </c>
      <c r="BF145" s="71"/>
      <c r="BG145" s="72"/>
      <c r="BH145" s="71">
        <v>0</v>
      </c>
      <c r="BI145" s="71">
        <v>0</v>
      </c>
      <c r="BJ145" s="71">
        <v>0</v>
      </c>
      <c r="BK145" s="71">
        <v>136.84100000000001</v>
      </c>
      <c r="BL145" s="71">
        <v>0</v>
      </c>
      <c r="BM145" s="71">
        <v>0</v>
      </c>
      <c r="BN145" s="72"/>
      <c r="BO145" s="71">
        <v>0</v>
      </c>
      <c r="BP145" s="71">
        <v>0</v>
      </c>
      <c r="BQ145" s="71">
        <v>0</v>
      </c>
      <c r="BR145" s="71">
        <v>1</v>
      </c>
      <c r="BS145" s="71">
        <v>0</v>
      </c>
      <c r="BT145" s="71">
        <v>0</v>
      </c>
      <c r="BU145"/>
      <c r="BV145" s="70">
        <v>136.84100000000001</v>
      </c>
      <c r="BW145" s="70">
        <v>0</v>
      </c>
      <c r="BX145" s="70">
        <v>0</v>
      </c>
      <c r="BY145" s="70">
        <v>0</v>
      </c>
      <c r="BZ145" s="70">
        <v>0</v>
      </c>
      <c r="CA145" s="70">
        <v>0</v>
      </c>
      <c r="CB145" s="70">
        <v>0</v>
      </c>
      <c r="CC145" s="70">
        <v>0</v>
      </c>
      <c r="CD145" s="70">
        <v>0</v>
      </c>
    </row>
    <row r="146" spans="1:82">
      <c r="A146" s="70" t="s">
        <v>1918</v>
      </c>
      <c r="B146" s="70">
        <v>46</v>
      </c>
      <c r="C146" s="70">
        <v>12</v>
      </c>
      <c r="D146" s="70">
        <v>3</v>
      </c>
      <c r="E146" s="70">
        <v>2015</v>
      </c>
      <c r="F146" s="70" t="s">
        <v>182</v>
      </c>
      <c r="G146" s="70" t="s">
        <v>1642</v>
      </c>
      <c r="H146" s="70" t="s">
        <v>1643</v>
      </c>
      <c r="I146" s="148"/>
      <c r="J146" s="71">
        <v>13.146931159594351</v>
      </c>
      <c r="K146" s="71">
        <v>1.0478294743247669</v>
      </c>
      <c r="L146" s="71">
        <v>4.0060058934726976</v>
      </c>
      <c r="M146" s="71">
        <v>5.46171276201434</v>
      </c>
      <c r="N146" s="71">
        <v>10.91331339864265</v>
      </c>
      <c r="O146" s="71">
        <v>4.7883588580203851</v>
      </c>
      <c r="P146" s="71">
        <v>5.1157515336251</v>
      </c>
      <c r="Q146" s="71">
        <v>0.340238982583908</v>
      </c>
      <c r="R146" s="71">
        <v>0</v>
      </c>
      <c r="S146" s="71">
        <v>0.5385205178554795</v>
      </c>
      <c r="T146" s="72"/>
      <c r="U146" s="71">
        <v>524655</v>
      </c>
      <c r="V146" s="71">
        <v>324</v>
      </c>
      <c r="W146" s="71">
        <v>83</v>
      </c>
      <c r="X146" s="71">
        <v>902</v>
      </c>
      <c r="Y146" s="71">
        <v>2087</v>
      </c>
      <c r="Z146" s="71">
        <v>2782</v>
      </c>
      <c r="AA146" s="71">
        <v>1018</v>
      </c>
      <c r="AB146" s="71">
        <v>4683</v>
      </c>
      <c r="AC146" s="71">
        <v>0</v>
      </c>
      <c r="AD146" s="71">
        <v>0.5385205178554795</v>
      </c>
      <c r="AE146" s="72"/>
      <c r="AF146" s="71">
        <v>4048920.3296068171</v>
      </c>
      <c r="AG146" s="71">
        <v>698084.81385604211</v>
      </c>
      <c r="AH146" s="71">
        <v>517984.03076503042</v>
      </c>
      <c r="AI146" s="71">
        <v>5736793.2101276955</v>
      </c>
      <c r="AJ146" s="71">
        <v>9243422.3873250261</v>
      </c>
      <c r="AK146" s="71">
        <v>0</v>
      </c>
      <c r="AL146" s="71">
        <v>0</v>
      </c>
      <c r="AM146" s="71">
        <v>641785.50555384171</v>
      </c>
      <c r="AN146" s="71">
        <v>0</v>
      </c>
      <c r="AO146" s="71">
        <v>0</v>
      </c>
      <c r="AP146" s="71">
        <v>20886990.277234454</v>
      </c>
      <c r="AQ146" s="72"/>
      <c r="AR146" s="71">
        <v>14</v>
      </c>
      <c r="AS146" s="71">
        <v>3</v>
      </c>
      <c r="AT146" s="71">
        <v>0</v>
      </c>
      <c r="AU146" s="71">
        <v>0</v>
      </c>
      <c r="AV146" s="71">
        <v>0</v>
      </c>
      <c r="AW146" s="71">
        <v>0</v>
      </c>
      <c r="AX146" s="71"/>
      <c r="AY146" s="72"/>
      <c r="AZ146" s="71">
        <v>83.885999999999996</v>
      </c>
      <c r="BA146" s="71">
        <v>1028.5999999999999</v>
      </c>
      <c r="BB146" s="71">
        <v>0</v>
      </c>
      <c r="BC146" s="71">
        <v>0</v>
      </c>
      <c r="BD146" s="71">
        <v>0</v>
      </c>
      <c r="BE146" s="71">
        <v>0</v>
      </c>
      <c r="BF146" s="71"/>
      <c r="BG146" s="72"/>
      <c r="BH146" s="71">
        <v>0</v>
      </c>
      <c r="BI146" s="71">
        <v>0</v>
      </c>
      <c r="BJ146" s="71">
        <v>0</v>
      </c>
      <c r="BK146" s="71">
        <v>116.459</v>
      </c>
      <c r="BL146" s="71">
        <v>0</v>
      </c>
      <c r="BM146" s="71">
        <v>0</v>
      </c>
      <c r="BN146" s="72"/>
      <c r="BO146" s="71">
        <v>0</v>
      </c>
      <c r="BP146" s="71">
        <v>0</v>
      </c>
      <c r="BQ146" s="71">
        <v>0</v>
      </c>
      <c r="BR146" s="71">
        <v>1</v>
      </c>
      <c r="BS146" s="71">
        <v>0</v>
      </c>
      <c r="BT146" s="71">
        <v>0</v>
      </c>
      <c r="BU146"/>
      <c r="BV146" s="70">
        <v>116.459</v>
      </c>
      <c r="BW146" s="70">
        <v>0</v>
      </c>
      <c r="BX146" s="70">
        <v>0</v>
      </c>
      <c r="BY146" s="70">
        <v>0</v>
      </c>
      <c r="BZ146" s="70">
        <v>0</v>
      </c>
      <c r="CA146" s="70">
        <v>0</v>
      </c>
      <c r="CB146" s="70">
        <v>0</v>
      </c>
      <c r="CC146" s="70">
        <v>0</v>
      </c>
      <c r="CD146" s="70">
        <v>0</v>
      </c>
    </row>
    <row r="147" spans="1:82">
      <c r="A147" s="70" t="s">
        <v>1919</v>
      </c>
      <c r="B147" s="70">
        <v>47</v>
      </c>
      <c r="C147" s="70">
        <v>13</v>
      </c>
      <c r="D147" s="70">
        <v>3</v>
      </c>
      <c r="E147" s="70">
        <v>2016</v>
      </c>
      <c r="F147" s="70" t="s">
        <v>155</v>
      </c>
      <c r="G147" s="70" t="s">
        <v>1642</v>
      </c>
      <c r="H147" s="70" t="s">
        <v>1643</v>
      </c>
      <c r="I147" s="148"/>
      <c r="J147" s="71">
        <v>15.142826820234449</v>
      </c>
      <c r="K147" s="71">
        <v>0.98839455174290081</v>
      </c>
      <c r="L147" s="71">
        <v>4.3078511223305878</v>
      </c>
      <c r="M147" s="71">
        <v>4.6827852783612887</v>
      </c>
      <c r="N147" s="71">
        <v>11.071530014538469</v>
      </c>
      <c r="O147" s="71">
        <v>4.7472144295216987</v>
      </c>
      <c r="P147" s="71">
        <v>5.2960069081261825</v>
      </c>
      <c r="Q147" s="71">
        <v>0.32370658364253574</v>
      </c>
      <c r="R147" s="71">
        <v>0</v>
      </c>
      <c r="S147" s="71">
        <v>0.7719991819574239</v>
      </c>
      <c r="T147" s="72"/>
      <c r="U147" s="71">
        <v>575217</v>
      </c>
      <c r="V147" s="71">
        <v>324</v>
      </c>
      <c r="W147" s="71">
        <v>83</v>
      </c>
      <c r="X147" s="71">
        <v>902</v>
      </c>
      <c r="Y147" s="71">
        <v>2082</v>
      </c>
      <c r="Z147" s="71">
        <v>2792</v>
      </c>
      <c r="AA147" s="71">
        <v>1090</v>
      </c>
      <c r="AB147" s="71">
        <v>4583</v>
      </c>
      <c r="AC147" s="71">
        <v>0</v>
      </c>
      <c r="AD147" s="71">
        <v>0.7719991819574239</v>
      </c>
      <c r="AE147" s="72"/>
      <c r="AF147" s="71">
        <v>4745250.2801233558</v>
      </c>
      <c r="AG147" s="71">
        <v>665417.59344975953</v>
      </c>
      <c r="AH147" s="71">
        <v>439016.99004878191</v>
      </c>
      <c r="AI147" s="71">
        <v>5726463.4114182992</v>
      </c>
      <c r="AJ147" s="71">
        <v>9159405.6714175157</v>
      </c>
      <c r="AK147" s="71">
        <v>0</v>
      </c>
      <c r="AL147" s="71">
        <v>0</v>
      </c>
      <c r="AM147" s="71">
        <v>628568.88229007146</v>
      </c>
      <c r="AN147" s="71">
        <v>0</v>
      </c>
      <c r="AO147" s="71">
        <v>0</v>
      </c>
      <c r="AP147" s="71">
        <v>21364122.828747787</v>
      </c>
      <c r="AQ147" s="72"/>
      <c r="AR147" s="71">
        <v>16</v>
      </c>
      <c r="AS147" s="71">
        <v>3</v>
      </c>
      <c r="AT147" s="71">
        <v>0</v>
      </c>
      <c r="AU147" s="71">
        <v>0</v>
      </c>
      <c r="AV147" s="71">
        <v>0</v>
      </c>
      <c r="AW147" s="71">
        <v>0</v>
      </c>
      <c r="AX147" s="71"/>
      <c r="AY147" s="72"/>
      <c r="AZ147" s="71">
        <v>96.885999999999996</v>
      </c>
      <c r="BA147" s="71">
        <v>1028.5999999999999</v>
      </c>
      <c r="BB147" s="71">
        <v>0</v>
      </c>
      <c r="BC147" s="71">
        <v>0</v>
      </c>
      <c r="BD147" s="71">
        <v>0</v>
      </c>
      <c r="BE147" s="71">
        <v>0</v>
      </c>
      <c r="BF147" s="71"/>
      <c r="BG147" s="72"/>
      <c r="BH147" s="71">
        <v>0</v>
      </c>
      <c r="BI147" s="71">
        <v>0</v>
      </c>
      <c r="BJ147" s="71">
        <v>0</v>
      </c>
      <c r="BK147" s="71">
        <v>136.136</v>
      </c>
      <c r="BL147" s="71">
        <v>0</v>
      </c>
      <c r="BM147" s="71">
        <v>0</v>
      </c>
      <c r="BN147" s="72"/>
      <c r="BO147" s="71">
        <v>0</v>
      </c>
      <c r="BP147" s="71">
        <v>0</v>
      </c>
      <c r="BQ147" s="71">
        <v>0</v>
      </c>
      <c r="BR147" s="71">
        <v>1</v>
      </c>
      <c r="BS147" s="71">
        <v>0</v>
      </c>
      <c r="BT147" s="71">
        <v>0</v>
      </c>
      <c r="BU147"/>
      <c r="BV147" s="70">
        <v>136.136</v>
      </c>
      <c r="BW147" s="70">
        <v>0</v>
      </c>
      <c r="BX147" s="70">
        <v>0</v>
      </c>
      <c r="BY147" s="70">
        <v>0</v>
      </c>
      <c r="BZ147" s="70">
        <v>0</v>
      </c>
      <c r="CA147" s="70">
        <v>0</v>
      </c>
      <c r="CB147" s="70">
        <v>0</v>
      </c>
      <c r="CC147" s="70">
        <v>0</v>
      </c>
      <c r="CD147" s="70">
        <v>0</v>
      </c>
    </row>
    <row r="148" spans="1:82">
      <c r="A148" s="70" t="s">
        <v>1920</v>
      </c>
      <c r="B148" s="70">
        <v>48</v>
      </c>
      <c r="C148" s="70">
        <v>14</v>
      </c>
      <c r="D148" s="70">
        <v>3</v>
      </c>
      <c r="E148" s="70">
        <v>2017</v>
      </c>
      <c r="F148" s="70" t="s">
        <v>156</v>
      </c>
      <c r="G148" s="70" t="s">
        <v>1642</v>
      </c>
      <c r="H148" s="70" t="s">
        <v>1643</v>
      </c>
      <c r="I148" s="148"/>
      <c r="J148" s="71">
        <v>15.550510124761944</v>
      </c>
      <c r="K148" s="71">
        <v>1.0099912415260097</v>
      </c>
      <c r="L148" s="71">
        <v>3.8887405238065136</v>
      </c>
      <c r="M148" s="71">
        <v>4.6953818325530694</v>
      </c>
      <c r="N148" s="71">
        <v>10.792501541113648</v>
      </c>
      <c r="O148" s="71">
        <v>4.6546982785005238</v>
      </c>
      <c r="P148" s="71">
        <v>5.2431468208365466</v>
      </c>
      <c r="Q148" s="71">
        <v>0.305654775507751</v>
      </c>
      <c r="R148" s="71">
        <v>0</v>
      </c>
      <c r="S148" s="71">
        <v>0.57640655620805037</v>
      </c>
      <c r="T148" s="72"/>
      <c r="U148" s="71">
        <v>581241</v>
      </c>
      <c r="V148" s="71">
        <v>324</v>
      </c>
      <c r="W148" s="71">
        <v>83</v>
      </c>
      <c r="X148" s="71">
        <v>902</v>
      </c>
      <c r="Y148" s="71">
        <v>2074</v>
      </c>
      <c r="Z148" s="71">
        <v>2783</v>
      </c>
      <c r="AA148" s="71">
        <v>1086</v>
      </c>
      <c r="AB148" s="71">
        <v>4475</v>
      </c>
      <c r="AC148" s="71">
        <v>0</v>
      </c>
      <c r="AD148" s="71">
        <v>0.57640655620805037</v>
      </c>
      <c r="AE148" s="72"/>
      <c r="AF148" s="71">
        <v>4711698.4500315879</v>
      </c>
      <c r="AG148" s="71">
        <v>667350.99631836347</v>
      </c>
      <c r="AH148" s="71">
        <v>536305.70273564593</v>
      </c>
      <c r="AI148" s="71">
        <v>5584787.1020185193</v>
      </c>
      <c r="AJ148" s="71">
        <v>8273836.3238704111</v>
      </c>
      <c r="AK148" s="71">
        <v>0</v>
      </c>
      <c r="AL148" s="71">
        <v>0</v>
      </c>
      <c r="AM148" s="71">
        <v>614716.7977350452</v>
      </c>
      <c r="AN148" s="71">
        <v>0</v>
      </c>
      <c r="AO148" s="71">
        <v>0</v>
      </c>
      <c r="AP148" s="71">
        <v>20388695.372709576</v>
      </c>
      <c r="AQ148" s="72"/>
      <c r="AR148" s="71">
        <v>18</v>
      </c>
      <c r="AS148" s="71">
        <v>3</v>
      </c>
      <c r="AT148" s="71">
        <v>0</v>
      </c>
      <c r="AU148" s="71">
        <v>0</v>
      </c>
      <c r="AV148" s="71">
        <v>0</v>
      </c>
      <c r="AW148" s="71">
        <v>0</v>
      </c>
      <c r="AX148" s="71"/>
      <c r="AY148" s="72"/>
      <c r="AZ148" s="71">
        <v>103.586</v>
      </c>
      <c r="BA148" s="71">
        <v>1028.5999999999999</v>
      </c>
      <c r="BB148" s="71">
        <v>0</v>
      </c>
      <c r="BC148" s="71">
        <v>0</v>
      </c>
      <c r="BD148" s="71">
        <v>0</v>
      </c>
      <c r="BE148" s="71">
        <v>0</v>
      </c>
      <c r="BF148" s="71"/>
      <c r="BG148" s="72"/>
      <c r="BH148" s="71">
        <v>0</v>
      </c>
      <c r="BI148" s="71">
        <v>0</v>
      </c>
      <c r="BJ148" s="71">
        <v>0</v>
      </c>
      <c r="BK148" s="71">
        <v>127.176</v>
      </c>
      <c r="BL148" s="71">
        <v>0</v>
      </c>
      <c r="BM148" s="71">
        <v>0</v>
      </c>
      <c r="BN148" s="72"/>
      <c r="BO148" s="71">
        <v>0</v>
      </c>
      <c r="BP148" s="71">
        <v>0</v>
      </c>
      <c r="BQ148" s="71">
        <v>0</v>
      </c>
      <c r="BR148" s="71">
        <v>1</v>
      </c>
      <c r="BS148" s="71">
        <v>0</v>
      </c>
      <c r="BT148" s="71">
        <v>0</v>
      </c>
      <c r="BU148"/>
      <c r="BV148" s="70">
        <v>127.176</v>
      </c>
      <c r="BW148" s="70">
        <v>0</v>
      </c>
      <c r="BX148" s="70">
        <v>0</v>
      </c>
      <c r="BY148" s="70">
        <v>0</v>
      </c>
      <c r="BZ148" s="70">
        <v>0</v>
      </c>
      <c r="CA148" s="70">
        <v>0</v>
      </c>
      <c r="CB148" s="70">
        <v>0</v>
      </c>
      <c r="CC148" s="70">
        <v>0</v>
      </c>
      <c r="CD148" s="70">
        <v>0</v>
      </c>
    </row>
    <row r="149" spans="1:82">
      <c r="A149" s="70" t="s">
        <v>1921</v>
      </c>
      <c r="B149" s="70">
        <v>49</v>
      </c>
      <c r="C149" s="70">
        <v>15</v>
      </c>
      <c r="D149" s="70">
        <v>3</v>
      </c>
      <c r="E149" s="70">
        <v>2018</v>
      </c>
      <c r="F149" s="70" t="s">
        <v>183</v>
      </c>
      <c r="G149" s="70" t="s">
        <v>1642</v>
      </c>
      <c r="H149" s="70" t="s">
        <v>1643</v>
      </c>
      <c r="I149" s="148"/>
      <c r="J149" s="71">
        <v>14.910259118776988</v>
      </c>
      <c r="K149" s="71">
        <v>0.94002828557702167</v>
      </c>
      <c r="L149" s="71">
        <v>3.567418547111366</v>
      </c>
      <c r="M149" s="71">
        <v>4.7185398143849682</v>
      </c>
      <c r="N149" s="71">
        <v>9.9604287222107359</v>
      </c>
      <c r="O149" s="71">
        <v>4.463855876960217</v>
      </c>
      <c r="P149" s="71">
        <v>5.1861754077164752</v>
      </c>
      <c r="Q149" s="71">
        <v>0.278115096872314</v>
      </c>
      <c r="R149" s="71">
        <v>0</v>
      </c>
      <c r="S149" s="71">
        <v>0.67413168542123225</v>
      </c>
      <c r="T149" s="72"/>
      <c r="U149" s="71">
        <v>582323</v>
      </c>
      <c r="V149" s="71">
        <v>324</v>
      </c>
      <c r="W149" s="71">
        <v>83</v>
      </c>
      <c r="X149" s="71">
        <v>902</v>
      </c>
      <c r="Y149" s="71">
        <v>2079</v>
      </c>
      <c r="Z149" s="71">
        <v>2720</v>
      </c>
      <c r="AA149" s="71">
        <v>1085</v>
      </c>
      <c r="AB149" s="71">
        <v>4388</v>
      </c>
      <c r="AC149" s="71">
        <v>0</v>
      </c>
      <c r="AD149" s="71">
        <v>0.67413168542123225</v>
      </c>
      <c r="AE149" s="72"/>
      <c r="AF149" s="71">
        <v>4738521.6078638816</v>
      </c>
      <c r="AG149" s="71">
        <v>603793.00671555323</v>
      </c>
      <c r="AH149" s="71">
        <v>505468.19081783009</v>
      </c>
      <c r="AI149" s="71">
        <v>5708793.192124147</v>
      </c>
      <c r="AJ149" s="71">
        <v>7704412.3232430127</v>
      </c>
      <c r="AK149" s="71">
        <v>0</v>
      </c>
      <c r="AL149" s="71">
        <v>0</v>
      </c>
      <c r="AM149" s="71">
        <v>604013.07380271517</v>
      </c>
      <c r="AN149" s="71">
        <v>0</v>
      </c>
      <c r="AO149" s="71">
        <v>0</v>
      </c>
      <c r="AP149" s="71">
        <v>19865001.394567139</v>
      </c>
      <c r="AQ149" s="72"/>
      <c r="AR149" s="71">
        <v>20</v>
      </c>
      <c r="AS149" s="71">
        <v>6</v>
      </c>
      <c r="AT149" s="71">
        <v>0</v>
      </c>
      <c r="AU149" s="71">
        <v>0</v>
      </c>
      <c r="AV149" s="71">
        <v>0</v>
      </c>
      <c r="AW149" s="71">
        <v>0</v>
      </c>
      <c r="AX149" s="71"/>
      <c r="AY149" s="72"/>
      <c r="AZ149" s="71">
        <v>112.286</v>
      </c>
      <c r="BA149" s="71">
        <v>3117</v>
      </c>
      <c r="BB149" s="71">
        <v>0</v>
      </c>
      <c r="BC149" s="71">
        <v>0</v>
      </c>
      <c r="BD149" s="71">
        <v>0</v>
      </c>
      <c r="BE149" s="71">
        <v>0</v>
      </c>
      <c r="BF149" s="71"/>
      <c r="BG149" s="72"/>
      <c r="BH149" s="71">
        <v>0</v>
      </c>
      <c r="BI149" s="71">
        <v>0</v>
      </c>
      <c r="BJ149" s="71">
        <v>0</v>
      </c>
      <c r="BK149" s="71">
        <v>120.82899999999999</v>
      </c>
      <c r="BL149" s="71">
        <v>0</v>
      </c>
      <c r="BM149" s="71">
        <v>0</v>
      </c>
      <c r="BN149" s="72"/>
      <c r="BO149" s="71">
        <v>0</v>
      </c>
      <c r="BP149" s="71">
        <v>0</v>
      </c>
      <c r="BQ149" s="71">
        <v>0</v>
      </c>
      <c r="BR149" s="71">
        <v>1</v>
      </c>
      <c r="BS149" s="71">
        <v>0</v>
      </c>
      <c r="BT149" s="71">
        <v>0</v>
      </c>
      <c r="BU149"/>
      <c r="BV149" s="70">
        <v>120.82899999999999</v>
      </c>
      <c r="BW149" s="70">
        <v>0</v>
      </c>
      <c r="BX149" s="70">
        <v>0</v>
      </c>
      <c r="BY149" s="70">
        <v>0</v>
      </c>
      <c r="BZ149" s="70">
        <v>0</v>
      </c>
      <c r="CA149" s="70">
        <v>0</v>
      </c>
      <c r="CB149" s="70">
        <v>0</v>
      </c>
      <c r="CC149" s="70">
        <v>0</v>
      </c>
      <c r="CD149" s="70">
        <v>0</v>
      </c>
    </row>
    <row r="150" spans="1:82">
      <c r="A150" s="70" t="s">
        <v>1922</v>
      </c>
      <c r="B150" s="70">
        <v>50</v>
      </c>
      <c r="C150" s="70">
        <v>16</v>
      </c>
      <c r="D150" s="70">
        <v>3</v>
      </c>
      <c r="E150" s="70">
        <v>2019</v>
      </c>
      <c r="F150" s="70" t="s">
        <v>158</v>
      </c>
      <c r="G150" s="70" t="s">
        <v>1642</v>
      </c>
      <c r="H150" s="70" t="s">
        <v>1643</v>
      </c>
      <c r="I150" s="148"/>
      <c r="J150" s="71">
        <v>13.185685492422907</v>
      </c>
      <c r="K150" s="71">
        <v>0.87227702982982325</v>
      </c>
      <c r="L150" s="71">
        <v>3.5834017994450682</v>
      </c>
      <c r="M150" s="71">
        <v>4.2329586708348446</v>
      </c>
      <c r="N150" s="71">
        <v>10.03493966690273</v>
      </c>
      <c r="O150" s="71">
        <v>4.3190264583617228</v>
      </c>
      <c r="P150" s="71">
        <v>4.7196141073948708</v>
      </c>
      <c r="Q150" s="71">
        <v>0.26473684184364998</v>
      </c>
      <c r="R150" s="71">
        <v>0</v>
      </c>
      <c r="S150" s="71">
        <v>0.55450353372285621</v>
      </c>
      <c r="T150" s="72"/>
      <c r="U150" s="71">
        <v>541722</v>
      </c>
      <c r="V150" s="71">
        <v>324</v>
      </c>
      <c r="W150" s="71">
        <v>83</v>
      </c>
      <c r="X150" s="71">
        <v>902</v>
      </c>
      <c r="Y150" s="71">
        <v>2069</v>
      </c>
      <c r="Z150" s="71">
        <v>2704</v>
      </c>
      <c r="AA150" s="71">
        <v>980</v>
      </c>
      <c r="AB150" s="71">
        <v>4290</v>
      </c>
      <c r="AC150" s="71">
        <v>0</v>
      </c>
      <c r="AD150" s="71">
        <v>0.55450353372285621</v>
      </c>
      <c r="AE150" s="72"/>
      <c r="AF150" s="71">
        <v>4325558.1348784724</v>
      </c>
      <c r="AG150" s="71">
        <v>603614.20666095009</v>
      </c>
      <c r="AH150" s="71">
        <v>545754.66164735134</v>
      </c>
      <c r="AI150" s="71">
        <v>5594143.4114993038</v>
      </c>
      <c r="AJ150" s="71">
        <v>8087871.1917151557</v>
      </c>
      <c r="AK150" s="71">
        <v>0</v>
      </c>
      <c r="AL150" s="71">
        <v>0</v>
      </c>
      <c r="AM150" s="71">
        <v>584265.70489729068</v>
      </c>
      <c r="AN150" s="71">
        <v>0</v>
      </c>
      <c r="AO150" s="71">
        <v>0</v>
      </c>
      <c r="AP150" s="71">
        <v>19741207.311298523</v>
      </c>
      <c r="AQ150" s="72"/>
      <c r="AR150" s="71">
        <v>21</v>
      </c>
      <c r="AS150" s="71">
        <v>8</v>
      </c>
      <c r="AT150" s="71">
        <v>0</v>
      </c>
      <c r="AU150" s="71">
        <v>0</v>
      </c>
      <c r="AV150" s="71">
        <v>0</v>
      </c>
      <c r="AW150" s="71">
        <v>0</v>
      </c>
      <c r="AX150" s="71"/>
      <c r="AY150" s="72"/>
      <c r="AZ150" s="71">
        <v>120.68600000000001</v>
      </c>
      <c r="BA150" s="71">
        <v>20657.3</v>
      </c>
      <c r="BB150" s="71">
        <v>0</v>
      </c>
      <c r="BC150" s="71">
        <v>0</v>
      </c>
      <c r="BD150" s="71">
        <v>0</v>
      </c>
      <c r="BE150" s="71">
        <v>0</v>
      </c>
      <c r="BF150" s="71"/>
      <c r="BG150" s="72"/>
      <c r="BH150" s="71">
        <v>0</v>
      </c>
      <c r="BI150" s="71">
        <v>0</v>
      </c>
      <c r="BJ150" s="71">
        <v>0</v>
      </c>
      <c r="BK150" s="71">
        <v>112.593</v>
      </c>
      <c r="BL150" s="71">
        <v>0</v>
      </c>
      <c r="BM150" s="71">
        <v>0</v>
      </c>
      <c r="BN150" s="72"/>
      <c r="BO150" s="71">
        <v>0</v>
      </c>
      <c r="BP150" s="71">
        <v>0</v>
      </c>
      <c r="BQ150" s="71">
        <v>0</v>
      </c>
      <c r="BR150" s="71">
        <v>1</v>
      </c>
      <c r="BS150" s="71">
        <v>0</v>
      </c>
      <c r="BT150" s="71">
        <v>0</v>
      </c>
      <c r="BU150"/>
      <c r="BV150" s="70">
        <v>112.593</v>
      </c>
      <c r="BW150" s="70">
        <v>0</v>
      </c>
      <c r="BX150" s="70">
        <v>0</v>
      </c>
      <c r="BY150" s="70">
        <v>0</v>
      </c>
      <c r="BZ150" s="70">
        <v>0</v>
      </c>
      <c r="CA150" s="70">
        <v>0</v>
      </c>
      <c r="CB150" s="70">
        <v>0</v>
      </c>
      <c r="CC150" s="70">
        <v>0</v>
      </c>
      <c r="CD150" s="70">
        <v>0</v>
      </c>
    </row>
    <row r="151" spans="1:82">
      <c r="A151" s="70" t="s">
        <v>1923</v>
      </c>
      <c r="B151" s="70">
        <v>51</v>
      </c>
      <c r="C151" s="70">
        <v>17</v>
      </c>
      <c r="D151" s="70">
        <v>3</v>
      </c>
      <c r="E151" s="70">
        <v>2020</v>
      </c>
      <c r="F151" s="70" t="s">
        <v>159</v>
      </c>
      <c r="G151" s="70" t="s">
        <v>1642</v>
      </c>
      <c r="H151" s="70" t="s">
        <v>1643</v>
      </c>
      <c r="I151" s="148"/>
      <c r="J151" s="71">
        <v>7.6518205106937929</v>
      </c>
      <c r="K151" s="71">
        <v>0.46267542739369516</v>
      </c>
      <c r="L151" s="71">
        <v>5.1503080006842756</v>
      </c>
      <c r="M151" s="71">
        <v>4.2752803501713794</v>
      </c>
      <c r="N151" s="71">
        <v>9.233152166673495</v>
      </c>
      <c r="O151" s="71">
        <v>3.7336980801680819</v>
      </c>
      <c r="P151" s="71">
        <v>4.4086236523013387</v>
      </c>
      <c r="Q151" s="71">
        <v>0.24751711682866501</v>
      </c>
      <c r="R151" s="71">
        <v>0</v>
      </c>
      <c r="S151" s="71">
        <v>0.61780650177534324</v>
      </c>
      <c r="T151" s="72"/>
      <c r="U151" s="71">
        <v>356364</v>
      </c>
      <c r="V151" s="71">
        <v>159</v>
      </c>
      <c r="W151" s="71">
        <v>106</v>
      </c>
      <c r="X151" s="71">
        <v>958</v>
      </c>
      <c r="Y151" s="71">
        <v>2077</v>
      </c>
      <c r="Z151" s="71">
        <v>2668</v>
      </c>
      <c r="AA151" s="71">
        <v>973</v>
      </c>
      <c r="AB151" s="71">
        <v>4198</v>
      </c>
      <c r="AC151" s="71">
        <v>0</v>
      </c>
      <c r="AD151" s="71">
        <v>0.61780650177534324</v>
      </c>
      <c r="AE151" s="72"/>
      <c r="AF151" s="71">
        <v>2782457.1248803502</v>
      </c>
      <c r="AG151" s="71">
        <v>296436.42205730674</v>
      </c>
      <c r="AH151" s="71">
        <v>755283.85138645989</v>
      </c>
      <c r="AI151" s="71">
        <v>5500531.0284256283</v>
      </c>
      <c r="AJ151" s="71">
        <v>8529175.203294063</v>
      </c>
      <c r="AK151" s="71"/>
      <c r="AL151" s="71"/>
      <c r="AM151" s="71">
        <v>547885.64075278828</v>
      </c>
      <c r="AN151" s="71"/>
      <c r="AO151" s="71"/>
      <c r="AP151" s="71">
        <v>18411769.270796597</v>
      </c>
      <c r="AQ151" s="72"/>
      <c r="AR151" s="71">
        <v>21</v>
      </c>
      <c r="AS151" s="71">
        <v>9</v>
      </c>
      <c r="AT151" s="71">
        <v>0</v>
      </c>
      <c r="AU151" s="71">
        <v>0</v>
      </c>
      <c r="AV151" s="71">
        <v>0</v>
      </c>
      <c r="AW151" s="71">
        <v>0</v>
      </c>
      <c r="AX151" s="71"/>
      <c r="AY151" s="72"/>
      <c r="AZ151" s="71">
        <v>120.67400000000001</v>
      </c>
      <c r="BA151" s="71">
        <v>20684.8</v>
      </c>
      <c r="BB151" s="71">
        <v>0</v>
      </c>
      <c r="BC151" s="71">
        <v>0</v>
      </c>
      <c r="BD151" s="71">
        <v>0</v>
      </c>
      <c r="BE151" s="71">
        <v>0</v>
      </c>
      <c r="BF151" s="71"/>
      <c r="BG151" s="72"/>
      <c r="BH151" s="71">
        <v>0</v>
      </c>
      <c r="BI151" s="71">
        <v>0</v>
      </c>
      <c r="BJ151" s="71">
        <v>0</v>
      </c>
      <c r="BK151" s="71">
        <v>105.124</v>
      </c>
      <c r="BL151" s="71">
        <v>0</v>
      </c>
      <c r="BM151" s="71">
        <v>0</v>
      </c>
      <c r="BN151" s="72"/>
      <c r="BO151" s="71">
        <v>0</v>
      </c>
      <c r="BP151" s="71">
        <v>0</v>
      </c>
      <c r="BQ151" s="71">
        <v>0</v>
      </c>
      <c r="BR151" s="71">
        <v>1</v>
      </c>
      <c r="BS151" s="71">
        <v>0</v>
      </c>
      <c r="BT151" s="71">
        <v>0</v>
      </c>
      <c r="BU151"/>
      <c r="BV151" s="70">
        <v>105.124</v>
      </c>
      <c r="BW151" s="70">
        <v>0</v>
      </c>
      <c r="BX151" s="70">
        <v>0</v>
      </c>
      <c r="BY151" s="70">
        <v>0</v>
      </c>
      <c r="BZ151" s="70">
        <v>0</v>
      </c>
      <c r="CA151" s="70">
        <v>0</v>
      </c>
      <c r="CB151" s="70">
        <v>0</v>
      </c>
      <c r="CC151" s="70">
        <v>0</v>
      </c>
      <c r="CD151" s="70">
        <v>0</v>
      </c>
    </row>
    <row r="152" spans="1:82">
      <c r="A152" s="70" t="s">
        <v>1924</v>
      </c>
      <c r="B152" s="70">
        <v>51</v>
      </c>
      <c r="C152" s="70">
        <v>18</v>
      </c>
      <c r="D152" s="70">
        <v>3</v>
      </c>
      <c r="E152" s="70">
        <v>2021</v>
      </c>
      <c r="F152" s="70" t="s">
        <v>160</v>
      </c>
      <c r="G152" s="70" t="s">
        <v>1642</v>
      </c>
      <c r="H152" s="70" t="s">
        <v>1643</v>
      </c>
      <c r="I152" s="148"/>
      <c r="J152" s="71">
        <v>11.27769462370197</v>
      </c>
      <c r="K152" s="71">
        <v>0.44568486738248236</v>
      </c>
      <c r="L152" s="71">
        <v>4.7001141383510392</v>
      </c>
      <c r="M152" s="71">
        <v>4.3420452391778346</v>
      </c>
      <c r="N152" s="71">
        <v>8.8321019304072941</v>
      </c>
      <c r="O152" s="71">
        <v>3.5609354481888373</v>
      </c>
      <c r="P152" s="71">
        <v>4.5350912639888756</v>
      </c>
      <c r="Q152" s="71">
        <v>0.23611746231523101</v>
      </c>
      <c r="R152" s="71">
        <v>0</v>
      </c>
      <c r="S152" s="71">
        <v>0.48386934539411253</v>
      </c>
      <c r="T152" s="72"/>
      <c r="U152" s="71">
        <v>539375</v>
      </c>
      <c r="V152" s="71">
        <v>159</v>
      </c>
      <c r="W152" s="71">
        <v>106</v>
      </c>
      <c r="X152" s="71">
        <v>958</v>
      </c>
      <c r="Y152" s="71">
        <v>2011</v>
      </c>
      <c r="Z152" s="71">
        <v>2620</v>
      </c>
      <c r="AA152" s="71">
        <v>976</v>
      </c>
      <c r="AB152" s="71">
        <v>4044</v>
      </c>
      <c r="AC152" s="71">
        <v>0</v>
      </c>
      <c r="AD152" s="71">
        <v>0.48386934539411253</v>
      </c>
      <c r="AE152" s="72"/>
      <c r="AF152" s="71">
        <v>4131380.3338195002</v>
      </c>
      <c r="AG152" s="71">
        <v>301555.41376052256</v>
      </c>
      <c r="AH152" s="71">
        <v>677155.927554667</v>
      </c>
      <c r="AI152" s="71">
        <v>6035713.065784188</v>
      </c>
      <c r="AJ152" s="71">
        <v>8044409.9582842784</v>
      </c>
      <c r="AK152" s="71">
        <v>0</v>
      </c>
      <c r="AL152" s="71">
        <v>0</v>
      </c>
      <c r="AM152" s="71">
        <v>530831.16229475499</v>
      </c>
      <c r="AN152" s="71">
        <v>0</v>
      </c>
      <c r="AO152" s="71">
        <v>0</v>
      </c>
      <c r="AP152" s="71">
        <v>19721045.861497913</v>
      </c>
      <c r="AQ152" s="72"/>
      <c r="AR152" s="71">
        <v>21</v>
      </c>
      <c r="AS152" s="71">
        <v>12</v>
      </c>
      <c r="AT152" s="71">
        <v>0</v>
      </c>
      <c r="AU152" s="71">
        <v>0</v>
      </c>
      <c r="AV152" s="71">
        <v>0</v>
      </c>
      <c r="AW152" s="71">
        <v>0</v>
      </c>
      <c r="AX152" s="71"/>
      <c r="AY152" s="72"/>
      <c r="AZ152" s="71">
        <v>120.67400000000001</v>
      </c>
      <c r="BA152" s="71">
        <v>20833.3</v>
      </c>
      <c r="BB152" s="71">
        <v>0</v>
      </c>
      <c r="BC152" s="71">
        <v>0</v>
      </c>
      <c r="BD152" s="71">
        <v>0</v>
      </c>
      <c r="BE152" s="71">
        <v>0</v>
      </c>
      <c r="BF152" s="71"/>
      <c r="BG152" s="72"/>
      <c r="BH152" s="71">
        <v>0</v>
      </c>
      <c r="BI152" s="71">
        <v>0</v>
      </c>
      <c r="BJ152" s="71">
        <v>0</v>
      </c>
      <c r="BK152" s="71">
        <v>116.316</v>
      </c>
      <c r="BL152" s="71">
        <v>0</v>
      </c>
      <c r="BM152" s="71">
        <v>0</v>
      </c>
      <c r="BN152" s="72"/>
      <c r="BO152" s="71">
        <v>0</v>
      </c>
      <c r="BP152" s="71">
        <v>0</v>
      </c>
      <c r="BQ152" s="71">
        <v>0</v>
      </c>
      <c r="BR152" s="71">
        <v>1</v>
      </c>
      <c r="BS152" s="71">
        <v>0</v>
      </c>
      <c r="BT152" s="71">
        <v>0</v>
      </c>
      <c r="BU152"/>
      <c r="BV152" s="70">
        <v>116.316</v>
      </c>
      <c r="BW152" s="70">
        <v>0</v>
      </c>
      <c r="BX152" s="70">
        <v>0</v>
      </c>
      <c r="BY152" s="70">
        <v>0</v>
      </c>
      <c r="BZ152" s="70">
        <v>0</v>
      </c>
      <c r="CA152" s="70">
        <v>0</v>
      </c>
      <c r="CB152" s="70">
        <v>0</v>
      </c>
      <c r="CC152" s="70">
        <v>0</v>
      </c>
      <c r="CD152" s="70">
        <v>0</v>
      </c>
    </row>
    <row r="153" spans="1:82">
      <c r="A153" s="70" t="s">
        <v>1650</v>
      </c>
      <c r="B153" s="70">
        <v>51</v>
      </c>
      <c r="C153" s="70">
        <v>19</v>
      </c>
      <c r="D153" s="70">
        <v>3</v>
      </c>
      <c r="E153" s="70">
        <v>2022</v>
      </c>
      <c r="F153" s="70" t="s">
        <v>161</v>
      </c>
      <c r="G153" s="70" t="s">
        <v>1642</v>
      </c>
      <c r="H153" s="70" t="s">
        <v>1643</v>
      </c>
      <c r="I153" s="148"/>
      <c r="J153" s="71">
        <v>11.282702737008062</v>
      </c>
      <c r="K153" s="71">
        <v>0.42632167702053247</v>
      </c>
      <c r="L153" s="71">
        <v>4.2142728887842491</v>
      </c>
      <c r="M153" s="71">
        <v>4.4269427820423832</v>
      </c>
      <c r="N153" s="71">
        <v>8.7587340696065645</v>
      </c>
      <c r="O153" s="71">
        <v>3.7007208477336269</v>
      </c>
      <c r="P153" s="71">
        <v>4.5310702589330925</v>
      </c>
      <c r="Q153" s="71">
        <v>0.23447858270571664</v>
      </c>
      <c r="R153" s="71">
        <v>0</v>
      </c>
      <c r="S153" s="71">
        <v>0.44903914037147302</v>
      </c>
      <c r="T153" s="72"/>
      <c r="U153" s="71">
        <v>663680</v>
      </c>
      <c r="V153" s="71">
        <v>159</v>
      </c>
      <c r="W153" s="71">
        <v>106</v>
      </c>
      <c r="X153" s="71">
        <v>958</v>
      </c>
      <c r="Y153" s="71">
        <v>2025</v>
      </c>
      <c r="Z153" s="71">
        <v>2587</v>
      </c>
      <c r="AA153" s="71">
        <v>990</v>
      </c>
      <c r="AB153" s="71">
        <v>3983</v>
      </c>
      <c r="AC153" s="71">
        <v>0</v>
      </c>
      <c r="AD153" s="71">
        <v>0.44903914037147302</v>
      </c>
      <c r="AE153" s="72"/>
      <c r="AF153" s="71">
        <v>4531955.9974633921</v>
      </c>
      <c r="AG153" s="71">
        <v>304204.44892695744</v>
      </c>
      <c r="AH153" s="71">
        <v>751649.3048021961</v>
      </c>
      <c r="AI153" s="71">
        <v>5994213.7687933138</v>
      </c>
      <c r="AJ153" s="71">
        <v>8245525.9847029885</v>
      </c>
      <c r="AK153" s="71">
        <v>0</v>
      </c>
      <c r="AL153" s="71">
        <v>0</v>
      </c>
      <c r="AM153" s="71">
        <v>514314.01362354122</v>
      </c>
      <c r="AN153" s="71">
        <v>0</v>
      </c>
      <c r="AO153" s="71">
        <v>0</v>
      </c>
      <c r="AP153" s="71">
        <v>20341863.518312387</v>
      </c>
      <c r="AQ153" s="72"/>
      <c r="AR153" s="71">
        <v>23</v>
      </c>
      <c r="AS153" s="71">
        <v>25</v>
      </c>
      <c r="AT153" s="71">
        <v>0</v>
      </c>
      <c r="AU153" s="71">
        <v>0</v>
      </c>
      <c r="AV153" s="71">
        <v>0</v>
      </c>
      <c r="AW153" s="71">
        <v>0</v>
      </c>
      <c r="AX153" s="71"/>
      <c r="AY153" s="72"/>
      <c r="AZ153" s="71">
        <v>133.97399999999999</v>
      </c>
      <c r="BA153" s="71">
        <v>21449.8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1925</v>
      </c>
      <c r="B154" s="70">
        <v>51</v>
      </c>
      <c r="C154" s="70">
        <v>20</v>
      </c>
      <c r="D154" s="70">
        <v>3</v>
      </c>
      <c r="E154" s="70">
        <v>2023</v>
      </c>
      <c r="F154" s="70" t="s">
        <v>1539</v>
      </c>
      <c r="G154" s="70" t="s">
        <v>1642</v>
      </c>
      <c r="H154" s="70" t="s">
        <v>1643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v>
      </c>
      <c r="AS154" s="71">
        <v>25</v>
      </c>
      <c r="AT154" s="71">
        <v>0</v>
      </c>
      <c r="AU154" s="71">
        <v>0</v>
      </c>
      <c r="AV154" s="71">
        <v>0</v>
      </c>
      <c r="AW154" s="71">
        <v>0</v>
      </c>
      <c r="AX154" s="71"/>
      <c r="AY154" s="72"/>
      <c r="AZ154" s="71">
        <v>140.57400000000001</v>
      </c>
      <c r="BA154" s="71">
        <v>21449.8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1641</v>
      </c>
      <c r="B155" s="70">
        <v>51</v>
      </c>
      <c r="C155" s="70">
        <v>21</v>
      </c>
      <c r="D155" s="70">
        <v>3</v>
      </c>
      <c r="E155" s="70">
        <v>2024</v>
      </c>
      <c r="F155" s="70" t="s">
        <v>1554</v>
      </c>
      <c r="G155" s="70" t="s">
        <v>1642</v>
      </c>
      <c r="H155" s="70" t="s">
        <v>1643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1926</v>
      </c>
      <c r="B156" s="70">
        <v>137</v>
      </c>
      <c r="C156" s="70">
        <v>1</v>
      </c>
      <c r="D156" s="70">
        <v>9</v>
      </c>
      <c r="E156" s="70">
        <v>1990</v>
      </c>
      <c r="F156" s="70" t="s">
        <v>787</v>
      </c>
      <c r="G156" s="70" t="s">
        <v>1927</v>
      </c>
      <c r="H156" s="70" t="s">
        <v>1928</v>
      </c>
      <c r="I156" s="148"/>
      <c r="J156" s="71">
        <v>12.57044915138802</v>
      </c>
      <c r="K156" s="71">
        <v>0.49529849784016772</v>
      </c>
      <c r="L156" s="71">
        <v>2.3722826816709288</v>
      </c>
      <c r="M156" s="71">
        <v>1.9349404003205251</v>
      </c>
      <c r="N156" s="71">
        <v>5.285588887256921</v>
      </c>
      <c r="O156" s="71">
        <v>4.6193678149888333</v>
      </c>
      <c r="P156" s="71">
        <v>7.9362107096907044</v>
      </c>
      <c r="Q156" s="71">
        <v>0.43580531054041299</v>
      </c>
      <c r="R156" s="71">
        <v>0</v>
      </c>
      <c r="S156" s="71">
        <v>0.52422494872594427</v>
      </c>
      <c r="T156" s="72"/>
      <c r="U156" s="71">
        <v>264234</v>
      </c>
      <c r="V156" s="71">
        <v>201</v>
      </c>
      <c r="W156" s="71">
        <v>25</v>
      </c>
      <c r="X156" s="71">
        <v>783</v>
      </c>
      <c r="Y156" s="71">
        <v>1976</v>
      </c>
      <c r="Z156" s="71">
        <v>1900</v>
      </c>
      <c r="AA156" s="71">
        <v>1927</v>
      </c>
      <c r="AB156" s="71">
        <v>7076</v>
      </c>
      <c r="AC156" s="71">
        <v>0</v>
      </c>
      <c r="AD156" s="71">
        <v>0.52422494872594427</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1929</v>
      </c>
      <c r="B157" s="70">
        <v>138</v>
      </c>
      <c r="C157" s="70">
        <v>2</v>
      </c>
      <c r="D157" s="70">
        <v>9</v>
      </c>
      <c r="E157" s="70">
        <v>2005</v>
      </c>
      <c r="F157" s="70" t="s">
        <v>789</v>
      </c>
      <c r="G157" s="70" t="s">
        <v>1927</v>
      </c>
      <c r="H157" s="70" t="s">
        <v>1928</v>
      </c>
      <c r="I157" s="148"/>
      <c r="J157" s="71">
        <v>3.5925146416652871</v>
      </c>
      <c r="K157" s="71">
        <v>0.43297962602997431</v>
      </c>
      <c r="L157" s="71">
        <v>1.4379894413059251</v>
      </c>
      <c r="M157" s="71">
        <v>3.939759668741794</v>
      </c>
      <c r="N157" s="71">
        <v>7.0411359944500349</v>
      </c>
      <c r="O157" s="71">
        <v>5.9226912782780499</v>
      </c>
      <c r="P157" s="71">
        <v>7.7793424469289389</v>
      </c>
      <c r="Q157" s="71">
        <v>0.333396119566158</v>
      </c>
      <c r="R157" s="71">
        <v>0</v>
      </c>
      <c r="S157" s="71">
        <v>0</v>
      </c>
      <c r="T157" s="72"/>
      <c r="U157" s="71">
        <v>97562</v>
      </c>
      <c r="V157" s="71">
        <v>217</v>
      </c>
      <c r="W157" s="71">
        <v>14</v>
      </c>
      <c r="X157" s="71">
        <v>779</v>
      </c>
      <c r="Y157" s="71">
        <v>1984</v>
      </c>
      <c r="Z157" s="71">
        <v>2819</v>
      </c>
      <c r="AA157" s="71">
        <v>1547</v>
      </c>
      <c r="AB157" s="71">
        <v>5659</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1930</v>
      </c>
      <c r="B158" s="70">
        <v>139</v>
      </c>
      <c r="C158" s="70">
        <v>3</v>
      </c>
      <c r="D158" s="70">
        <v>9</v>
      </c>
      <c r="E158" s="70">
        <v>2006</v>
      </c>
      <c r="F158" s="70" t="s">
        <v>790</v>
      </c>
      <c r="G158" s="1064" t="s">
        <v>1927</v>
      </c>
      <c r="H158" s="70" t="s">
        <v>1928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1931</v>
      </c>
      <c r="B159" s="70">
        <v>140</v>
      </c>
      <c r="C159" s="70">
        <v>4</v>
      </c>
      <c r="D159" s="70">
        <v>9</v>
      </c>
      <c r="E159" s="70">
        <v>2007</v>
      </c>
      <c r="F159" s="70" t="s">
        <v>791</v>
      </c>
      <c r="G159" s="1064" t="s">
        <v>1927</v>
      </c>
      <c r="H159" s="70" t="s">
        <v>1928</v>
      </c>
      <c r="I159" s="148"/>
      <c r="J159" s="71">
        <v>3.210831119809912</v>
      </c>
      <c r="K159" s="71">
        <v>0.44965081667010631</v>
      </c>
      <c r="L159" s="71">
        <v>1.8688871491483421</v>
      </c>
      <c r="M159" s="71">
        <v>3.8699853293034958</v>
      </c>
      <c r="N159" s="71">
        <v>7.7128358223485476</v>
      </c>
      <c r="O159" s="71">
        <v>5.521520105242069</v>
      </c>
      <c r="P159" s="71">
        <v>7.7006041268647776</v>
      </c>
      <c r="Q159" s="71">
        <v>0.33776568720656402</v>
      </c>
      <c r="R159" s="71">
        <v>0</v>
      </c>
      <c r="S159" s="71">
        <v>0</v>
      </c>
      <c r="T159" s="72"/>
      <c r="U159" s="71">
        <v>101308</v>
      </c>
      <c r="V159" s="71">
        <v>219</v>
      </c>
      <c r="W159" s="71">
        <v>19</v>
      </c>
      <c r="X159" s="71">
        <v>1029</v>
      </c>
      <c r="Y159" s="71">
        <v>2000</v>
      </c>
      <c r="Z159" s="71">
        <v>2732</v>
      </c>
      <c r="AA159" s="71">
        <v>1508</v>
      </c>
      <c r="AB159" s="71">
        <v>5430</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1932</v>
      </c>
      <c r="B160" s="70">
        <v>141</v>
      </c>
      <c r="C160" s="70">
        <v>5</v>
      </c>
      <c r="D160" s="70">
        <v>9</v>
      </c>
      <c r="E160" s="70">
        <v>2008</v>
      </c>
      <c r="F160" s="70" t="s">
        <v>792</v>
      </c>
      <c r="G160" s="70" t="s">
        <v>1927</v>
      </c>
      <c r="H160" s="70" t="s">
        <v>1928</v>
      </c>
      <c r="I160" s="148"/>
      <c r="J160" s="71">
        <v>2.5154688367442031</v>
      </c>
      <c r="K160" s="71">
        <v>0.32685351228919329</v>
      </c>
      <c r="L160" s="71">
        <v>1.646454411744372</v>
      </c>
      <c r="M160" s="71">
        <v>4.2413911750511017</v>
      </c>
      <c r="N160" s="71">
        <v>6.984371963764584</v>
      </c>
      <c r="O160" s="71">
        <v>5.3147704349061833</v>
      </c>
      <c r="P160" s="71">
        <v>7.3755858772496667</v>
      </c>
      <c r="Q160" s="71">
        <v>0.32593556516684402</v>
      </c>
      <c r="R160" s="71">
        <v>0</v>
      </c>
      <c r="S160" s="71">
        <v>0</v>
      </c>
      <c r="T160" s="72"/>
      <c r="U160" s="71">
        <v>86662</v>
      </c>
      <c r="V160" s="71">
        <v>219</v>
      </c>
      <c r="W160" s="71">
        <v>19</v>
      </c>
      <c r="X160" s="71">
        <v>1029</v>
      </c>
      <c r="Y160" s="71">
        <v>1982</v>
      </c>
      <c r="Z160" s="71">
        <v>2722</v>
      </c>
      <c r="AA160" s="71">
        <v>1446</v>
      </c>
      <c r="AB160" s="71">
        <v>5326</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1933</v>
      </c>
      <c r="B161" s="70">
        <v>142</v>
      </c>
      <c r="C161" s="70">
        <v>6</v>
      </c>
      <c r="D161" s="70">
        <v>9</v>
      </c>
      <c r="E161" s="70">
        <v>2009</v>
      </c>
      <c r="F161" s="70" t="s">
        <v>176</v>
      </c>
      <c r="G161" s="70" t="s">
        <v>1927</v>
      </c>
      <c r="H161" s="70" t="s">
        <v>1928</v>
      </c>
      <c r="I161" s="148"/>
      <c r="J161" s="71">
        <v>2.963285783656834</v>
      </c>
      <c r="K161" s="71">
        <v>0.2324085035680129</v>
      </c>
      <c r="L161" s="71">
        <v>1.4042008189477959</v>
      </c>
      <c r="M161" s="71">
        <v>3.6417608550258151</v>
      </c>
      <c r="N161" s="71">
        <v>5.8374033557015768</v>
      </c>
      <c r="O161" s="71">
        <v>5.4418735651861621</v>
      </c>
      <c r="P161" s="71">
        <v>6.9508711728521826</v>
      </c>
      <c r="Q161" s="71">
        <v>0.30413731854635301</v>
      </c>
      <c r="R161" s="71">
        <v>0</v>
      </c>
      <c r="S161" s="71">
        <v>0.3782363513531074</v>
      </c>
      <c r="T161" s="72"/>
      <c r="U161" s="71">
        <v>77397</v>
      </c>
      <c r="V161" s="71">
        <v>170</v>
      </c>
      <c r="W161" s="71">
        <v>18</v>
      </c>
      <c r="X161" s="71">
        <v>1005</v>
      </c>
      <c r="Y161" s="71">
        <v>1991</v>
      </c>
      <c r="Z161" s="71">
        <v>2751</v>
      </c>
      <c r="AA161" s="71">
        <v>1399</v>
      </c>
      <c r="AB161" s="71">
        <v>5217</v>
      </c>
      <c r="AC161" s="71">
        <v>0</v>
      </c>
      <c r="AD161" s="71">
        <v>0.3782363513531074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1934</v>
      </c>
      <c r="B162" s="70">
        <v>143</v>
      </c>
      <c r="C162" s="70">
        <v>7</v>
      </c>
      <c r="D162" s="70">
        <v>9</v>
      </c>
      <c r="E162" s="70">
        <v>2010</v>
      </c>
      <c r="F162" s="70" t="s">
        <v>177</v>
      </c>
      <c r="G162" s="70" t="s">
        <v>1927</v>
      </c>
      <c r="H162" s="70" t="s">
        <v>1928</v>
      </c>
      <c r="I162" s="148"/>
      <c r="J162" s="71">
        <v>2.8506931371907771</v>
      </c>
      <c r="K162" s="71">
        <v>0.2580542879867464</v>
      </c>
      <c r="L162" s="71">
        <v>1.370005352120834</v>
      </c>
      <c r="M162" s="71">
        <v>3.978385489732184</v>
      </c>
      <c r="N162" s="71">
        <v>6.2250934060039249</v>
      </c>
      <c r="O162" s="71">
        <v>5.3359744661554274</v>
      </c>
      <c r="P162" s="71">
        <v>6.9913219405134104</v>
      </c>
      <c r="Q162" s="71">
        <v>0.31246893040853502</v>
      </c>
      <c r="R162" s="71">
        <v>0</v>
      </c>
      <c r="S162" s="71">
        <v>0.59456929154464189</v>
      </c>
      <c r="T162" s="72"/>
      <c r="U162" s="71">
        <v>72421</v>
      </c>
      <c r="V162" s="71">
        <v>170</v>
      </c>
      <c r="W162" s="71">
        <v>18</v>
      </c>
      <c r="X162" s="71">
        <v>1005</v>
      </c>
      <c r="Y162" s="71">
        <v>1986</v>
      </c>
      <c r="Z162" s="71">
        <v>2710</v>
      </c>
      <c r="AA162" s="71">
        <v>1372</v>
      </c>
      <c r="AB162" s="71">
        <v>5136</v>
      </c>
      <c r="AC162" s="71">
        <v>0</v>
      </c>
      <c r="AD162" s="71">
        <v>0.59456929154464189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1935</v>
      </c>
      <c r="B163" s="70">
        <v>144</v>
      </c>
      <c r="C163" s="70">
        <v>8</v>
      </c>
      <c r="D163" s="70">
        <v>9</v>
      </c>
      <c r="E163" s="70">
        <v>2011</v>
      </c>
      <c r="F163" s="70" t="s">
        <v>178</v>
      </c>
      <c r="G163" s="70" t="s">
        <v>1927</v>
      </c>
      <c r="H163" s="70" t="s">
        <v>1928</v>
      </c>
      <c r="I163" s="148"/>
      <c r="J163" s="71">
        <v>3.193444624561812</v>
      </c>
      <c r="K163" s="71">
        <v>0.37172232417719658</v>
      </c>
      <c r="L163" s="71">
        <v>0.74698684796705428</v>
      </c>
      <c r="M163" s="71">
        <v>5.2218358172516028</v>
      </c>
      <c r="N163" s="71">
        <v>7.9000202145428906</v>
      </c>
      <c r="O163" s="71">
        <v>5.2456408577995433</v>
      </c>
      <c r="P163" s="71">
        <v>6.5962941650115203</v>
      </c>
      <c r="Q163" s="71">
        <v>0.35425370702480102</v>
      </c>
      <c r="R163" s="71">
        <v>0</v>
      </c>
      <c r="S163" s="71">
        <v>0.32430666248826229</v>
      </c>
      <c r="T163" s="72"/>
      <c r="U163" s="71">
        <v>85183</v>
      </c>
      <c r="V163" s="71">
        <v>170</v>
      </c>
      <c r="W163" s="71">
        <v>18</v>
      </c>
      <c r="X163" s="71">
        <v>1005</v>
      </c>
      <c r="Y163" s="71">
        <v>1970</v>
      </c>
      <c r="Z163" s="71">
        <v>2722</v>
      </c>
      <c r="AA163" s="71">
        <v>1333</v>
      </c>
      <c r="AB163" s="71">
        <v>5048</v>
      </c>
      <c r="AC163" s="71">
        <v>0</v>
      </c>
      <c r="AD163" s="71">
        <v>0.32430666248826229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1936</v>
      </c>
      <c r="B164" s="70">
        <v>145</v>
      </c>
      <c r="C164" s="70">
        <v>9</v>
      </c>
      <c r="D164" s="70">
        <v>9</v>
      </c>
      <c r="E164" s="70">
        <v>2012</v>
      </c>
      <c r="F164" s="70" t="s">
        <v>179</v>
      </c>
      <c r="G164" s="70" t="s">
        <v>1927</v>
      </c>
      <c r="H164" s="70" t="s">
        <v>1928</v>
      </c>
      <c r="I164" s="148"/>
      <c r="J164" s="71">
        <v>2.5991882870446612</v>
      </c>
      <c r="K164" s="71">
        <v>0.36001684358753389</v>
      </c>
      <c r="L164" s="71">
        <v>0.76927297032463726</v>
      </c>
      <c r="M164" s="71">
        <v>5.4587380473165714</v>
      </c>
      <c r="N164" s="71">
        <v>8.4809302135308808</v>
      </c>
      <c r="O164" s="71">
        <v>5.1775946303578522</v>
      </c>
      <c r="P164" s="71">
        <v>6.5890343009014209</v>
      </c>
      <c r="Q164" s="71">
        <v>0.37421508261456998</v>
      </c>
      <c r="R164" s="71">
        <v>0</v>
      </c>
      <c r="S164" s="71">
        <v>0.35839475071419719</v>
      </c>
      <c r="T164" s="72"/>
      <c r="U164" s="71">
        <v>70681</v>
      </c>
      <c r="V164" s="71">
        <v>170</v>
      </c>
      <c r="W164" s="71">
        <v>18</v>
      </c>
      <c r="X164" s="71">
        <v>1005</v>
      </c>
      <c r="Y164" s="71">
        <v>1951</v>
      </c>
      <c r="Z164" s="71">
        <v>2708</v>
      </c>
      <c r="AA164" s="71">
        <v>1324</v>
      </c>
      <c r="AB164" s="71">
        <v>4908</v>
      </c>
      <c r="AC164" s="71">
        <v>0</v>
      </c>
      <c r="AD164" s="71">
        <v>0.35839475071419719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1937</v>
      </c>
      <c r="B165" s="70">
        <v>146</v>
      </c>
      <c r="C165" s="70">
        <v>10</v>
      </c>
      <c r="D165" s="70">
        <v>9</v>
      </c>
      <c r="E165" s="70">
        <v>2013</v>
      </c>
      <c r="F165" s="70" t="s">
        <v>180</v>
      </c>
      <c r="G165" s="70" t="s">
        <v>1927</v>
      </c>
      <c r="H165" s="70" t="s">
        <v>1928</v>
      </c>
      <c r="I165" s="148"/>
      <c r="J165" s="71">
        <v>2.6286150212964001</v>
      </c>
      <c r="K165" s="71">
        <v>0.34398918689292451</v>
      </c>
      <c r="L165" s="71">
        <v>0.68740467179289488</v>
      </c>
      <c r="M165" s="71">
        <v>5.6140765724268951</v>
      </c>
      <c r="N165" s="71">
        <v>7.9019693433406824</v>
      </c>
      <c r="O165" s="71">
        <v>4.9087183750797276</v>
      </c>
      <c r="P165" s="71">
        <v>6.5389313711325157</v>
      </c>
      <c r="Q165" s="71">
        <v>0.37107142554901301</v>
      </c>
      <c r="R165" s="71">
        <v>0</v>
      </c>
      <c r="S165" s="71">
        <v>0.37519363269729811</v>
      </c>
      <c r="T165" s="72"/>
      <c r="U165" s="71">
        <v>67599</v>
      </c>
      <c r="V165" s="71">
        <v>170</v>
      </c>
      <c r="W165" s="71">
        <v>18</v>
      </c>
      <c r="X165" s="71">
        <v>1005</v>
      </c>
      <c r="Y165" s="71">
        <v>1929</v>
      </c>
      <c r="Z165" s="71">
        <v>2682</v>
      </c>
      <c r="AA165" s="71">
        <v>1309</v>
      </c>
      <c r="AB165" s="71">
        <v>4797</v>
      </c>
      <c r="AC165" s="71">
        <v>0</v>
      </c>
      <c r="AD165" s="71">
        <v>0.37519363269729811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1938</v>
      </c>
      <c r="B166" s="70">
        <v>147</v>
      </c>
      <c r="C166" s="70">
        <v>11</v>
      </c>
      <c r="D166" s="70">
        <v>9</v>
      </c>
      <c r="E166" s="70">
        <v>2014</v>
      </c>
      <c r="F166" s="70" t="s">
        <v>181</v>
      </c>
      <c r="G166" s="70" t="s">
        <v>1927</v>
      </c>
      <c r="H166" s="70" t="s">
        <v>1928</v>
      </c>
      <c r="I166" s="148"/>
      <c r="J166" s="71">
        <v>2.8999542473250401</v>
      </c>
      <c r="K166" s="71">
        <v>0.35866298989064588</v>
      </c>
      <c r="L166" s="71">
        <v>0.68521204869660446</v>
      </c>
      <c r="M166" s="71">
        <v>5.8792533361245161</v>
      </c>
      <c r="N166" s="71">
        <v>8.0146391625227871</v>
      </c>
      <c r="O166" s="71">
        <v>4.6067953789297862</v>
      </c>
      <c r="P166" s="71">
        <v>6.5176851180702133</v>
      </c>
      <c r="Q166" s="71">
        <v>0.34882184150461498</v>
      </c>
      <c r="R166" s="71">
        <v>0</v>
      </c>
      <c r="S166" s="71">
        <v>0.37809166945716871</v>
      </c>
      <c r="T166" s="72"/>
      <c r="U166" s="71">
        <v>76329</v>
      </c>
      <c r="V166" s="71">
        <v>157</v>
      </c>
      <c r="W166" s="71">
        <v>14</v>
      </c>
      <c r="X166" s="71">
        <v>1019</v>
      </c>
      <c r="Y166" s="71">
        <v>1915</v>
      </c>
      <c r="Z166" s="71">
        <v>2651</v>
      </c>
      <c r="AA166" s="71">
        <v>1298</v>
      </c>
      <c r="AB166" s="71">
        <v>4700</v>
      </c>
      <c r="AC166" s="71">
        <v>0</v>
      </c>
      <c r="AD166" s="71">
        <v>0.37809166945716871</v>
      </c>
      <c r="AE166" s="72"/>
      <c r="AF166" s="71"/>
      <c r="AG166" s="71"/>
      <c r="AH166" s="71"/>
      <c r="AI166" s="71"/>
      <c r="AJ166" s="71"/>
      <c r="AK166" s="71"/>
      <c r="AL166" s="71"/>
      <c r="AM166" s="71"/>
      <c r="AN166" s="71"/>
      <c r="AO166" s="71"/>
      <c r="AP166" s="71"/>
      <c r="AQ166" s="72"/>
      <c r="AR166" s="71">
        <v>45</v>
      </c>
      <c r="AS166" s="71">
        <v>10</v>
      </c>
      <c r="AT166" s="71">
        <v>0</v>
      </c>
      <c r="AU166" s="71">
        <v>0</v>
      </c>
      <c r="AV166" s="71">
        <v>0</v>
      </c>
      <c r="AW166" s="71">
        <v>0</v>
      </c>
      <c r="AX166" s="71"/>
      <c r="AY166" s="72"/>
      <c r="AZ166" s="71">
        <v>182.3</v>
      </c>
      <c r="BA166" s="71">
        <v>871.1</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1939</v>
      </c>
      <c r="B167" s="70">
        <v>148</v>
      </c>
      <c r="C167" s="70">
        <v>12</v>
      </c>
      <c r="D167" s="70">
        <v>9</v>
      </c>
      <c r="E167" s="70">
        <v>2015</v>
      </c>
      <c r="F167" s="70" t="s">
        <v>182</v>
      </c>
      <c r="G167" s="70" t="s">
        <v>1927</v>
      </c>
      <c r="H167" s="70" t="s">
        <v>1928</v>
      </c>
      <c r="I167" s="148"/>
      <c r="J167" s="71">
        <v>2.415927954544058</v>
      </c>
      <c r="K167" s="71">
        <v>0.32449660438949141</v>
      </c>
      <c r="L167" s="71">
        <v>0.7880231217692597</v>
      </c>
      <c r="M167" s="71">
        <v>4.8900291957344981</v>
      </c>
      <c r="N167" s="71">
        <v>6.7313984102393976</v>
      </c>
      <c r="O167" s="71">
        <v>4.5783733150015191</v>
      </c>
      <c r="P167" s="71">
        <v>6.3921767689303817</v>
      </c>
      <c r="Q167" s="71">
        <v>0.33464461964157199</v>
      </c>
      <c r="R167" s="71">
        <v>0</v>
      </c>
      <c r="S167" s="71">
        <v>0.42081128643987498</v>
      </c>
      <c r="T167" s="72"/>
      <c r="U167" s="71">
        <v>62229</v>
      </c>
      <c r="V167" s="71">
        <v>157</v>
      </c>
      <c r="W167" s="71">
        <v>14</v>
      </c>
      <c r="X167" s="71">
        <v>1019</v>
      </c>
      <c r="Y167" s="71">
        <v>1886</v>
      </c>
      <c r="Z167" s="71">
        <v>2660</v>
      </c>
      <c r="AA167" s="71">
        <v>1272</v>
      </c>
      <c r="AB167" s="71">
        <v>4606</v>
      </c>
      <c r="AC167" s="71">
        <v>0</v>
      </c>
      <c r="AD167" s="71">
        <v>0.42081128643987498</v>
      </c>
      <c r="AE167" s="72"/>
      <c r="AF167" s="71">
        <v>581427.90086865413</v>
      </c>
      <c r="AG167" s="71">
        <v>248646.26037612811</v>
      </c>
      <c r="AH167" s="71">
        <v>142600.12245149579</v>
      </c>
      <c r="AI167" s="71">
        <v>6417303.5971500035</v>
      </c>
      <c r="AJ167" s="71">
        <v>11244378.93373286</v>
      </c>
      <c r="AK167" s="71">
        <v>0</v>
      </c>
      <c r="AL167" s="71">
        <v>0</v>
      </c>
      <c r="AM167" s="71">
        <v>631232.9785566933</v>
      </c>
      <c r="AN167" s="71">
        <v>0</v>
      </c>
      <c r="AO167" s="71">
        <v>0</v>
      </c>
      <c r="AP167" s="71">
        <v>19265589.793135833</v>
      </c>
      <c r="AQ167" s="72"/>
      <c r="AR167" s="71">
        <v>49</v>
      </c>
      <c r="AS167" s="71">
        <v>17</v>
      </c>
      <c r="AT167" s="71">
        <v>0</v>
      </c>
      <c r="AU167" s="71">
        <v>0</v>
      </c>
      <c r="AV167" s="71">
        <v>0</v>
      </c>
      <c r="AW167" s="71">
        <v>0</v>
      </c>
      <c r="AX167" s="71"/>
      <c r="AY167" s="72"/>
      <c r="AZ167" s="71">
        <v>200.5</v>
      </c>
      <c r="BA167" s="71">
        <v>2133.6</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1940</v>
      </c>
      <c r="B168" s="70">
        <v>149</v>
      </c>
      <c r="C168" s="70">
        <v>13</v>
      </c>
      <c r="D168" s="70">
        <v>9</v>
      </c>
      <c r="E168" s="70">
        <v>2016</v>
      </c>
      <c r="F168" s="70" t="s">
        <v>155</v>
      </c>
      <c r="G168" s="70" t="s">
        <v>1927</v>
      </c>
      <c r="H168" s="70" t="s">
        <v>1928</v>
      </c>
      <c r="I168" s="148"/>
      <c r="J168" s="71">
        <v>4.3994206985133086</v>
      </c>
      <c r="K168" s="71">
        <v>0.32936274207199889</v>
      </c>
      <c r="L168" s="71">
        <v>1.0980700172075113</v>
      </c>
      <c r="M168" s="71">
        <v>5.0229528999024495</v>
      </c>
      <c r="N168" s="71">
        <v>6.7527911428683325</v>
      </c>
      <c r="O168" s="71">
        <v>4.4751677573428044</v>
      </c>
      <c r="P168" s="71">
        <v>6.1317070807846266</v>
      </c>
      <c r="Q168" s="71">
        <v>0.3184798135815391</v>
      </c>
      <c r="R168" s="71">
        <v>0</v>
      </c>
      <c r="S168" s="71">
        <v>0.55296754945854054</v>
      </c>
      <c r="T168" s="72"/>
      <c r="U168" s="71">
        <v>104859</v>
      </c>
      <c r="V168" s="71">
        <v>157</v>
      </c>
      <c r="W168" s="71">
        <v>14</v>
      </c>
      <c r="X168" s="71">
        <v>1019</v>
      </c>
      <c r="Y168" s="71">
        <v>1864</v>
      </c>
      <c r="Z168" s="71">
        <v>2632</v>
      </c>
      <c r="AA168" s="71">
        <v>1262</v>
      </c>
      <c r="AB168" s="71">
        <v>4509</v>
      </c>
      <c r="AC168" s="71">
        <v>0</v>
      </c>
      <c r="AD168" s="71">
        <v>0.55296754945854054</v>
      </c>
      <c r="AE168" s="72"/>
      <c r="AF168" s="71">
        <v>987064.34963236854</v>
      </c>
      <c r="AG168" s="71">
        <v>240913.13254191939</v>
      </c>
      <c r="AH168" s="71">
        <v>168501.85459797681</v>
      </c>
      <c r="AI168" s="71">
        <v>7610744.3982055178</v>
      </c>
      <c r="AJ168" s="71">
        <v>10071763.59504511</v>
      </c>
      <c r="AK168" s="71">
        <v>0</v>
      </c>
      <c r="AL168" s="71">
        <v>0</v>
      </c>
      <c r="AM168" s="71">
        <v>618419.61384375556</v>
      </c>
      <c r="AN168" s="71">
        <v>0</v>
      </c>
      <c r="AO168" s="71">
        <v>0</v>
      </c>
      <c r="AP168" s="71">
        <v>19697406.943866648</v>
      </c>
      <c r="AQ168" s="72"/>
      <c r="AR168" s="71">
        <v>51</v>
      </c>
      <c r="AS168" s="71">
        <v>19</v>
      </c>
      <c r="AT168" s="71">
        <v>0</v>
      </c>
      <c r="AU168" s="71">
        <v>0</v>
      </c>
      <c r="AV168" s="71">
        <v>0</v>
      </c>
      <c r="AW168" s="71">
        <v>0</v>
      </c>
      <c r="AX168" s="71"/>
      <c r="AY168" s="72"/>
      <c r="AZ168" s="71">
        <v>211.2</v>
      </c>
      <c r="BA168" s="71">
        <v>3680.7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1941</v>
      </c>
      <c r="B169" s="70">
        <v>150</v>
      </c>
      <c r="C169" s="70">
        <v>14</v>
      </c>
      <c r="D169" s="70">
        <v>9</v>
      </c>
      <c r="E169" s="70">
        <v>2017</v>
      </c>
      <c r="F169" s="70" t="s">
        <v>156</v>
      </c>
      <c r="G169" s="70" t="s">
        <v>1927</v>
      </c>
      <c r="H169" s="70" t="s">
        <v>1928</v>
      </c>
      <c r="I169" s="148"/>
      <c r="J169" s="71">
        <v>3.4237568576068189</v>
      </c>
      <c r="K169" s="71">
        <v>0.3124759066993435</v>
      </c>
      <c r="L169" s="71">
        <v>1.0173879141686726</v>
      </c>
      <c r="M169" s="71">
        <v>3.6677604412460223</v>
      </c>
      <c r="N169" s="71">
        <v>5.9219124896798787</v>
      </c>
      <c r="O169" s="71">
        <v>4.3670201958910759</v>
      </c>
      <c r="P169" s="71">
        <v>5.9721663143414441</v>
      </c>
      <c r="Q169" s="71">
        <v>0.30264945481002098</v>
      </c>
      <c r="R169" s="71">
        <v>0</v>
      </c>
      <c r="S169" s="71">
        <v>0.40922122023907148</v>
      </c>
      <c r="T169" s="72"/>
      <c r="U169" s="71">
        <v>85604</v>
      </c>
      <c r="V169" s="71">
        <v>157</v>
      </c>
      <c r="W169" s="71">
        <v>14</v>
      </c>
      <c r="X169" s="71">
        <v>1019</v>
      </c>
      <c r="Y169" s="71">
        <v>1852</v>
      </c>
      <c r="Z169" s="71">
        <v>2611</v>
      </c>
      <c r="AA169" s="71">
        <v>1237</v>
      </c>
      <c r="AB169" s="71">
        <v>4431</v>
      </c>
      <c r="AC169" s="71">
        <v>0</v>
      </c>
      <c r="AD169" s="71">
        <v>0.40922122023907148</v>
      </c>
      <c r="AE169" s="72"/>
      <c r="AF169" s="71">
        <v>779500.86841574998</v>
      </c>
      <c r="AG169" s="71">
        <v>240854.78824229681</v>
      </c>
      <c r="AH169" s="71">
        <v>208607.49503703209</v>
      </c>
      <c r="AI169" s="71">
        <v>6236317.3390534427</v>
      </c>
      <c r="AJ169" s="71">
        <v>10728733.18264816</v>
      </c>
      <c r="AK169" s="71">
        <v>0</v>
      </c>
      <c r="AL169" s="71">
        <v>0</v>
      </c>
      <c r="AM169" s="71">
        <v>608672.65491932631</v>
      </c>
      <c r="AN169" s="71">
        <v>0</v>
      </c>
      <c r="AO169" s="71">
        <v>0</v>
      </c>
      <c r="AP169" s="71">
        <v>18802686.328316007</v>
      </c>
      <c r="AQ169" s="72"/>
      <c r="AR169" s="71">
        <v>54</v>
      </c>
      <c r="AS169" s="71">
        <v>19</v>
      </c>
      <c r="AT169" s="71">
        <v>0</v>
      </c>
      <c r="AU169" s="71">
        <v>0</v>
      </c>
      <c r="AV169" s="71">
        <v>0</v>
      </c>
      <c r="AW169" s="71">
        <v>0</v>
      </c>
      <c r="AX169" s="71"/>
      <c r="AY169" s="72"/>
      <c r="AZ169" s="71">
        <v>224.3</v>
      </c>
      <c r="BA169" s="71">
        <v>3680.7</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1942</v>
      </c>
      <c r="B170" s="70">
        <v>151</v>
      </c>
      <c r="C170" s="70">
        <v>15</v>
      </c>
      <c r="D170" s="70">
        <v>9</v>
      </c>
      <c r="E170" s="70">
        <v>2018</v>
      </c>
      <c r="F170" s="70" t="s">
        <v>183</v>
      </c>
      <c r="G170" s="70" t="s">
        <v>1927</v>
      </c>
      <c r="H170" s="70" t="s">
        <v>1928</v>
      </c>
      <c r="I170" s="148"/>
      <c r="J170" s="71">
        <v>3.899383703062445</v>
      </c>
      <c r="K170" s="71">
        <v>0.2807031918772136</v>
      </c>
      <c r="L170" s="71">
        <v>0.92295326246607046</v>
      </c>
      <c r="M170" s="71">
        <v>3.2052174163674501</v>
      </c>
      <c r="N170" s="71">
        <v>4.4466183684951908</v>
      </c>
      <c r="O170" s="71">
        <v>4.2226107247862634</v>
      </c>
      <c r="P170" s="71">
        <v>5.8696989867980012</v>
      </c>
      <c r="Q170" s="71">
        <v>0.27405872353598099</v>
      </c>
      <c r="R170" s="71">
        <v>0</v>
      </c>
      <c r="S170" s="71">
        <v>0.52981998632899541</v>
      </c>
      <c r="T170" s="72"/>
      <c r="U170" s="71">
        <v>104630</v>
      </c>
      <c r="V170" s="71">
        <v>157</v>
      </c>
      <c r="W170" s="71">
        <v>14</v>
      </c>
      <c r="X170" s="71">
        <v>1019</v>
      </c>
      <c r="Y170" s="71">
        <v>1838</v>
      </c>
      <c r="Z170" s="71">
        <v>2573</v>
      </c>
      <c r="AA170" s="71">
        <v>1228</v>
      </c>
      <c r="AB170" s="71">
        <v>4324</v>
      </c>
      <c r="AC170" s="71">
        <v>0</v>
      </c>
      <c r="AD170" s="71">
        <v>0.52981998632899541</v>
      </c>
      <c r="AE170" s="72"/>
      <c r="AF170" s="71">
        <v>926165.7344617449</v>
      </c>
      <c r="AG170" s="71">
        <v>214379.03523342701</v>
      </c>
      <c r="AH170" s="71">
        <v>193588.96817385999</v>
      </c>
      <c r="AI170" s="71">
        <v>6090471.5361038707</v>
      </c>
      <c r="AJ170" s="71">
        <v>9116292.7840387207</v>
      </c>
      <c r="AK170" s="71">
        <v>0</v>
      </c>
      <c r="AL170" s="71">
        <v>0</v>
      </c>
      <c r="AM170" s="71">
        <v>595203.40271716972</v>
      </c>
      <c r="AN170" s="71">
        <v>0</v>
      </c>
      <c r="AO170" s="71">
        <v>0</v>
      </c>
      <c r="AP170" s="71">
        <v>17136101.460728794</v>
      </c>
      <c r="AQ170" s="72"/>
      <c r="AR170" s="71">
        <v>56</v>
      </c>
      <c r="AS170" s="71">
        <v>20</v>
      </c>
      <c r="AT170" s="71">
        <v>0</v>
      </c>
      <c r="AU170" s="71">
        <v>0</v>
      </c>
      <c r="AV170" s="71">
        <v>0</v>
      </c>
      <c r="AW170" s="71">
        <v>0</v>
      </c>
      <c r="AX170" s="71"/>
      <c r="AY170" s="72"/>
      <c r="AZ170" s="71">
        <v>233.4</v>
      </c>
      <c r="BA170" s="71">
        <v>3729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1943</v>
      </c>
      <c r="B171" s="70">
        <v>152</v>
      </c>
      <c r="C171" s="70">
        <v>16</v>
      </c>
      <c r="D171" s="70">
        <v>9</v>
      </c>
      <c r="E171" s="70">
        <v>2019</v>
      </c>
      <c r="F171" s="70" t="s">
        <v>158</v>
      </c>
      <c r="G171" s="70" t="s">
        <v>1927</v>
      </c>
      <c r="H171" s="70" t="s">
        <v>1928</v>
      </c>
      <c r="I171" s="148"/>
      <c r="J171" s="71">
        <v>3.4224971658830445</v>
      </c>
      <c r="K171" s="71">
        <v>0.25719182780711242</v>
      </c>
      <c r="L171" s="71">
        <v>0.93155957255769473</v>
      </c>
      <c r="M171" s="71">
        <v>3.0936148726304293</v>
      </c>
      <c r="N171" s="71">
        <v>4.3658413409343959</v>
      </c>
      <c r="O171" s="71">
        <v>4.0347118468275571</v>
      </c>
      <c r="P171" s="71">
        <v>5.7116962565003231</v>
      </c>
      <c r="Q171" s="71">
        <v>0.25831897901107598</v>
      </c>
      <c r="R171" s="71">
        <v>0</v>
      </c>
      <c r="S171" s="71">
        <v>0.69677617105523493</v>
      </c>
      <c r="T171" s="72"/>
      <c r="U171" s="71">
        <v>83123</v>
      </c>
      <c r="V171" s="71">
        <v>157</v>
      </c>
      <c r="W171" s="71">
        <v>14</v>
      </c>
      <c r="X171" s="71">
        <v>1019</v>
      </c>
      <c r="Y171" s="71">
        <v>1817</v>
      </c>
      <c r="Z171" s="71">
        <v>2526</v>
      </c>
      <c r="AA171" s="71">
        <v>1186</v>
      </c>
      <c r="AB171" s="71">
        <v>4186</v>
      </c>
      <c r="AC171" s="71">
        <v>0</v>
      </c>
      <c r="AD171" s="71">
        <v>0.69677617105523493</v>
      </c>
      <c r="AE171" s="72"/>
      <c r="AF171" s="71">
        <v>763666.61855038896</v>
      </c>
      <c r="AG171" s="71">
        <v>208002.8365991092</v>
      </c>
      <c r="AH171" s="71">
        <v>213134.0549588826</v>
      </c>
      <c r="AI171" s="71">
        <v>5975987.1215357967</v>
      </c>
      <c r="AJ171" s="71">
        <v>8674437.0288452655</v>
      </c>
      <c r="AK171" s="71">
        <v>0</v>
      </c>
      <c r="AL171" s="71">
        <v>0</v>
      </c>
      <c r="AM171" s="71">
        <v>570101.6878088715</v>
      </c>
      <c r="AN171" s="71">
        <v>0</v>
      </c>
      <c r="AO171" s="71">
        <v>0</v>
      </c>
      <c r="AP171" s="71">
        <v>16405329.348298315</v>
      </c>
      <c r="AQ171" s="72"/>
      <c r="AR171" s="71">
        <v>60</v>
      </c>
      <c r="AS171" s="71">
        <v>23</v>
      </c>
      <c r="AT171" s="71">
        <v>0</v>
      </c>
      <c r="AU171" s="71">
        <v>0</v>
      </c>
      <c r="AV171" s="71">
        <v>0</v>
      </c>
      <c r="AW171" s="71">
        <v>0</v>
      </c>
      <c r="AX171" s="71"/>
      <c r="AY171" s="72"/>
      <c r="AZ171" s="71">
        <v>254.5</v>
      </c>
      <c r="BA171" s="71">
        <v>5324.7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1944</v>
      </c>
      <c r="B172" s="70">
        <v>153</v>
      </c>
      <c r="C172" s="70">
        <v>17</v>
      </c>
      <c r="D172" s="70">
        <v>9</v>
      </c>
      <c r="E172" s="70">
        <v>2020</v>
      </c>
      <c r="F172" s="70" t="s">
        <v>159</v>
      </c>
      <c r="G172" s="70" t="s">
        <v>1927</v>
      </c>
      <c r="H172" s="70" t="s">
        <v>1928</v>
      </c>
      <c r="I172" s="148"/>
      <c r="J172" s="71">
        <v>2.2991485284897002</v>
      </c>
      <c r="K172" s="71">
        <v>0.18655930011176705</v>
      </c>
      <c r="L172" s="71">
        <v>5.3052194152597405</v>
      </c>
      <c r="M172" s="71">
        <v>2.5378121151039466</v>
      </c>
      <c r="N172" s="71">
        <v>3.8317964999898675</v>
      </c>
      <c r="O172" s="71">
        <v>3.4985926538306615</v>
      </c>
      <c r="P172" s="71">
        <v>5.3510632408714089</v>
      </c>
      <c r="Q172" s="71">
        <v>0.24032390857399699</v>
      </c>
      <c r="R172" s="71">
        <v>0</v>
      </c>
      <c r="S172" s="71">
        <v>0.56420913822359831</v>
      </c>
      <c r="T172" s="72"/>
      <c r="U172" s="71">
        <v>70341</v>
      </c>
      <c r="V172" s="71">
        <v>94</v>
      </c>
      <c r="W172" s="71">
        <v>84</v>
      </c>
      <c r="X172" s="71">
        <v>884</v>
      </c>
      <c r="Y172" s="71">
        <v>1790</v>
      </c>
      <c r="Z172" s="71">
        <v>2500</v>
      </c>
      <c r="AA172" s="71">
        <v>1181</v>
      </c>
      <c r="AB172" s="71">
        <v>4076</v>
      </c>
      <c r="AC172" s="71">
        <v>0</v>
      </c>
      <c r="AD172" s="71">
        <v>0.56420913822359831</v>
      </c>
      <c r="AE172" s="72"/>
      <c r="AF172" s="71">
        <v>633674.72661384055</v>
      </c>
      <c r="AG172" s="71">
        <v>137759.44068031167</v>
      </c>
      <c r="AH172" s="71">
        <v>1304819.0672190418</v>
      </c>
      <c r="AI172" s="71">
        <v>4776634.2718701884</v>
      </c>
      <c r="AJ172" s="71">
        <v>7616053.9396477928</v>
      </c>
      <c r="AK172" s="71"/>
      <c r="AL172" s="71"/>
      <c r="AM172" s="71">
        <v>531963.2853045176</v>
      </c>
      <c r="AN172" s="71"/>
      <c r="AO172" s="71"/>
      <c r="AP172" s="71">
        <v>15000904.731335694</v>
      </c>
      <c r="AQ172" s="72"/>
      <c r="AR172" s="71">
        <v>61</v>
      </c>
      <c r="AS172" s="71">
        <v>23</v>
      </c>
      <c r="AT172" s="71">
        <v>0</v>
      </c>
      <c r="AU172" s="71">
        <v>0</v>
      </c>
      <c r="AV172" s="71">
        <v>0</v>
      </c>
      <c r="AW172" s="71">
        <v>0</v>
      </c>
      <c r="AX172" s="71"/>
      <c r="AY172" s="72"/>
      <c r="AZ172" s="71">
        <v>264</v>
      </c>
      <c r="BA172" s="71">
        <v>5324.6999999999989</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1945</v>
      </c>
      <c r="B173" s="70">
        <v>153</v>
      </c>
      <c r="C173" s="70">
        <v>18</v>
      </c>
      <c r="D173" s="70">
        <v>9</v>
      </c>
      <c r="E173" s="70">
        <v>2021</v>
      </c>
      <c r="F173" s="70" t="s">
        <v>160</v>
      </c>
      <c r="G173" s="70" t="s">
        <v>1927</v>
      </c>
      <c r="H173" s="70" t="s">
        <v>1928</v>
      </c>
      <c r="I173" s="148"/>
      <c r="J173" s="71">
        <v>2.2654570431281122</v>
      </c>
      <c r="K173" s="71">
        <v>0.19151553207561342</v>
      </c>
      <c r="L173" s="71">
        <v>4.2624474604574232</v>
      </c>
      <c r="M173" s="71">
        <v>2.4755673643228362</v>
      </c>
      <c r="N173" s="71">
        <v>3.7316081078089502</v>
      </c>
      <c r="O173" s="71">
        <v>3.3149318924170132</v>
      </c>
      <c r="P173" s="71">
        <v>5.3854208759867896</v>
      </c>
      <c r="Q173" s="71">
        <v>0.23243907454919299</v>
      </c>
      <c r="R173" s="71">
        <v>0</v>
      </c>
      <c r="S173" s="71">
        <v>0.52233215627327012</v>
      </c>
      <c r="T173" s="72"/>
      <c r="U173" s="71">
        <v>75109</v>
      </c>
      <c r="V173" s="71">
        <v>94</v>
      </c>
      <c r="W173" s="71">
        <v>84</v>
      </c>
      <c r="X173" s="71">
        <v>884</v>
      </c>
      <c r="Y173" s="71">
        <v>1767</v>
      </c>
      <c r="Z173" s="71">
        <v>2439</v>
      </c>
      <c r="AA173" s="71">
        <v>1159</v>
      </c>
      <c r="AB173" s="71">
        <v>3981</v>
      </c>
      <c r="AC173" s="71">
        <v>0</v>
      </c>
      <c r="AD173" s="71">
        <v>0.52233215627327012</v>
      </c>
      <c r="AE173" s="72"/>
      <c r="AF173" s="71">
        <v>595215.49213265593</v>
      </c>
      <c r="AG173" s="71">
        <v>147235.53275034801</v>
      </c>
      <c r="AH173" s="71">
        <v>1013584.402462304</v>
      </c>
      <c r="AI173" s="71">
        <v>5409348.5682805842</v>
      </c>
      <c r="AJ173" s="71">
        <v>8538705.7175751459</v>
      </c>
      <c r="AK173" s="71">
        <v>0</v>
      </c>
      <c r="AL173" s="71">
        <v>0</v>
      </c>
      <c r="AM173" s="71">
        <v>522561.53736286348</v>
      </c>
      <c r="AN173" s="71">
        <v>0</v>
      </c>
      <c r="AO173" s="71">
        <v>0</v>
      </c>
      <c r="AP173" s="71">
        <v>16226651.250563903</v>
      </c>
      <c r="AQ173" s="72"/>
      <c r="AR173" s="71">
        <v>64</v>
      </c>
      <c r="AS173" s="71">
        <v>23</v>
      </c>
      <c r="AT173" s="71">
        <v>0</v>
      </c>
      <c r="AU173" s="71">
        <v>0</v>
      </c>
      <c r="AV173" s="71">
        <v>0</v>
      </c>
      <c r="AW173" s="71">
        <v>0</v>
      </c>
      <c r="AX173" s="71"/>
      <c r="AY173" s="72"/>
      <c r="AZ173" s="71">
        <v>281.7</v>
      </c>
      <c r="BA173" s="71">
        <v>5324.6999999999989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1946</v>
      </c>
      <c r="B174" s="70">
        <v>153</v>
      </c>
      <c r="C174" s="70">
        <v>19</v>
      </c>
      <c r="D174" s="70">
        <v>9</v>
      </c>
      <c r="E174" s="70">
        <v>2022</v>
      </c>
      <c r="F174" s="70" t="s">
        <v>161</v>
      </c>
      <c r="G174" s="70" t="s">
        <v>1927</v>
      </c>
      <c r="H174" s="70" t="s">
        <v>1928</v>
      </c>
      <c r="I174" s="148"/>
      <c r="J174" s="71">
        <v>2.1956130278500314</v>
      </c>
      <c r="K174" s="71">
        <v>0.17896663834619142</v>
      </c>
      <c r="L174" s="71">
        <v>3.8294774791023714</v>
      </c>
      <c r="M174" s="71">
        <v>2.8135798405318857</v>
      </c>
      <c r="N174" s="71">
        <v>4.6955621920615433</v>
      </c>
      <c r="O174" s="71">
        <v>3.4046059596467071</v>
      </c>
      <c r="P174" s="71">
        <v>5.2130192170957494</v>
      </c>
      <c r="Q174" s="71">
        <v>0.22606019522720358</v>
      </c>
      <c r="R174" s="71">
        <v>0</v>
      </c>
      <c r="S174" s="71">
        <v>0.47553327612785268</v>
      </c>
      <c r="T174" s="72"/>
      <c r="U174" s="71">
        <v>86791</v>
      </c>
      <c r="V174" s="71">
        <v>94</v>
      </c>
      <c r="W174" s="71">
        <v>84</v>
      </c>
      <c r="X174" s="71">
        <v>884</v>
      </c>
      <c r="Y174" s="71">
        <v>1731</v>
      </c>
      <c r="Z174" s="71">
        <v>2380</v>
      </c>
      <c r="AA174" s="71">
        <v>1139</v>
      </c>
      <c r="AB174" s="71">
        <v>3840</v>
      </c>
      <c r="AC174" s="71">
        <v>0</v>
      </c>
      <c r="AD174" s="71">
        <v>0.47553327612785268</v>
      </c>
      <c r="AE174" s="72"/>
      <c r="AF174" s="71">
        <v>677510.74982083868</v>
      </c>
      <c r="AG174" s="71">
        <v>143883.46962489639</v>
      </c>
      <c r="AH174" s="71">
        <v>1097304.4874925741</v>
      </c>
      <c r="AI174" s="71">
        <v>5247681.4701938005</v>
      </c>
      <c r="AJ174" s="71">
        <v>9642116.6123789344</v>
      </c>
      <c r="AK174" s="71">
        <v>0</v>
      </c>
      <c r="AL174" s="71">
        <v>0</v>
      </c>
      <c r="AM174" s="71">
        <v>495848.81052332377</v>
      </c>
      <c r="AN174" s="71">
        <v>0</v>
      </c>
      <c r="AO174" s="71">
        <v>0</v>
      </c>
      <c r="AP174" s="71">
        <v>17304345.600034367</v>
      </c>
      <c r="AQ174" s="72"/>
      <c r="AR174" s="71">
        <v>66</v>
      </c>
      <c r="AS174" s="71">
        <v>23</v>
      </c>
      <c r="AT174" s="71">
        <v>0</v>
      </c>
      <c r="AU174" s="71">
        <v>0</v>
      </c>
      <c r="AV174" s="71">
        <v>0</v>
      </c>
      <c r="AW174" s="71">
        <v>0</v>
      </c>
      <c r="AX174" s="71"/>
      <c r="AY174" s="72"/>
      <c r="AZ174" s="71">
        <v>295.8</v>
      </c>
      <c r="BA174" s="71">
        <v>5324.6999999999989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1947</v>
      </c>
      <c r="B175" s="70">
        <v>153</v>
      </c>
      <c r="C175" s="70">
        <v>20</v>
      </c>
      <c r="D175" s="70">
        <v>9</v>
      </c>
      <c r="E175" s="70">
        <v>2023</v>
      </c>
      <c r="F175" s="70" t="s">
        <v>1539</v>
      </c>
      <c r="G175" s="70" t="s">
        <v>1927</v>
      </c>
      <c r="H175" s="70" t="s">
        <v>1928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v>
      </c>
      <c r="AS175" s="71">
        <v>24</v>
      </c>
      <c r="AT175" s="71">
        <v>0</v>
      </c>
      <c r="AU175" s="71">
        <v>0</v>
      </c>
      <c r="AV175" s="71">
        <v>0</v>
      </c>
      <c r="AW175" s="71">
        <v>0</v>
      </c>
      <c r="AX175" s="71"/>
      <c r="AY175" s="72"/>
      <c r="AZ175" s="71">
        <v>348.1</v>
      </c>
      <c r="BA175" s="71">
        <v>6157.1999999999989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1948</v>
      </c>
      <c r="B176" s="70">
        <v>153</v>
      </c>
      <c r="C176" s="70">
        <v>21</v>
      </c>
      <c r="D176" s="70">
        <v>9</v>
      </c>
      <c r="E176" s="70">
        <v>2024</v>
      </c>
      <c r="F176" s="70" t="s">
        <v>1554</v>
      </c>
      <c r="G176" s="70" t="s">
        <v>1927</v>
      </c>
      <c r="H176" s="70" t="s">
        <v>1928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1949</v>
      </c>
      <c r="B177" s="70">
        <v>460</v>
      </c>
      <c r="C177" s="70">
        <v>1</v>
      </c>
      <c r="D177" s="70">
        <v>28</v>
      </c>
      <c r="E177" s="70">
        <v>1990</v>
      </c>
      <c r="F177" s="70" t="s">
        <v>787</v>
      </c>
      <c r="G177" s="70" t="s">
        <v>1680</v>
      </c>
      <c r="H177" s="70" t="s">
        <v>1681</v>
      </c>
      <c r="I177" s="148"/>
      <c r="J177" s="71">
        <v>15.059773344419421</v>
      </c>
      <c r="K177" s="71">
        <v>0.6449141135041826</v>
      </c>
      <c r="L177" s="71">
        <v>23.8532555845083</v>
      </c>
      <c r="M177" s="71">
        <v>2.8628875599852051</v>
      </c>
      <c r="N177" s="71">
        <v>6.8902251625914932</v>
      </c>
      <c r="O177" s="71">
        <v>4.2376621586976508</v>
      </c>
      <c r="P177" s="71">
        <v>7.7344077388682626</v>
      </c>
      <c r="Q177" s="71">
        <v>0.26341708778707501</v>
      </c>
      <c r="R177" s="71">
        <v>0</v>
      </c>
      <c r="S177" s="71">
        <v>0.21450381414004099</v>
      </c>
      <c r="T177" s="72"/>
      <c r="U177" s="71">
        <v>422825</v>
      </c>
      <c r="V177" s="71">
        <v>118</v>
      </c>
      <c r="W177" s="71">
        <v>279</v>
      </c>
      <c r="X177" s="71">
        <v>960</v>
      </c>
      <c r="Y177" s="71">
        <v>1474</v>
      </c>
      <c r="Z177" s="71">
        <v>1743</v>
      </c>
      <c r="AA177" s="71">
        <v>1878</v>
      </c>
      <c r="AB177" s="71">
        <v>4277</v>
      </c>
      <c r="AC177" s="71">
        <v>0</v>
      </c>
      <c r="AD177" s="71">
        <v>0.21450381414004099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1950</v>
      </c>
      <c r="B178" s="70">
        <v>461</v>
      </c>
      <c r="C178" s="70">
        <v>2</v>
      </c>
      <c r="D178" s="70">
        <v>28</v>
      </c>
      <c r="E178" s="70">
        <v>2005</v>
      </c>
      <c r="F178" s="70" t="s">
        <v>789</v>
      </c>
      <c r="G178" s="1064" t="s">
        <v>1680</v>
      </c>
      <c r="H178" s="70" t="s">
        <v>1681</v>
      </c>
      <c r="I178" s="148"/>
      <c r="J178" s="71">
        <v>27.550028831072201</v>
      </c>
      <c r="K178" s="71">
        <v>0.35405560747966258</v>
      </c>
      <c r="L178" s="71">
        <v>48.874503967959022</v>
      </c>
      <c r="M178" s="71">
        <v>4.8461451417067014</v>
      </c>
      <c r="N178" s="71">
        <v>8.3481149623241251</v>
      </c>
      <c r="O178" s="71">
        <v>5.2755863071146454</v>
      </c>
      <c r="P178" s="71">
        <v>6.8490396979426089</v>
      </c>
      <c r="Q178" s="71">
        <v>0.239958012898562</v>
      </c>
      <c r="R178" s="71">
        <v>0</v>
      </c>
      <c r="S178" s="71">
        <v>0.5118726890047135</v>
      </c>
      <c r="T178" s="72"/>
      <c r="U178" s="71">
        <v>850893</v>
      </c>
      <c r="V178" s="71">
        <v>108</v>
      </c>
      <c r="W178" s="71">
        <v>434</v>
      </c>
      <c r="X178" s="71">
        <v>787</v>
      </c>
      <c r="Y178" s="71">
        <v>1702</v>
      </c>
      <c r="Z178" s="71">
        <v>2511</v>
      </c>
      <c r="AA178" s="71">
        <v>1362</v>
      </c>
      <c r="AB178" s="71">
        <v>4073</v>
      </c>
      <c r="AC178" s="71">
        <v>0</v>
      </c>
      <c r="AD178" s="71">
        <v>0.5118726890047135</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1951</v>
      </c>
      <c r="B179" s="70">
        <v>462</v>
      </c>
      <c r="C179" s="70">
        <v>3</v>
      </c>
      <c r="D179" s="70">
        <v>28</v>
      </c>
      <c r="E179" s="70">
        <v>2006</v>
      </c>
      <c r="F179" s="70" t="s">
        <v>790</v>
      </c>
      <c r="G179" s="1064" t="s">
        <v>1680</v>
      </c>
      <c r="H179" s="70" t="s">
        <v>1681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1952</v>
      </c>
      <c r="B180" s="70">
        <v>463</v>
      </c>
      <c r="C180" s="70">
        <v>4</v>
      </c>
      <c r="D180" s="70">
        <v>28</v>
      </c>
      <c r="E180" s="70">
        <v>2007</v>
      </c>
      <c r="F180" s="70" t="s">
        <v>791</v>
      </c>
      <c r="G180" s="70" t="s">
        <v>1680</v>
      </c>
      <c r="H180" s="70" t="s">
        <v>1681</v>
      </c>
      <c r="I180" s="148"/>
      <c r="J180" s="71">
        <v>35.304641671185209</v>
      </c>
      <c r="K180" s="71">
        <v>0.25246762854232219</v>
      </c>
      <c r="L180" s="71">
        <v>32.499251363732427</v>
      </c>
      <c r="M180" s="71">
        <v>6.1599560265215283</v>
      </c>
      <c r="N180" s="71">
        <v>8.4338285743948695</v>
      </c>
      <c r="O180" s="71">
        <v>5.1698566724777502</v>
      </c>
      <c r="P180" s="71">
        <v>6.9856939294104894</v>
      </c>
      <c r="Q180" s="71">
        <v>0.24912552067445401</v>
      </c>
      <c r="R180" s="71">
        <v>0</v>
      </c>
      <c r="S180" s="71">
        <v>0.2085753948365382</v>
      </c>
      <c r="T180" s="72"/>
      <c r="U180" s="71">
        <v>1159412</v>
      </c>
      <c r="V180" s="71">
        <v>84</v>
      </c>
      <c r="W180" s="71">
        <v>396</v>
      </c>
      <c r="X180" s="71">
        <v>1253</v>
      </c>
      <c r="Y180" s="71">
        <v>1724</v>
      </c>
      <c r="Z180" s="71">
        <v>2558</v>
      </c>
      <c r="AA180" s="71">
        <v>1368</v>
      </c>
      <c r="AB180" s="71">
        <v>4005</v>
      </c>
      <c r="AC180" s="71">
        <v>0</v>
      </c>
      <c r="AD180" s="71">
        <v>0.2085753948365382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1953</v>
      </c>
      <c r="B181" s="70">
        <v>464</v>
      </c>
      <c r="C181" s="70">
        <v>5</v>
      </c>
      <c r="D181" s="70">
        <v>28</v>
      </c>
      <c r="E181" s="70">
        <v>2008</v>
      </c>
      <c r="F181" s="70" t="s">
        <v>792</v>
      </c>
      <c r="G181" s="70" t="s">
        <v>1680</v>
      </c>
      <c r="H181" s="70" t="s">
        <v>1681</v>
      </c>
      <c r="I181" s="148"/>
      <c r="J181" s="71">
        <v>51.34013460766316</v>
      </c>
      <c r="K181" s="71">
        <v>0.22158010124173799</v>
      </c>
      <c r="L181" s="71">
        <v>28.06187696812718</v>
      </c>
      <c r="M181" s="71">
        <v>7.2077450532990417</v>
      </c>
      <c r="N181" s="71">
        <v>8.6465046741774003</v>
      </c>
      <c r="O181" s="71">
        <v>5.0511796896040764</v>
      </c>
      <c r="P181" s="71">
        <v>6.6767924711755278</v>
      </c>
      <c r="Q181" s="71">
        <v>0.24503304598723999</v>
      </c>
      <c r="R181" s="71">
        <v>0</v>
      </c>
      <c r="S181" s="71">
        <v>0.22677467278158081</v>
      </c>
      <c r="T181" s="72"/>
      <c r="U181" s="71">
        <v>1771485</v>
      </c>
      <c r="V181" s="71">
        <v>84</v>
      </c>
      <c r="W181" s="71">
        <v>396</v>
      </c>
      <c r="X181" s="71">
        <v>1253</v>
      </c>
      <c r="Y181" s="71">
        <v>1744</v>
      </c>
      <c r="Z181" s="71">
        <v>2587</v>
      </c>
      <c r="AA181" s="71">
        <v>1309</v>
      </c>
      <c r="AB181" s="71">
        <v>4004</v>
      </c>
      <c r="AC181" s="71">
        <v>0</v>
      </c>
      <c r="AD181" s="71">
        <v>0.22677467278158081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1954</v>
      </c>
      <c r="B182" s="70">
        <v>465</v>
      </c>
      <c r="C182" s="70">
        <v>6</v>
      </c>
      <c r="D182" s="70">
        <v>28</v>
      </c>
      <c r="E182" s="70">
        <v>2009</v>
      </c>
      <c r="F182" s="70" t="s">
        <v>176</v>
      </c>
      <c r="G182" s="70" t="s">
        <v>1680</v>
      </c>
      <c r="H182" s="70" t="s">
        <v>1681</v>
      </c>
      <c r="I182" s="148"/>
      <c r="J182" s="71">
        <v>58.571335362346453</v>
      </c>
      <c r="K182" s="71">
        <v>0.2132235425995713</v>
      </c>
      <c r="L182" s="71">
        <v>28.136970662167769</v>
      </c>
      <c r="M182" s="71">
        <v>5.5387403836320139</v>
      </c>
      <c r="N182" s="71">
        <v>7.635399502073029</v>
      </c>
      <c r="O182" s="71">
        <v>5.2242777483302998</v>
      </c>
      <c r="P182" s="71">
        <v>6.5732684500953811</v>
      </c>
      <c r="Q182" s="71">
        <v>0.23575451719406801</v>
      </c>
      <c r="R182" s="71">
        <v>0</v>
      </c>
      <c r="S182" s="71">
        <v>0.20513846423818999</v>
      </c>
      <c r="T182" s="72"/>
      <c r="U182" s="71">
        <v>2040923</v>
      </c>
      <c r="V182" s="71">
        <v>99</v>
      </c>
      <c r="W182" s="71">
        <v>455</v>
      </c>
      <c r="X182" s="71">
        <v>1216</v>
      </c>
      <c r="Y182" s="71">
        <v>1793</v>
      </c>
      <c r="Z182" s="71">
        <v>2641</v>
      </c>
      <c r="AA182" s="71">
        <v>1323</v>
      </c>
      <c r="AB182" s="71">
        <v>4044</v>
      </c>
      <c r="AC182" s="71">
        <v>0</v>
      </c>
      <c r="AD182" s="71">
        <v>0.20513846423818999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11.97</v>
      </c>
      <c r="BK182" s="71">
        <v>0</v>
      </c>
      <c r="BL182" s="71">
        <v>0</v>
      </c>
      <c r="BM182" s="71">
        <v>0</v>
      </c>
      <c r="BN182" s="72"/>
      <c r="BO182" s="71">
        <v>0</v>
      </c>
      <c r="BP182" s="71">
        <v>0</v>
      </c>
      <c r="BQ182" s="71">
        <v>2</v>
      </c>
      <c r="BR182" s="71">
        <v>0</v>
      </c>
      <c r="BS182" s="71">
        <v>0</v>
      </c>
      <c r="BT182" s="71">
        <v>0</v>
      </c>
      <c r="BU182"/>
      <c r="BV182" s="70">
        <v>11.97</v>
      </c>
      <c r="BW182" s="70">
        <v>0</v>
      </c>
      <c r="BX182" s="70">
        <v>0</v>
      </c>
      <c r="BY182" s="70">
        <v>0</v>
      </c>
      <c r="BZ182" s="70">
        <v>0</v>
      </c>
      <c r="CA182" s="70">
        <v>0</v>
      </c>
      <c r="CB182" s="70">
        <v>0</v>
      </c>
      <c r="CC182" s="70">
        <v>0</v>
      </c>
      <c r="CD182" s="70">
        <v>0</v>
      </c>
    </row>
    <row r="183" spans="1:82">
      <c r="A183" s="70" t="s">
        <v>1955</v>
      </c>
      <c r="B183" s="70">
        <v>466</v>
      </c>
      <c r="C183" s="70">
        <v>7</v>
      </c>
      <c r="D183" s="70">
        <v>28</v>
      </c>
      <c r="E183" s="70">
        <v>2010</v>
      </c>
      <c r="F183" s="70" t="s">
        <v>177</v>
      </c>
      <c r="G183" s="70" t="s">
        <v>1680</v>
      </c>
      <c r="H183" s="70" t="s">
        <v>1681</v>
      </c>
      <c r="I183" s="148"/>
      <c r="J183" s="71">
        <v>38.681032279774847</v>
      </c>
      <c r="K183" s="71">
        <v>0.2223721598114014</v>
      </c>
      <c r="L183" s="71">
        <v>25.615961486644011</v>
      </c>
      <c r="M183" s="71">
        <v>4.957945119516177</v>
      </c>
      <c r="N183" s="71">
        <v>7.5661535302150478</v>
      </c>
      <c r="O183" s="71">
        <v>5.2355557584897721</v>
      </c>
      <c r="P183" s="71">
        <v>6.7110575770088641</v>
      </c>
      <c r="Q183" s="71">
        <v>0.245850262418398</v>
      </c>
      <c r="R183" s="71">
        <v>0</v>
      </c>
      <c r="S183" s="71">
        <v>8.0640572626626328E-2</v>
      </c>
      <c r="T183" s="72"/>
      <c r="U183" s="71">
        <v>1508799</v>
      </c>
      <c r="V183" s="71">
        <v>99</v>
      </c>
      <c r="W183" s="71">
        <v>455</v>
      </c>
      <c r="X183" s="71">
        <v>1216</v>
      </c>
      <c r="Y183" s="71">
        <v>1807</v>
      </c>
      <c r="Z183" s="71">
        <v>2659</v>
      </c>
      <c r="AA183" s="71">
        <v>1317</v>
      </c>
      <c r="AB183" s="71">
        <v>4041</v>
      </c>
      <c r="AC183" s="71">
        <v>0</v>
      </c>
      <c r="AD183" s="71">
        <v>8.0640572626626328E-2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9.0370000000000008</v>
      </c>
      <c r="BK183" s="71">
        <v>0</v>
      </c>
      <c r="BL183" s="71">
        <v>0</v>
      </c>
      <c r="BM183" s="71">
        <v>0</v>
      </c>
      <c r="BN183" s="72"/>
      <c r="BO183" s="71">
        <v>0</v>
      </c>
      <c r="BP183" s="71">
        <v>0</v>
      </c>
      <c r="BQ183" s="71">
        <v>2</v>
      </c>
      <c r="BR183" s="71">
        <v>0</v>
      </c>
      <c r="BS183" s="71">
        <v>0</v>
      </c>
      <c r="BT183" s="71">
        <v>0</v>
      </c>
      <c r="BU183"/>
      <c r="BV183" s="70">
        <v>9.0370000000000008</v>
      </c>
      <c r="BW183" s="70">
        <v>0</v>
      </c>
      <c r="BX183" s="70">
        <v>0</v>
      </c>
      <c r="BY183" s="70">
        <v>0</v>
      </c>
      <c r="BZ183" s="70">
        <v>0</v>
      </c>
      <c r="CA183" s="70">
        <v>0</v>
      </c>
      <c r="CB183" s="70">
        <v>0</v>
      </c>
      <c r="CC183" s="70">
        <v>0</v>
      </c>
      <c r="CD183" s="70">
        <v>0</v>
      </c>
    </row>
    <row r="184" spans="1:82">
      <c r="A184" s="70" t="s">
        <v>1956</v>
      </c>
      <c r="B184" s="70">
        <v>467</v>
      </c>
      <c r="C184" s="70">
        <v>8</v>
      </c>
      <c r="D184" s="70">
        <v>28</v>
      </c>
      <c r="E184" s="70">
        <v>2011</v>
      </c>
      <c r="F184" s="70" t="s">
        <v>178</v>
      </c>
      <c r="G184" s="70" t="s">
        <v>1680</v>
      </c>
      <c r="H184" s="70" t="s">
        <v>1681</v>
      </c>
      <c r="I184" s="148"/>
      <c r="J184" s="71">
        <v>28.147774905013801</v>
      </c>
      <c r="K184" s="71">
        <v>0.31158475857889961</v>
      </c>
      <c r="L184" s="71">
        <v>23.901558570002429</v>
      </c>
      <c r="M184" s="71">
        <v>6.263278584776387</v>
      </c>
      <c r="N184" s="71">
        <v>9.1172983213780565</v>
      </c>
      <c r="O184" s="71">
        <v>5.0914706635952944</v>
      </c>
      <c r="P184" s="71">
        <v>6.4725827215566909</v>
      </c>
      <c r="Q184" s="71">
        <v>0.284988966764603</v>
      </c>
      <c r="R184" s="71">
        <v>0</v>
      </c>
      <c r="S184" s="71">
        <v>0.14508532450540121</v>
      </c>
      <c r="T184" s="72"/>
      <c r="U184" s="71">
        <v>1034033</v>
      </c>
      <c r="V184" s="71">
        <v>99</v>
      </c>
      <c r="W184" s="71">
        <v>455</v>
      </c>
      <c r="X184" s="71">
        <v>1216</v>
      </c>
      <c r="Y184" s="71">
        <v>1809</v>
      </c>
      <c r="Z184" s="71">
        <v>2642</v>
      </c>
      <c r="AA184" s="71">
        <v>1308</v>
      </c>
      <c r="AB184" s="71">
        <v>4061</v>
      </c>
      <c r="AC184" s="71">
        <v>0</v>
      </c>
      <c r="AD184" s="71">
        <v>0.14508532450540121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8.3219999999999992</v>
      </c>
      <c r="BK184" s="71">
        <v>0</v>
      </c>
      <c r="BL184" s="71">
        <v>0</v>
      </c>
      <c r="BM184" s="71">
        <v>0</v>
      </c>
      <c r="BN184" s="72"/>
      <c r="BO184" s="71">
        <v>0</v>
      </c>
      <c r="BP184" s="71">
        <v>0</v>
      </c>
      <c r="BQ184" s="71">
        <v>2</v>
      </c>
      <c r="BR184" s="71">
        <v>0</v>
      </c>
      <c r="BS184" s="71">
        <v>0</v>
      </c>
      <c r="BT184" s="71">
        <v>0</v>
      </c>
      <c r="BU184"/>
      <c r="BV184" s="70">
        <v>8.3219999999999992</v>
      </c>
      <c r="BW184" s="70">
        <v>0</v>
      </c>
      <c r="BX184" s="70">
        <v>0</v>
      </c>
      <c r="BY184" s="70">
        <v>0</v>
      </c>
      <c r="BZ184" s="70">
        <v>0</v>
      </c>
      <c r="CA184" s="70">
        <v>0</v>
      </c>
      <c r="CB184" s="70">
        <v>0</v>
      </c>
      <c r="CC184" s="70">
        <v>0</v>
      </c>
      <c r="CD184" s="70">
        <v>0</v>
      </c>
    </row>
    <row r="185" spans="1:82">
      <c r="A185" s="70" t="s">
        <v>1957</v>
      </c>
      <c r="B185" s="70">
        <v>468</v>
      </c>
      <c r="C185" s="70">
        <v>9</v>
      </c>
      <c r="D185" s="70">
        <v>28</v>
      </c>
      <c r="E185" s="70">
        <v>2012</v>
      </c>
      <c r="F185" s="70" t="s">
        <v>179</v>
      </c>
      <c r="G185" s="70" t="s">
        <v>1680</v>
      </c>
      <c r="H185" s="70" t="s">
        <v>1681</v>
      </c>
      <c r="I185" s="148"/>
      <c r="J185" s="71">
        <v>40.118012805004703</v>
      </c>
      <c r="K185" s="71">
        <v>0.35101228139906399</v>
      </c>
      <c r="L185" s="71">
        <v>24.115961865314301</v>
      </c>
      <c r="M185" s="71">
        <v>7.778972101745941</v>
      </c>
      <c r="N185" s="71">
        <v>10.2036802991957</v>
      </c>
      <c r="O185" s="71">
        <v>5.0609649137951376</v>
      </c>
      <c r="P185" s="71">
        <v>6.4745722246773028</v>
      </c>
      <c r="Q185" s="71">
        <v>0.31337082101586899</v>
      </c>
      <c r="R185" s="71">
        <v>0</v>
      </c>
      <c r="S185" s="71">
        <v>0.24411773872477899</v>
      </c>
      <c r="T185" s="72"/>
      <c r="U185" s="71">
        <v>1412073</v>
      </c>
      <c r="V185" s="71">
        <v>99</v>
      </c>
      <c r="W185" s="71">
        <v>455</v>
      </c>
      <c r="X185" s="71">
        <v>1216</v>
      </c>
      <c r="Y185" s="71">
        <v>1843</v>
      </c>
      <c r="Z185" s="71">
        <v>2647</v>
      </c>
      <c r="AA185" s="71">
        <v>1301</v>
      </c>
      <c r="AB185" s="71">
        <v>4110</v>
      </c>
      <c r="AC185" s="71">
        <v>0</v>
      </c>
      <c r="AD185" s="71">
        <v>0.24411773872477899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9.6370000000000005</v>
      </c>
      <c r="BK185" s="71">
        <v>0</v>
      </c>
      <c r="BL185" s="71">
        <v>0</v>
      </c>
      <c r="BM185" s="71">
        <v>0</v>
      </c>
      <c r="BN185" s="72"/>
      <c r="BO185" s="71">
        <v>0</v>
      </c>
      <c r="BP185" s="71">
        <v>0</v>
      </c>
      <c r="BQ185" s="71">
        <v>2</v>
      </c>
      <c r="BR185" s="71">
        <v>0</v>
      </c>
      <c r="BS185" s="71">
        <v>0</v>
      </c>
      <c r="BT185" s="71">
        <v>0</v>
      </c>
      <c r="BU185"/>
      <c r="BV185" s="70">
        <v>9.6370000000000005</v>
      </c>
      <c r="BW185" s="70">
        <v>0</v>
      </c>
      <c r="BX185" s="70">
        <v>0</v>
      </c>
      <c r="BY185" s="70">
        <v>0</v>
      </c>
      <c r="BZ185" s="70">
        <v>0</v>
      </c>
      <c r="CA185" s="70">
        <v>0</v>
      </c>
      <c r="CB185" s="70">
        <v>0</v>
      </c>
      <c r="CC185" s="70">
        <v>0</v>
      </c>
      <c r="CD185" s="70">
        <v>0</v>
      </c>
    </row>
    <row r="186" spans="1:82">
      <c r="A186" s="70" t="s">
        <v>1958</v>
      </c>
      <c r="B186" s="70">
        <v>469</v>
      </c>
      <c r="C186" s="70">
        <v>10</v>
      </c>
      <c r="D186" s="70">
        <v>28</v>
      </c>
      <c r="E186" s="70">
        <v>2013</v>
      </c>
      <c r="F186" s="70" t="s">
        <v>180</v>
      </c>
      <c r="G186" s="70" t="s">
        <v>1680</v>
      </c>
      <c r="H186" s="70" t="s">
        <v>1681</v>
      </c>
      <c r="I186" s="148"/>
      <c r="J186" s="71">
        <v>41.120769852321381</v>
      </c>
      <c r="K186" s="71">
        <v>0.29011284786749197</v>
      </c>
      <c r="L186" s="71">
        <v>21.29629590977715</v>
      </c>
      <c r="M186" s="71">
        <v>7.2346300358534803</v>
      </c>
      <c r="N186" s="71">
        <v>9.9906690007005388</v>
      </c>
      <c r="O186" s="71">
        <v>4.9434930391835739</v>
      </c>
      <c r="P186" s="71">
        <v>6.5489220989722909</v>
      </c>
      <c r="Q186" s="71">
        <v>0.31800596840358403</v>
      </c>
      <c r="R186" s="71">
        <v>0</v>
      </c>
      <c r="S186" s="71">
        <v>0.28218457900830551</v>
      </c>
      <c r="T186" s="72"/>
      <c r="U186" s="71">
        <v>1473718</v>
      </c>
      <c r="V186" s="71">
        <v>99</v>
      </c>
      <c r="W186" s="71">
        <v>455</v>
      </c>
      <c r="X186" s="71">
        <v>1216</v>
      </c>
      <c r="Y186" s="71">
        <v>1862</v>
      </c>
      <c r="Z186" s="71">
        <v>2701</v>
      </c>
      <c r="AA186" s="71">
        <v>1311</v>
      </c>
      <c r="AB186" s="71">
        <v>4111</v>
      </c>
      <c r="AC186" s="71">
        <v>0</v>
      </c>
      <c r="AD186" s="71">
        <v>0.28218457900830551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11.145</v>
      </c>
      <c r="BK186" s="71">
        <v>0</v>
      </c>
      <c r="BL186" s="71">
        <v>0</v>
      </c>
      <c r="BM186" s="71">
        <v>0</v>
      </c>
      <c r="BN186" s="72"/>
      <c r="BO186" s="71">
        <v>0</v>
      </c>
      <c r="BP186" s="71">
        <v>0</v>
      </c>
      <c r="BQ186" s="71">
        <v>2</v>
      </c>
      <c r="BR186" s="71">
        <v>0</v>
      </c>
      <c r="BS186" s="71">
        <v>0</v>
      </c>
      <c r="BT186" s="71">
        <v>0</v>
      </c>
      <c r="BU186"/>
      <c r="BV186" s="70">
        <v>11.145</v>
      </c>
      <c r="BW186" s="70">
        <v>0</v>
      </c>
      <c r="BX186" s="70">
        <v>0</v>
      </c>
      <c r="BY186" s="70">
        <v>0</v>
      </c>
      <c r="BZ186" s="70">
        <v>0</v>
      </c>
      <c r="CA186" s="70">
        <v>0</v>
      </c>
      <c r="CB186" s="70">
        <v>0</v>
      </c>
      <c r="CC186" s="70">
        <v>0</v>
      </c>
      <c r="CD186" s="70">
        <v>0</v>
      </c>
    </row>
    <row r="187" spans="1:82">
      <c r="A187" s="70" t="s">
        <v>1959</v>
      </c>
      <c r="B187" s="70">
        <v>470</v>
      </c>
      <c r="C187" s="70">
        <v>11</v>
      </c>
      <c r="D187" s="70">
        <v>28</v>
      </c>
      <c r="E187" s="70">
        <v>2014</v>
      </c>
      <c r="F187" s="70" t="s">
        <v>181</v>
      </c>
      <c r="G187" s="70" t="s">
        <v>1680</v>
      </c>
      <c r="H187" s="70" t="s">
        <v>1681</v>
      </c>
      <c r="I187" s="148"/>
      <c r="J187" s="71">
        <v>30.860618479347149</v>
      </c>
      <c r="K187" s="71">
        <v>0.32377648577779439</v>
      </c>
      <c r="L187" s="71">
        <v>17.286604348591499</v>
      </c>
      <c r="M187" s="71">
        <v>7.1967512073130884</v>
      </c>
      <c r="N187" s="71">
        <v>10.612917417243329</v>
      </c>
      <c r="O187" s="71">
        <v>4.7145363496931383</v>
      </c>
      <c r="P187" s="71">
        <v>6.5026211308943953</v>
      </c>
      <c r="Q187" s="71">
        <v>0.30280704539124098</v>
      </c>
      <c r="R187" s="71">
        <v>0</v>
      </c>
      <c r="S187" s="71">
        <v>0.2360220242746883</v>
      </c>
      <c r="T187" s="72"/>
      <c r="U187" s="71">
        <v>1228349</v>
      </c>
      <c r="V187" s="71">
        <v>96</v>
      </c>
      <c r="W187" s="71">
        <v>377</v>
      </c>
      <c r="X187" s="71">
        <v>1150</v>
      </c>
      <c r="Y187" s="71">
        <v>1868</v>
      </c>
      <c r="Z187" s="71">
        <v>2713</v>
      </c>
      <c r="AA187" s="71">
        <v>1295</v>
      </c>
      <c r="AB187" s="71">
        <v>4080</v>
      </c>
      <c r="AC187" s="71">
        <v>0</v>
      </c>
      <c r="AD187" s="71">
        <v>0.2360220242746883</v>
      </c>
      <c r="AE187" s="72"/>
      <c r="AF187" s="71"/>
      <c r="AG187" s="71"/>
      <c r="AH187" s="71"/>
      <c r="AI187" s="71"/>
      <c r="AJ187" s="71"/>
      <c r="AK187" s="71"/>
      <c r="AL187" s="71"/>
      <c r="AM187" s="71"/>
      <c r="AN187" s="71"/>
      <c r="AO187" s="71"/>
      <c r="AP187" s="71"/>
      <c r="AQ187" s="72"/>
      <c r="AR187" s="71">
        <v>56</v>
      </c>
      <c r="AS187" s="71">
        <v>14</v>
      </c>
      <c r="AT187" s="71">
        <v>0</v>
      </c>
      <c r="AU187" s="71">
        <v>0</v>
      </c>
      <c r="AV187" s="71">
        <v>0</v>
      </c>
      <c r="AW187" s="71">
        <v>0</v>
      </c>
      <c r="AX187" s="71"/>
      <c r="AY187" s="72"/>
      <c r="AZ187" s="71">
        <v>307.726</v>
      </c>
      <c r="BA187" s="71">
        <v>5464.2</v>
      </c>
      <c r="BB187" s="71">
        <v>0</v>
      </c>
      <c r="BC187" s="71">
        <v>0</v>
      </c>
      <c r="BD187" s="71">
        <v>0</v>
      </c>
      <c r="BE187" s="71">
        <v>0</v>
      </c>
      <c r="BF187" s="71"/>
      <c r="BG187" s="72"/>
      <c r="BH187" s="71">
        <v>0</v>
      </c>
      <c r="BI187" s="71">
        <v>0</v>
      </c>
      <c r="BJ187" s="71">
        <v>12.051</v>
      </c>
      <c r="BK187" s="71">
        <v>0</v>
      </c>
      <c r="BL187" s="71">
        <v>0</v>
      </c>
      <c r="BM187" s="71">
        <v>0</v>
      </c>
      <c r="BN187" s="72"/>
      <c r="BO187" s="71">
        <v>0</v>
      </c>
      <c r="BP187" s="71">
        <v>0</v>
      </c>
      <c r="BQ187" s="71">
        <v>2</v>
      </c>
      <c r="BR187" s="71">
        <v>0</v>
      </c>
      <c r="BS187" s="71">
        <v>0</v>
      </c>
      <c r="BT187" s="71">
        <v>0</v>
      </c>
      <c r="BU187"/>
      <c r="BV187" s="70">
        <v>12.051</v>
      </c>
      <c r="BW187" s="70">
        <v>0</v>
      </c>
      <c r="BX187" s="70">
        <v>0</v>
      </c>
      <c r="BY187" s="70">
        <v>0</v>
      </c>
      <c r="BZ187" s="70">
        <v>0</v>
      </c>
      <c r="CA187" s="70">
        <v>0</v>
      </c>
      <c r="CB187" s="70">
        <v>0</v>
      </c>
      <c r="CC187" s="70">
        <v>0</v>
      </c>
      <c r="CD187" s="70">
        <v>0</v>
      </c>
    </row>
    <row r="188" spans="1:82">
      <c r="A188" s="70" t="s">
        <v>1960</v>
      </c>
      <c r="B188" s="70">
        <v>471</v>
      </c>
      <c r="C188" s="70">
        <v>12</v>
      </c>
      <c r="D188" s="70">
        <v>28</v>
      </c>
      <c r="E188" s="70">
        <v>2015</v>
      </c>
      <c r="F188" s="70" t="s">
        <v>182</v>
      </c>
      <c r="G188" s="70" t="s">
        <v>1680</v>
      </c>
      <c r="H188" s="70" t="s">
        <v>1681</v>
      </c>
      <c r="I188" s="148"/>
      <c r="J188" s="71">
        <v>30.439898556224168</v>
      </c>
      <c r="K188" s="71">
        <v>0.31046799239252348</v>
      </c>
      <c r="L188" s="71">
        <v>18.195954479990441</v>
      </c>
      <c r="M188" s="71">
        <v>6.9633810158719411</v>
      </c>
      <c r="N188" s="71">
        <v>9.4962037048083658</v>
      </c>
      <c r="O188" s="71">
        <v>4.7074627881688551</v>
      </c>
      <c r="P188" s="71">
        <v>6.5278597663840916</v>
      </c>
      <c r="Q188" s="71">
        <v>0.28938113765357798</v>
      </c>
      <c r="R188" s="71">
        <v>0</v>
      </c>
      <c r="S188" s="71">
        <v>0.26001277989106641</v>
      </c>
      <c r="T188" s="72"/>
      <c r="U188" s="71">
        <v>1214766</v>
      </c>
      <c r="V188" s="71">
        <v>96</v>
      </c>
      <c r="W188" s="71">
        <v>377</v>
      </c>
      <c r="X188" s="71">
        <v>1150</v>
      </c>
      <c r="Y188" s="71">
        <v>1816</v>
      </c>
      <c r="Z188" s="71">
        <v>2735</v>
      </c>
      <c r="AA188" s="71">
        <v>1299</v>
      </c>
      <c r="AB188" s="71">
        <v>3983</v>
      </c>
      <c r="AC188" s="71">
        <v>0</v>
      </c>
      <c r="AD188" s="71">
        <v>0.26001277989106641</v>
      </c>
      <c r="AE188" s="72"/>
      <c r="AF188" s="71">
        <v>9374714.3420250565</v>
      </c>
      <c r="AG188" s="71">
        <v>206839.9448462346</v>
      </c>
      <c r="AH188" s="71">
        <v>2352770.838535137</v>
      </c>
      <c r="AI188" s="71">
        <v>7314093.3388545997</v>
      </c>
      <c r="AJ188" s="71">
        <v>8043150.4817356244</v>
      </c>
      <c r="AK188" s="71">
        <v>0</v>
      </c>
      <c r="AL188" s="71">
        <v>0</v>
      </c>
      <c r="AM188" s="71">
        <v>545853.44194340205</v>
      </c>
      <c r="AN188" s="71">
        <v>0</v>
      </c>
      <c r="AO188" s="71">
        <v>0</v>
      </c>
      <c r="AP188" s="71">
        <v>27837422.387940057</v>
      </c>
      <c r="AQ188" s="72"/>
      <c r="AR188" s="71">
        <v>62</v>
      </c>
      <c r="AS188" s="71">
        <v>14</v>
      </c>
      <c r="AT188" s="71">
        <v>0</v>
      </c>
      <c r="AU188" s="71">
        <v>0</v>
      </c>
      <c r="AV188" s="71">
        <v>0</v>
      </c>
      <c r="AW188" s="71">
        <v>0</v>
      </c>
      <c r="AX188" s="71"/>
      <c r="AY188" s="72"/>
      <c r="AZ188" s="71">
        <v>347.42599999999999</v>
      </c>
      <c r="BA188" s="71">
        <v>5464.2</v>
      </c>
      <c r="BB188" s="71">
        <v>0</v>
      </c>
      <c r="BC188" s="71">
        <v>0</v>
      </c>
      <c r="BD188" s="71">
        <v>0</v>
      </c>
      <c r="BE188" s="71">
        <v>0</v>
      </c>
      <c r="BF188" s="71"/>
      <c r="BG188" s="72"/>
      <c r="BH188" s="71">
        <v>0</v>
      </c>
      <c r="BI188" s="71">
        <v>0</v>
      </c>
      <c r="BJ188" s="71">
        <v>12.099</v>
      </c>
      <c r="BK188" s="71">
        <v>0</v>
      </c>
      <c r="BL188" s="71">
        <v>0</v>
      </c>
      <c r="BM188" s="71">
        <v>0</v>
      </c>
      <c r="BN188" s="72"/>
      <c r="BO188" s="71">
        <v>0</v>
      </c>
      <c r="BP188" s="71">
        <v>0</v>
      </c>
      <c r="BQ188" s="71">
        <v>2</v>
      </c>
      <c r="BR188" s="71">
        <v>0</v>
      </c>
      <c r="BS188" s="71">
        <v>0</v>
      </c>
      <c r="BT188" s="71">
        <v>0</v>
      </c>
      <c r="BU188"/>
      <c r="BV188" s="70">
        <v>12.099</v>
      </c>
      <c r="BW188" s="70">
        <v>0</v>
      </c>
      <c r="BX188" s="70">
        <v>0</v>
      </c>
      <c r="BY188" s="70">
        <v>0</v>
      </c>
      <c r="BZ188" s="70">
        <v>0</v>
      </c>
      <c r="CA188" s="70">
        <v>0</v>
      </c>
      <c r="CB188" s="70">
        <v>0</v>
      </c>
      <c r="CC188" s="70">
        <v>0</v>
      </c>
      <c r="CD188" s="70">
        <v>0</v>
      </c>
    </row>
    <row r="189" spans="1:82">
      <c r="A189" s="70" t="s">
        <v>1961</v>
      </c>
      <c r="B189" s="70">
        <v>472</v>
      </c>
      <c r="C189" s="70">
        <v>13</v>
      </c>
      <c r="D189" s="70">
        <v>28</v>
      </c>
      <c r="E189" s="70">
        <v>2016</v>
      </c>
      <c r="F189" s="70" t="s">
        <v>155</v>
      </c>
      <c r="G189" s="70" t="s">
        <v>1680</v>
      </c>
      <c r="H189" s="70" t="s">
        <v>1681</v>
      </c>
      <c r="I189" s="148"/>
      <c r="J189" s="71">
        <v>36.602595164235019</v>
      </c>
      <c r="K189" s="71">
        <v>0.29285764496085948</v>
      </c>
      <c r="L189" s="71">
        <v>19.566986423116042</v>
      </c>
      <c r="M189" s="71">
        <v>5.9702916520127287</v>
      </c>
      <c r="N189" s="71">
        <v>9.779319739066402</v>
      </c>
      <c r="O189" s="71">
        <v>4.6758021780747399</v>
      </c>
      <c r="P189" s="71">
        <v>7.6136172706731449</v>
      </c>
      <c r="Q189" s="71">
        <v>0.28090357476464428</v>
      </c>
      <c r="R189" s="71">
        <v>0</v>
      </c>
      <c r="S189" s="71">
        <v>0.24870121663294992</v>
      </c>
      <c r="T189" s="72"/>
      <c r="U189" s="71">
        <v>1390390</v>
      </c>
      <c r="V189" s="71">
        <v>96</v>
      </c>
      <c r="W189" s="71">
        <v>377</v>
      </c>
      <c r="X189" s="71">
        <v>1150</v>
      </c>
      <c r="Y189" s="71">
        <v>1839</v>
      </c>
      <c r="Z189" s="71">
        <v>2750</v>
      </c>
      <c r="AA189" s="71">
        <v>1567</v>
      </c>
      <c r="AB189" s="71">
        <v>3977</v>
      </c>
      <c r="AC189" s="71">
        <v>0</v>
      </c>
      <c r="AD189" s="71">
        <v>0.24870121663294989</v>
      </c>
      <c r="AE189" s="72"/>
      <c r="AF189" s="71">
        <v>11470016.597181089</v>
      </c>
      <c r="AG189" s="71">
        <v>197160.7684295584</v>
      </c>
      <c r="AH189" s="71">
        <v>1994089.21986013</v>
      </c>
      <c r="AI189" s="71">
        <v>7300923.4181053694</v>
      </c>
      <c r="AJ189" s="71">
        <v>8090368.410056104</v>
      </c>
      <c r="AK189" s="71">
        <v>0</v>
      </c>
      <c r="AL189" s="71">
        <v>0</v>
      </c>
      <c r="AM189" s="71">
        <v>545454.60285132297</v>
      </c>
      <c r="AN189" s="71">
        <v>0</v>
      </c>
      <c r="AO189" s="71">
        <v>0</v>
      </c>
      <c r="AP189" s="71">
        <v>29598013.016483571</v>
      </c>
      <c r="AQ189" s="72"/>
      <c r="AR189" s="71">
        <v>65</v>
      </c>
      <c r="AS189" s="71">
        <v>18</v>
      </c>
      <c r="AT189" s="71">
        <v>0</v>
      </c>
      <c r="AU189" s="71">
        <v>0</v>
      </c>
      <c r="AV189" s="71">
        <v>0</v>
      </c>
      <c r="AW189" s="71">
        <v>0</v>
      </c>
      <c r="AX189" s="71"/>
      <c r="AY189" s="72"/>
      <c r="AZ189" s="71">
        <v>367.02600000000001</v>
      </c>
      <c r="BA189" s="71">
        <v>5610.5</v>
      </c>
      <c r="BB189" s="71">
        <v>0</v>
      </c>
      <c r="BC189" s="71">
        <v>0</v>
      </c>
      <c r="BD189" s="71">
        <v>0</v>
      </c>
      <c r="BE189" s="71">
        <v>0</v>
      </c>
      <c r="BF189" s="71"/>
      <c r="BG189" s="72"/>
      <c r="BH189" s="71">
        <v>0</v>
      </c>
      <c r="BI189" s="71">
        <v>0</v>
      </c>
      <c r="BJ189" s="71">
        <v>9.7970000000000006</v>
      </c>
      <c r="BK189" s="71">
        <v>0</v>
      </c>
      <c r="BL189" s="71">
        <v>0</v>
      </c>
      <c r="BM189" s="71">
        <v>0</v>
      </c>
      <c r="BN189" s="72"/>
      <c r="BO189" s="71">
        <v>0</v>
      </c>
      <c r="BP189" s="71">
        <v>0</v>
      </c>
      <c r="BQ189" s="71">
        <v>2</v>
      </c>
      <c r="BR189" s="71">
        <v>0</v>
      </c>
      <c r="BS189" s="71">
        <v>0</v>
      </c>
      <c r="BT189" s="71">
        <v>0</v>
      </c>
      <c r="BU189"/>
      <c r="BV189" s="70">
        <v>9.7970000000000006</v>
      </c>
      <c r="BW189" s="70">
        <v>0</v>
      </c>
      <c r="BX189" s="70">
        <v>0</v>
      </c>
      <c r="BY189" s="70">
        <v>0</v>
      </c>
      <c r="BZ189" s="70">
        <v>0</v>
      </c>
      <c r="CA189" s="70">
        <v>0</v>
      </c>
      <c r="CB189" s="70">
        <v>0</v>
      </c>
      <c r="CC189" s="70">
        <v>0</v>
      </c>
      <c r="CD189" s="70">
        <v>0</v>
      </c>
    </row>
    <row r="190" spans="1:82">
      <c r="A190" s="70" t="s">
        <v>1962</v>
      </c>
      <c r="B190" s="70">
        <v>473</v>
      </c>
      <c r="C190" s="70">
        <v>14</v>
      </c>
      <c r="D190" s="70">
        <v>28</v>
      </c>
      <c r="E190" s="70">
        <v>2017</v>
      </c>
      <c r="F190" s="70" t="s">
        <v>156</v>
      </c>
      <c r="G190" s="70" t="s">
        <v>1680</v>
      </c>
      <c r="H190" s="70" t="s">
        <v>1681</v>
      </c>
      <c r="I190" s="148"/>
      <c r="J190" s="71">
        <v>35.825050770873197</v>
      </c>
      <c r="K190" s="71">
        <v>0.29925666415585478</v>
      </c>
      <c r="L190" s="71">
        <v>17.66331539126573</v>
      </c>
      <c r="M190" s="71">
        <v>5.9863515603503661</v>
      </c>
      <c r="N190" s="71">
        <v>9.6841105920986017</v>
      </c>
      <c r="O190" s="71">
        <v>4.6346277145975385</v>
      </c>
      <c r="P190" s="71">
        <v>7.8019569636020814</v>
      </c>
      <c r="Q190" s="71">
        <v>0.27034225730942602</v>
      </c>
      <c r="R190" s="71">
        <v>0</v>
      </c>
      <c r="S190" s="71">
        <v>0.27823985139301849</v>
      </c>
      <c r="T190" s="72"/>
      <c r="U190" s="71">
        <v>1339055</v>
      </c>
      <c r="V190" s="71">
        <v>96</v>
      </c>
      <c r="W190" s="71">
        <v>377</v>
      </c>
      <c r="X190" s="71">
        <v>1150</v>
      </c>
      <c r="Y190" s="71">
        <v>1861</v>
      </c>
      <c r="Z190" s="71">
        <v>2771</v>
      </c>
      <c r="AA190" s="71">
        <v>1616</v>
      </c>
      <c r="AB190" s="71">
        <v>3958</v>
      </c>
      <c r="AC190" s="71">
        <v>0</v>
      </c>
      <c r="AD190" s="71">
        <v>0.27823985139301849</v>
      </c>
      <c r="AE190" s="72"/>
      <c r="AF190" s="71">
        <v>10854745.91091655</v>
      </c>
      <c r="AG190" s="71">
        <v>197733.62853877441</v>
      </c>
      <c r="AH190" s="71">
        <v>2435990.9630281748</v>
      </c>
      <c r="AI190" s="71">
        <v>7120293.9770746091</v>
      </c>
      <c r="AJ190" s="71">
        <v>7424112.5355462078</v>
      </c>
      <c r="AK190" s="71">
        <v>0</v>
      </c>
      <c r="AL190" s="71">
        <v>0</v>
      </c>
      <c r="AM190" s="71">
        <v>543698.11965034844</v>
      </c>
      <c r="AN190" s="71">
        <v>0</v>
      </c>
      <c r="AO190" s="71">
        <v>0</v>
      </c>
      <c r="AP190" s="71">
        <v>28576575.134754665</v>
      </c>
      <c r="AQ190" s="72"/>
      <c r="AR190" s="71">
        <v>69</v>
      </c>
      <c r="AS190" s="71">
        <v>18</v>
      </c>
      <c r="AT190" s="71">
        <v>0</v>
      </c>
      <c r="AU190" s="71">
        <v>0</v>
      </c>
      <c r="AV190" s="71">
        <v>0</v>
      </c>
      <c r="AW190" s="71">
        <v>0</v>
      </c>
      <c r="AX190" s="71"/>
      <c r="AY190" s="72"/>
      <c r="AZ190" s="71">
        <v>388.52600000000001</v>
      </c>
      <c r="BA190" s="71">
        <v>5535.7</v>
      </c>
      <c r="BB190" s="71">
        <v>0</v>
      </c>
      <c r="BC190" s="71">
        <v>0</v>
      </c>
      <c r="BD190" s="71">
        <v>0</v>
      </c>
      <c r="BE190" s="71">
        <v>0</v>
      </c>
      <c r="BF190" s="71"/>
      <c r="BG190" s="72"/>
      <c r="BH190" s="71">
        <v>0</v>
      </c>
      <c r="BI190" s="71">
        <v>0</v>
      </c>
      <c r="BJ190" s="71">
        <v>11.49</v>
      </c>
      <c r="BK190" s="71">
        <v>0</v>
      </c>
      <c r="BL190" s="71">
        <v>0</v>
      </c>
      <c r="BM190" s="71">
        <v>0</v>
      </c>
      <c r="BN190" s="72"/>
      <c r="BO190" s="71">
        <v>0</v>
      </c>
      <c r="BP190" s="71">
        <v>0</v>
      </c>
      <c r="BQ190" s="71">
        <v>2</v>
      </c>
      <c r="BR190" s="71">
        <v>0</v>
      </c>
      <c r="BS190" s="71">
        <v>0</v>
      </c>
      <c r="BT190" s="71">
        <v>0</v>
      </c>
      <c r="BU190"/>
      <c r="BV190" s="70">
        <v>11.49</v>
      </c>
      <c r="BW190" s="70">
        <v>0</v>
      </c>
      <c r="BX190" s="70">
        <v>0</v>
      </c>
      <c r="BY190" s="70">
        <v>0</v>
      </c>
      <c r="BZ190" s="70">
        <v>0</v>
      </c>
      <c r="CA190" s="70">
        <v>0</v>
      </c>
      <c r="CB190" s="70">
        <v>0</v>
      </c>
      <c r="CC190" s="70">
        <v>0</v>
      </c>
      <c r="CD190" s="70">
        <v>0</v>
      </c>
    </row>
    <row r="191" spans="1:82">
      <c r="A191" s="70" t="s">
        <v>1963</v>
      </c>
      <c r="B191" s="70">
        <v>474</v>
      </c>
      <c r="C191" s="70">
        <v>15</v>
      </c>
      <c r="D191" s="70">
        <v>28</v>
      </c>
      <c r="E191" s="70">
        <v>2018</v>
      </c>
      <c r="F191" s="70" t="s">
        <v>183</v>
      </c>
      <c r="G191" s="70" t="s">
        <v>1680</v>
      </c>
      <c r="H191" s="70" t="s">
        <v>1681</v>
      </c>
      <c r="I191" s="148"/>
      <c r="J191" s="71">
        <v>37.34059435109674</v>
      </c>
      <c r="K191" s="71">
        <v>0.27852689943022868</v>
      </c>
      <c r="L191" s="71">
        <v>16.203816774228734</v>
      </c>
      <c r="M191" s="71">
        <v>6.015876703484162</v>
      </c>
      <c r="N191" s="71">
        <v>8.9543248108763187</v>
      </c>
      <c r="O191" s="71">
        <v>4.5606821625266329</v>
      </c>
      <c r="P191" s="71">
        <v>7.8007725948325239</v>
      </c>
      <c r="Q191" s="71">
        <v>0.24832610518362</v>
      </c>
      <c r="R191" s="71">
        <v>0</v>
      </c>
      <c r="S191" s="71">
        <v>0.32874804899264098</v>
      </c>
      <c r="T191" s="72"/>
      <c r="U191" s="71">
        <v>1458344</v>
      </c>
      <c r="V191" s="71">
        <v>96</v>
      </c>
      <c r="W191" s="71">
        <v>377</v>
      </c>
      <c r="X191" s="71">
        <v>1150</v>
      </c>
      <c r="Y191" s="71">
        <v>1869</v>
      </c>
      <c r="Z191" s="71">
        <v>2779</v>
      </c>
      <c r="AA191" s="71">
        <v>1632</v>
      </c>
      <c r="AB191" s="71">
        <v>3918</v>
      </c>
      <c r="AC191" s="71">
        <v>0</v>
      </c>
      <c r="AD191" s="71">
        <v>0.32874804899264098</v>
      </c>
      <c r="AE191" s="72"/>
      <c r="AF191" s="71">
        <v>11866944.214291111</v>
      </c>
      <c r="AG191" s="71">
        <v>178901.6316194231</v>
      </c>
      <c r="AH191" s="71">
        <v>2295921.782389421</v>
      </c>
      <c r="AI191" s="71">
        <v>7278394.8680075034</v>
      </c>
      <c r="AJ191" s="71">
        <v>6926188.8562487699</v>
      </c>
      <c r="AK191" s="71">
        <v>0</v>
      </c>
      <c r="AL191" s="71">
        <v>0</v>
      </c>
      <c r="AM191" s="71">
        <v>539317.05176824029</v>
      </c>
      <c r="AN191" s="71">
        <v>0</v>
      </c>
      <c r="AO191" s="71">
        <v>0</v>
      </c>
      <c r="AP191" s="71">
        <v>29085668.404324468</v>
      </c>
      <c r="AQ191" s="72"/>
      <c r="AR191" s="71">
        <v>75</v>
      </c>
      <c r="AS191" s="71">
        <v>22</v>
      </c>
      <c r="AT191" s="71">
        <v>0</v>
      </c>
      <c r="AU191" s="71">
        <v>0</v>
      </c>
      <c r="AV191" s="71">
        <v>0</v>
      </c>
      <c r="AW191" s="71">
        <v>0</v>
      </c>
      <c r="AX191" s="71"/>
      <c r="AY191" s="72"/>
      <c r="AZ191" s="71">
        <v>430.02599999999995</v>
      </c>
      <c r="BA191" s="71">
        <v>5667</v>
      </c>
      <c r="BB191" s="71">
        <v>0</v>
      </c>
      <c r="BC191" s="71">
        <v>0</v>
      </c>
      <c r="BD191" s="71">
        <v>0</v>
      </c>
      <c r="BE191" s="71">
        <v>0</v>
      </c>
      <c r="BF191" s="71"/>
      <c r="BG191" s="72"/>
      <c r="BH191" s="71">
        <v>0</v>
      </c>
      <c r="BI191" s="71">
        <v>0</v>
      </c>
      <c r="BJ191" s="71">
        <v>11.31</v>
      </c>
      <c r="BK191" s="71">
        <v>0</v>
      </c>
      <c r="BL191" s="71">
        <v>0</v>
      </c>
      <c r="BM191" s="71">
        <v>0</v>
      </c>
      <c r="BN191" s="72"/>
      <c r="BO191" s="71">
        <v>0</v>
      </c>
      <c r="BP191" s="71">
        <v>0</v>
      </c>
      <c r="BQ191" s="71">
        <v>2</v>
      </c>
      <c r="BR191" s="71">
        <v>0</v>
      </c>
      <c r="BS191" s="71">
        <v>0</v>
      </c>
      <c r="BT191" s="71">
        <v>0</v>
      </c>
      <c r="BU191"/>
      <c r="BV191" s="70">
        <v>11.31</v>
      </c>
      <c r="BW191" s="70">
        <v>0</v>
      </c>
      <c r="BX191" s="70">
        <v>0</v>
      </c>
      <c r="BY191" s="70">
        <v>0</v>
      </c>
      <c r="BZ191" s="70">
        <v>0</v>
      </c>
      <c r="CA191" s="70">
        <v>0</v>
      </c>
      <c r="CB191" s="70">
        <v>0</v>
      </c>
      <c r="CC191" s="70">
        <v>0</v>
      </c>
      <c r="CD191" s="70">
        <v>0</v>
      </c>
    </row>
    <row r="192" spans="1:82">
      <c r="A192" s="70" t="s">
        <v>1964</v>
      </c>
      <c r="B192" s="70">
        <v>475</v>
      </c>
      <c r="C192" s="70">
        <v>16</v>
      </c>
      <c r="D192" s="70">
        <v>28</v>
      </c>
      <c r="E192" s="70">
        <v>2019</v>
      </c>
      <c r="F192" s="70" t="s">
        <v>158</v>
      </c>
      <c r="G192" s="70" t="s">
        <v>1680</v>
      </c>
      <c r="H192" s="70" t="s">
        <v>1681</v>
      </c>
      <c r="I192" s="148"/>
      <c r="J192" s="71">
        <v>37.135584328217732</v>
      </c>
      <c r="K192" s="71">
        <v>0.25845245328291061</v>
      </c>
      <c r="L192" s="71">
        <v>16.276415402298682</v>
      </c>
      <c r="M192" s="71">
        <v>5.3967876623725859</v>
      </c>
      <c r="N192" s="71">
        <v>9.1182632062721751</v>
      </c>
      <c r="O192" s="71">
        <v>4.4436137600452348</v>
      </c>
      <c r="P192" s="71">
        <v>6.5544844899636932</v>
      </c>
      <c r="Q192" s="71">
        <v>0.241718929953747</v>
      </c>
      <c r="R192" s="71">
        <v>0</v>
      </c>
      <c r="S192" s="71">
        <v>0.24001788570358792</v>
      </c>
      <c r="T192" s="72"/>
      <c r="U192" s="71">
        <v>1525682</v>
      </c>
      <c r="V192" s="71">
        <v>96</v>
      </c>
      <c r="W192" s="71">
        <v>377</v>
      </c>
      <c r="X192" s="71">
        <v>1150</v>
      </c>
      <c r="Y192" s="71">
        <v>1880</v>
      </c>
      <c r="Z192" s="71">
        <v>2782</v>
      </c>
      <c r="AA192" s="71">
        <v>1361</v>
      </c>
      <c r="AB192" s="71">
        <v>3917</v>
      </c>
      <c r="AC192" s="71">
        <v>0</v>
      </c>
      <c r="AD192" s="71">
        <v>0.2400178857035879</v>
      </c>
      <c r="AE192" s="72"/>
      <c r="AF192" s="71">
        <v>12182311.56633413</v>
      </c>
      <c r="AG192" s="71">
        <v>178848.6538254667</v>
      </c>
      <c r="AH192" s="71">
        <v>2478909.7282054392</v>
      </c>
      <c r="AI192" s="71">
        <v>7132222.7530201767</v>
      </c>
      <c r="AJ192" s="71">
        <v>7349056.4719306389</v>
      </c>
      <c r="AK192" s="71">
        <v>0</v>
      </c>
      <c r="AL192" s="71">
        <v>0</v>
      </c>
      <c r="AM192" s="71">
        <v>533465.91283978731</v>
      </c>
      <c r="AN192" s="71">
        <v>0</v>
      </c>
      <c r="AO192" s="71">
        <v>0</v>
      </c>
      <c r="AP192" s="71">
        <v>29854815.086155642</v>
      </c>
      <c r="AQ192" s="72"/>
      <c r="AR192" s="71">
        <v>81</v>
      </c>
      <c r="AS192" s="71">
        <v>23</v>
      </c>
      <c r="AT192" s="71">
        <v>0</v>
      </c>
      <c r="AU192" s="71">
        <v>0</v>
      </c>
      <c r="AV192" s="71">
        <v>0</v>
      </c>
      <c r="AW192" s="71">
        <v>0</v>
      </c>
      <c r="AX192" s="71"/>
      <c r="AY192" s="72"/>
      <c r="AZ192" s="71">
        <v>464.06799999999993</v>
      </c>
      <c r="BA192" s="71">
        <v>5690.9</v>
      </c>
      <c r="BB192" s="71">
        <v>0</v>
      </c>
      <c r="BC192" s="71">
        <v>0</v>
      </c>
      <c r="BD192" s="71">
        <v>0</v>
      </c>
      <c r="BE192" s="71">
        <v>0</v>
      </c>
      <c r="BF192" s="71"/>
      <c r="BG192" s="72"/>
      <c r="BH192" s="71">
        <v>0</v>
      </c>
      <c r="BI192" s="71">
        <v>0</v>
      </c>
      <c r="BJ192" s="71">
        <v>3.8050000000000002</v>
      </c>
      <c r="BK192" s="71">
        <v>0</v>
      </c>
      <c r="BL192" s="71">
        <v>0</v>
      </c>
      <c r="BM192" s="71">
        <v>0</v>
      </c>
      <c r="BN192" s="72"/>
      <c r="BO192" s="71">
        <v>0</v>
      </c>
      <c r="BP192" s="71">
        <v>0</v>
      </c>
      <c r="BQ192" s="71">
        <v>1</v>
      </c>
      <c r="BR192" s="71">
        <v>0</v>
      </c>
      <c r="BS192" s="71">
        <v>0</v>
      </c>
      <c r="BT192" s="71">
        <v>0</v>
      </c>
      <c r="BU192"/>
      <c r="BV192" s="70">
        <v>3.8050000000000002</v>
      </c>
      <c r="BW192" s="70">
        <v>0</v>
      </c>
      <c r="BX192" s="70">
        <v>0</v>
      </c>
      <c r="BY192" s="70">
        <v>0</v>
      </c>
      <c r="BZ192" s="70">
        <v>0</v>
      </c>
      <c r="CA192" s="70">
        <v>0</v>
      </c>
      <c r="CB192" s="70">
        <v>0</v>
      </c>
      <c r="CC192" s="70">
        <v>0</v>
      </c>
      <c r="CD192" s="70">
        <v>0</v>
      </c>
    </row>
    <row r="193" spans="1:82">
      <c r="A193" s="70" t="s">
        <v>1965</v>
      </c>
      <c r="B193" s="70">
        <v>476</v>
      </c>
      <c r="C193" s="70">
        <v>17</v>
      </c>
      <c r="D193" s="70">
        <v>28</v>
      </c>
      <c r="E193" s="70">
        <v>2020</v>
      </c>
      <c r="F193" s="70" t="s">
        <v>159</v>
      </c>
      <c r="G193" s="70" t="s">
        <v>1680</v>
      </c>
      <c r="H193" s="70" t="s">
        <v>1681</v>
      </c>
      <c r="I193" s="148"/>
      <c r="J193" s="71">
        <v>40.446468862200717</v>
      </c>
      <c r="K193" s="71">
        <v>0.285171018142026</v>
      </c>
      <c r="L193" s="71">
        <v>19.872414832828948</v>
      </c>
      <c r="M193" s="71">
        <v>5.6542590852475358</v>
      </c>
      <c r="N193" s="71">
        <v>8.4685386988507521</v>
      </c>
      <c r="O193" s="71">
        <v>3.8932339051827607</v>
      </c>
      <c r="P193" s="71">
        <v>6.2391313147162837</v>
      </c>
      <c r="Q193" s="71">
        <v>0.23124395717056301</v>
      </c>
      <c r="R193" s="71">
        <v>0</v>
      </c>
      <c r="S193" s="71">
        <v>0.2208344770851659</v>
      </c>
      <c r="T193" s="72"/>
      <c r="U193" s="71">
        <v>1883691</v>
      </c>
      <c r="V193" s="71">
        <v>98</v>
      </c>
      <c r="W193" s="71">
        <v>409</v>
      </c>
      <c r="X193" s="71">
        <v>1267</v>
      </c>
      <c r="Y193" s="71">
        <v>1905</v>
      </c>
      <c r="Z193" s="71">
        <v>2782</v>
      </c>
      <c r="AA193" s="71">
        <v>1377</v>
      </c>
      <c r="AB193" s="71">
        <v>3922</v>
      </c>
      <c r="AC193" s="71">
        <v>0</v>
      </c>
      <c r="AD193" s="71">
        <v>0.2208344770851659</v>
      </c>
      <c r="AE193" s="72"/>
      <c r="AF193" s="71">
        <v>14707684.962630879</v>
      </c>
      <c r="AG193" s="71">
        <v>182709.24126802557</v>
      </c>
      <c r="AH193" s="71">
        <v>2914255.6152553027</v>
      </c>
      <c r="AI193" s="71">
        <v>7274710.6607675059</v>
      </c>
      <c r="AJ193" s="71">
        <v>7822859.2981584929</v>
      </c>
      <c r="AK193" s="71"/>
      <c r="AL193" s="71"/>
      <c r="AM193" s="71">
        <v>511864.5743288318</v>
      </c>
      <c r="AN193" s="71"/>
      <c r="AO193" s="71"/>
      <c r="AP193" s="71">
        <v>33414084.352409039</v>
      </c>
      <c r="AQ193" s="72"/>
      <c r="AR193" s="71">
        <v>85</v>
      </c>
      <c r="AS193" s="71">
        <v>26</v>
      </c>
      <c r="AT193" s="71">
        <v>0</v>
      </c>
      <c r="AU193" s="71">
        <v>0</v>
      </c>
      <c r="AV193" s="71">
        <v>0</v>
      </c>
      <c r="AW193" s="71">
        <v>0</v>
      </c>
      <c r="AX193" s="71"/>
      <c r="AY193" s="72"/>
      <c r="AZ193" s="71">
        <v>493.26799999999992</v>
      </c>
      <c r="BA193" s="71">
        <v>5823.4000000000005</v>
      </c>
      <c r="BB193" s="71">
        <v>0</v>
      </c>
      <c r="BC193" s="71">
        <v>0</v>
      </c>
      <c r="BD193" s="71">
        <v>0</v>
      </c>
      <c r="BE193" s="71">
        <v>0</v>
      </c>
      <c r="BF193" s="71"/>
      <c r="BG193" s="72"/>
      <c r="BH193" s="71">
        <v>0</v>
      </c>
      <c r="BI193" s="71">
        <v>0</v>
      </c>
      <c r="BJ193" s="71">
        <v>8.2140000000000004</v>
      </c>
      <c r="BK193" s="71">
        <v>0</v>
      </c>
      <c r="BL193" s="71">
        <v>0</v>
      </c>
      <c r="BM193" s="71">
        <v>0</v>
      </c>
      <c r="BN193" s="72"/>
      <c r="BO193" s="71">
        <v>0</v>
      </c>
      <c r="BP193" s="71">
        <v>0</v>
      </c>
      <c r="BQ193" s="71">
        <v>2</v>
      </c>
      <c r="BR193" s="71">
        <v>0</v>
      </c>
      <c r="BS193" s="71">
        <v>0</v>
      </c>
      <c r="BT193" s="71">
        <v>0</v>
      </c>
      <c r="BU193"/>
      <c r="BV193" s="70">
        <v>8.2140000000000004</v>
      </c>
      <c r="BW193" s="70">
        <v>0</v>
      </c>
      <c r="BX193" s="70">
        <v>0</v>
      </c>
      <c r="BY193" s="70">
        <v>0</v>
      </c>
      <c r="BZ193" s="70">
        <v>0</v>
      </c>
      <c r="CA193" s="70">
        <v>0</v>
      </c>
      <c r="CB193" s="70">
        <v>0</v>
      </c>
      <c r="CC193" s="70">
        <v>0</v>
      </c>
      <c r="CD193" s="70">
        <v>0</v>
      </c>
    </row>
    <row r="194" spans="1:82">
      <c r="A194" s="70" t="s">
        <v>1966</v>
      </c>
      <c r="B194" s="70">
        <v>476</v>
      </c>
      <c r="C194" s="70">
        <v>18</v>
      </c>
      <c r="D194" s="70">
        <v>28</v>
      </c>
      <c r="E194" s="70">
        <v>2021</v>
      </c>
      <c r="F194" s="70" t="s">
        <v>160</v>
      </c>
      <c r="G194" s="70" t="s">
        <v>1680</v>
      </c>
      <c r="H194" s="70" t="s">
        <v>1681</v>
      </c>
      <c r="I194" s="148"/>
      <c r="J194" s="71">
        <v>45.878822168712759</v>
      </c>
      <c r="K194" s="71">
        <v>0.27469884907851111</v>
      </c>
      <c r="L194" s="71">
        <v>18.135346062128068</v>
      </c>
      <c r="M194" s="71">
        <v>5.7425587870963639</v>
      </c>
      <c r="N194" s="71">
        <v>8.4192637496721954</v>
      </c>
      <c r="O194" s="71">
        <v>3.7756788836139656</v>
      </c>
      <c r="P194" s="71">
        <v>6.4820208127709851</v>
      </c>
      <c r="Q194" s="71">
        <v>0.228468751246167</v>
      </c>
      <c r="R194" s="71">
        <v>0</v>
      </c>
      <c r="S194" s="71">
        <v>0.21446097492757241</v>
      </c>
      <c r="T194" s="72"/>
      <c r="U194" s="71">
        <v>2194233</v>
      </c>
      <c r="V194" s="71">
        <v>98</v>
      </c>
      <c r="W194" s="71">
        <v>409</v>
      </c>
      <c r="X194" s="71">
        <v>1267</v>
      </c>
      <c r="Y194" s="71">
        <v>1917</v>
      </c>
      <c r="Z194" s="71">
        <v>2778</v>
      </c>
      <c r="AA194" s="71">
        <v>1395</v>
      </c>
      <c r="AB194" s="71">
        <v>3913</v>
      </c>
      <c r="AC194" s="71">
        <v>0</v>
      </c>
      <c r="AD194" s="71">
        <v>0.21446097492757241</v>
      </c>
      <c r="AE194" s="72"/>
      <c r="AF194" s="71">
        <v>16806880.304088555</v>
      </c>
      <c r="AG194" s="71">
        <v>185864.3430725233</v>
      </c>
      <c r="AH194" s="71">
        <v>2612799.7582062148</v>
      </c>
      <c r="AI194" s="71">
        <v>7982514.0442051832</v>
      </c>
      <c r="AJ194" s="71">
        <v>7668390.7956394637</v>
      </c>
      <c r="AK194" s="71">
        <v>0</v>
      </c>
      <c r="AL194" s="71">
        <v>0</v>
      </c>
      <c r="AM194" s="71">
        <v>513635.59299193282</v>
      </c>
      <c r="AN194" s="71">
        <v>0</v>
      </c>
      <c r="AO194" s="71">
        <v>0</v>
      </c>
      <c r="AP194" s="71">
        <v>35770084.83820387</v>
      </c>
      <c r="AQ194" s="72"/>
      <c r="AR194" s="71">
        <v>87</v>
      </c>
      <c r="AS194" s="71">
        <v>29</v>
      </c>
      <c r="AT194" s="71">
        <v>0</v>
      </c>
      <c r="AU194" s="71">
        <v>0</v>
      </c>
      <c r="AV194" s="71">
        <v>0</v>
      </c>
      <c r="AW194" s="71">
        <v>0</v>
      </c>
      <c r="AX194" s="71"/>
      <c r="AY194" s="72"/>
      <c r="AZ194" s="71">
        <v>508.13199999999978</v>
      </c>
      <c r="BA194" s="71">
        <v>5971.9000000000005</v>
      </c>
      <c r="BB194" s="71">
        <v>0</v>
      </c>
      <c r="BC194" s="71">
        <v>0</v>
      </c>
      <c r="BD194" s="71">
        <v>0</v>
      </c>
      <c r="BE194" s="71">
        <v>0</v>
      </c>
      <c r="BF194" s="71"/>
      <c r="BG194" s="72"/>
      <c r="BH194" s="71">
        <v>0</v>
      </c>
      <c r="BI194" s="71">
        <v>0</v>
      </c>
      <c r="BJ194" s="71">
        <v>7.8410000000000002</v>
      </c>
      <c r="BK194" s="71">
        <v>0</v>
      </c>
      <c r="BL194" s="71">
        <v>0</v>
      </c>
      <c r="BM194" s="71">
        <v>0</v>
      </c>
      <c r="BN194" s="72"/>
      <c r="BO194" s="71">
        <v>0</v>
      </c>
      <c r="BP194" s="71">
        <v>0</v>
      </c>
      <c r="BQ194" s="71">
        <v>2</v>
      </c>
      <c r="BR194" s="71">
        <v>0</v>
      </c>
      <c r="BS194" s="71">
        <v>0</v>
      </c>
      <c r="BT194" s="71">
        <v>0</v>
      </c>
      <c r="BU194"/>
      <c r="BV194" s="70">
        <v>7.8410000000000002</v>
      </c>
      <c r="BW194" s="70">
        <v>0</v>
      </c>
      <c r="BX194" s="70">
        <v>0</v>
      </c>
      <c r="BY194" s="70">
        <v>0</v>
      </c>
      <c r="BZ194" s="70">
        <v>0</v>
      </c>
      <c r="CA194" s="70">
        <v>0</v>
      </c>
      <c r="CB194" s="70">
        <v>0</v>
      </c>
      <c r="CC194" s="70">
        <v>0</v>
      </c>
      <c r="CD194" s="70">
        <v>0</v>
      </c>
    </row>
    <row r="195" spans="1:82">
      <c r="A195" s="70" t="s">
        <v>1684</v>
      </c>
      <c r="B195" s="70">
        <v>476</v>
      </c>
      <c r="C195" s="70">
        <v>19</v>
      </c>
      <c r="D195" s="70">
        <v>28</v>
      </c>
      <c r="E195" s="70">
        <v>2022</v>
      </c>
      <c r="F195" s="70" t="s">
        <v>161</v>
      </c>
      <c r="G195" s="70" t="s">
        <v>1680</v>
      </c>
      <c r="H195" s="70" t="s">
        <v>1681</v>
      </c>
      <c r="I195" s="148"/>
      <c r="J195" s="71">
        <v>39.09976364950105</v>
      </c>
      <c r="K195" s="71">
        <v>0.26276430407554835</v>
      </c>
      <c r="L195" s="71">
        <v>16.26073218408262</v>
      </c>
      <c r="M195" s="71">
        <v>5.8548397754151349</v>
      </c>
      <c r="N195" s="71">
        <v>8.3564810975209287</v>
      </c>
      <c r="O195" s="71">
        <v>3.9868221888804083</v>
      </c>
      <c r="P195" s="71">
        <v>6.40299726489636</v>
      </c>
      <c r="Q195" s="71">
        <v>0.22971012546264283</v>
      </c>
      <c r="R195" s="71">
        <v>0</v>
      </c>
      <c r="S195" s="71">
        <v>0.25220471164895653</v>
      </c>
      <c r="T195" s="72"/>
      <c r="U195" s="71">
        <v>2299957</v>
      </c>
      <c r="V195" s="71">
        <v>98</v>
      </c>
      <c r="W195" s="71">
        <v>409</v>
      </c>
      <c r="X195" s="71">
        <v>1267</v>
      </c>
      <c r="Y195" s="71">
        <v>1932</v>
      </c>
      <c r="Z195" s="71">
        <v>2787</v>
      </c>
      <c r="AA195" s="71">
        <v>1399</v>
      </c>
      <c r="AB195" s="71">
        <v>3902</v>
      </c>
      <c r="AC195" s="71">
        <v>0</v>
      </c>
      <c r="AD195" s="71">
        <v>0.25220471164895653</v>
      </c>
      <c r="AE195" s="72"/>
      <c r="AF195" s="71">
        <v>15705315.694397768</v>
      </c>
      <c r="AG195" s="71">
        <v>187497.08172856498</v>
      </c>
      <c r="AH195" s="71">
        <v>2900231.7515480961</v>
      </c>
      <c r="AI195" s="71">
        <v>7927629.2745940797</v>
      </c>
      <c r="AJ195" s="71">
        <v>7866842.569109221</v>
      </c>
      <c r="AK195" s="71">
        <v>0</v>
      </c>
      <c r="AL195" s="71">
        <v>0</v>
      </c>
      <c r="AM195" s="71">
        <v>503854.70277656498</v>
      </c>
      <c r="AN195" s="71">
        <v>0</v>
      </c>
      <c r="AO195" s="71">
        <v>0</v>
      </c>
      <c r="AP195" s="71">
        <v>35091371.074154295</v>
      </c>
      <c r="AQ195" s="72"/>
      <c r="AR195" s="71">
        <v>93</v>
      </c>
      <c r="AS195" s="71">
        <v>30</v>
      </c>
      <c r="AT195" s="71">
        <v>0</v>
      </c>
      <c r="AU195" s="71">
        <v>1</v>
      </c>
      <c r="AV195" s="71">
        <v>0</v>
      </c>
      <c r="AW195" s="71">
        <v>0</v>
      </c>
      <c r="AX195" s="71"/>
      <c r="AY195" s="72"/>
      <c r="AZ195" s="71">
        <v>545.4319999999999</v>
      </c>
      <c r="BA195" s="71">
        <v>6021.4000000000005</v>
      </c>
      <c r="BB195" s="71">
        <v>0</v>
      </c>
      <c r="BC195" s="71">
        <v>49.9</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1967</v>
      </c>
      <c r="B196" s="70">
        <v>476</v>
      </c>
      <c r="C196" s="70">
        <v>20</v>
      </c>
      <c r="D196" s="70">
        <v>28</v>
      </c>
      <c r="E196" s="70">
        <v>2023</v>
      </c>
      <c r="F196" s="70" t="s">
        <v>1539</v>
      </c>
      <c r="G196" s="70" t="s">
        <v>1680</v>
      </c>
      <c r="H196" s="70" t="s">
        <v>1681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96</v>
      </c>
      <c r="AS196" s="71">
        <v>30</v>
      </c>
      <c r="AT196" s="71">
        <v>0</v>
      </c>
      <c r="AU196" s="71">
        <v>1</v>
      </c>
      <c r="AV196" s="71">
        <v>0</v>
      </c>
      <c r="AW196" s="71">
        <v>0</v>
      </c>
      <c r="AX196" s="71"/>
      <c r="AY196" s="72"/>
      <c r="AZ196" s="71">
        <v>565.03199999999993</v>
      </c>
      <c r="BA196" s="71">
        <v>6021.4000000000005</v>
      </c>
      <c r="BB196" s="71">
        <v>0</v>
      </c>
      <c r="BC196" s="71">
        <v>49.9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1679</v>
      </c>
      <c r="B197" s="70">
        <v>476</v>
      </c>
      <c r="C197" s="70">
        <v>21</v>
      </c>
      <c r="D197" s="70">
        <v>28</v>
      </c>
      <c r="E197" s="70">
        <v>2024</v>
      </c>
      <c r="F197" s="70" t="s">
        <v>1554</v>
      </c>
      <c r="G197" s="1064" t="s">
        <v>1680</v>
      </c>
      <c r="H197" s="70" t="s">
        <v>1681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1968</v>
      </c>
      <c r="B198" s="70">
        <v>290</v>
      </c>
      <c r="C198" s="70">
        <v>1</v>
      </c>
      <c r="D198" s="70">
        <v>18</v>
      </c>
      <c r="E198" s="70">
        <v>1990</v>
      </c>
      <c r="F198" s="70" t="s">
        <v>787</v>
      </c>
      <c r="G198" s="1064" t="s">
        <v>1969</v>
      </c>
      <c r="H198" s="70" t="s">
        <v>1970</v>
      </c>
      <c r="I198" s="148"/>
      <c r="J198" s="71">
        <v>1.6069980157019541</v>
      </c>
      <c r="K198" s="71">
        <v>0.93518633630514303</v>
      </c>
      <c r="L198" s="71">
        <v>1.610342982585224</v>
      </c>
      <c r="M198" s="71">
        <v>3.0997282953656562</v>
      </c>
      <c r="N198" s="71">
        <v>3.71158252100637</v>
      </c>
      <c r="O198" s="71">
        <v>3.1533263452844831</v>
      </c>
      <c r="P198" s="71">
        <v>6.4494582103661866</v>
      </c>
      <c r="Q198" s="71">
        <v>0.306283183905805</v>
      </c>
      <c r="R198" s="71">
        <v>0</v>
      </c>
      <c r="S198" s="71">
        <v>0.28329518523348579</v>
      </c>
      <c r="T198" s="72"/>
      <c r="U198" s="71">
        <v>129598</v>
      </c>
      <c r="V198" s="71">
        <v>275</v>
      </c>
      <c r="W198" s="71">
        <v>21</v>
      </c>
      <c r="X198" s="71">
        <v>1216</v>
      </c>
      <c r="Y198" s="71">
        <v>1341</v>
      </c>
      <c r="Z198" s="71">
        <v>1297</v>
      </c>
      <c r="AA198" s="71">
        <v>1566</v>
      </c>
      <c r="AB198" s="71">
        <v>4973</v>
      </c>
      <c r="AC198" s="71">
        <v>0</v>
      </c>
      <c r="AD198" s="71">
        <v>0.28329518523348579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1971</v>
      </c>
      <c r="B199" s="70">
        <v>291</v>
      </c>
      <c r="C199" s="70">
        <v>2</v>
      </c>
      <c r="D199" s="70">
        <v>18</v>
      </c>
      <c r="E199" s="70">
        <v>2005</v>
      </c>
      <c r="F199" s="70" t="s">
        <v>789</v>
      </c>
      <c r="G199" s="70" t="s">
        <v>1969</v>
      </c>
      <c r="H199" s="70" t="s">
        <v>1970</v>
      </c>
      <c r="I199" s="148"/>
      <c r="J199" s="71">
        <v>1.125615628680902</v>
      </c>
      <c r="K199" s="71">
        <v>0.55675138752832543</v>
      </c>
      <c r="L199" s="71">
        <v>2.42658225113989</v>
      </c>
      <c r="M199" s="71">
        <v>8.1780510836617157</v>
      </c>
      <c r="N199" s="71">
        <v>5.0374960194686969</v>
      </c>
      <c r="O199" s="71">
        <v>5.1558298676460934</v>
      </c>
      <c r="P199" s="71">
        <v>7.6888265037843233</v>
      </c>
      <c r="Q199" s="71">
        <v>0.28579335147825302</v>
      </c>
      <c r="R199" s="71">
        <v>0</v>
      </c>
      <c r="S199" s="71">
        <v>9.0389206207086376E-2</v>
      </c>
      <c r="T199" s="72"/>
      <c r="U199" s="71">
        <v>103754</v>
      </c>
      <c r="V199" s="71">
        <v>224</v>
      </c>
      <c r="W199" s="71">
        <v>32</v>
      </c>
      <c r="X199" s="71">
        <v>1812</v>
      </c>
      <c r="Y199" s="71">
        <v>1661</v>
      </c>
      <c r="Z199" s="71">
        <v>2454</v>
      </c>
      <c r="AA199" s="71">
        <v>1529</v>
      </c>
      <c r="AB199" s="71">
        <v>4851</v>
      </c>
      <c r="AC199" s="71">
        <v>0</v>
      </c>
      <c r="AD199" s="71">
        <v>9.0389206207086376E-2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1972</v>
      </c>
      <c r="B200" s="70">
        <v>292</v>
      </c>
      <c r="C200" s="70">
        <v>3</v>
      </c>
      <c r="D200" s="70">
        <v>18</v>
      </c>
      <c r="E200" s="70">
        <v>2006</v>
      </c>
      <c r="F200" s="70" t="s">
        <v>790</v>
      </c>
      <c r="G200" s="70" t="s">
        <v>1969</v>
      </c>
      <c r="H200" s="70" t="s">
        <v>1970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1973</v>
      </c>
      <c r="B201" s="70">
        <v>293</v>
      </c>
      <c r="C201" s="70">
        <v>4</v>
      </c>
      <c r="D201" s="70">
        <v>18</v>
      </c>
      <c r="E201" s="70">
        <v>2007</v>
      </c>
      <c r="F201" s="70" t="s">
        <v>791</v>
      </c>
      <c r="G201" s="70" t="s">
        <v>1969</v>
      </c>
      <c r="H201" s="70" t="s">
        <v>1970</v>
      </c>
      <c r="I201" s="148"/>
      <c r="J201" s="71">
        <v>0.97199832247508577</v>
      </c>
      <c r="K201" s="71">
        <v>0.54362966752153608</v>
      </c>
      <c r="L201" s="71">
        <v>2.6390289009260002</v>
      </c>
      <c r="M201" s="71">
        <v>7.728856424686307</v>
      </c>
      <c r="N201" s="71">
        <v>5.0495600250544772</v>
      </c>
      <c r="O201" s="71">
        <v>5.0263618234762184</v>
      </c>
      <c r="P201" s="71">
        <v>7.7567756423790426</v>
      </c>
      <c r="Q201" s="71">
        <v>0.293041280373871</v>
      </c>
      <c r="R201" s="71">
        <v>0</v>
      </c>
      <c r="S201" s="71">
        <v>9.9919850641909794E-2</v>
      </c>
      <c r="T201" s="72"/>
      <c r="U201" s="71">
        <v>101921</v>
      </c>
      <c r="V201" s="71">
        <v>223</v>
      </c>
      <c r="W201" s="71">
        <v>34</v>
      </c>
      <c r="X201" s="71">
        <v>1973</v>
      </c>
      <c r="Y201" s="71">
        <v>1658</v>
      </c>
      <c r="Z201" s="71">
        <v>2487</v>
      </c>
      <c r="AA201" s="71">
        <v>1519</v>
      </c>
      <c r="AB201" s="71">
        <v>4711</v>
      </c>
      <c r="AC201" s="71">
        <v>0</v>
      </c>
      <c r="AD201" s="71">
        <v>9.9919850641909794E-2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1974</v>
      </c>
      <c r="B202" s="70">
        <v>294</v>
      </c>
      <c r="C202" s="70">
        <v>5</v>
      </c>
      <c r="D202" s="70">
        <v>18</v>
      </c>
      <c r="E202" s="70">
        <v>2008</v>
      </c>
      <c r="F202" s="70" t="s">
        <v>792</v>
      </c>
      <c r="G202" s="70" t="s">
        <v>1969</v>
      </c>
      <c r="H202" s="70" t="s">
        <v>1970</v>
      </c>
      <c r="I202" s="148"/>
      <c r="J202" s="71">
        <v>0.91268232163770224</v>
      </c>
      <c r="K202" s="71">
        <v>0.40263287893066402</v>
      </c>
      <c r="L202" s="71">
        <v>2.3648819450623328</v>
      </c>
      <c r="M202" s="71">
        <v>8.050346313086747</v>
      </c>
      <c r="N202" s="71">
        <v>4.5423431628980317</v>
      </c>
      <c r="O202" s="71">
        <v>4.885215146265713</v>
      </c>
      <c r="P202" s="71">
        <v>7.6357206488539084</v>
      </c>
      <c r="Q202" s="71">
        <v>0.28597388209250102</v>
      </c>
      <c r="R202" s="71">
        <v>0</v>
      </c>
      <c r="S202" s="71">
        <v>8.66752102697953E-2</v>
      </c>
      <c r="T202" s="72"/>
      <c r="U202" s="71">
        <v>98687</v>
      </c>
      <c r="V202" s="71">
        <v>223</v>
      </c>
      <c r="W202" s="71">
        <v>34</v>
      </c>
      <c r="X202" s="71">
        <v>1973</v>
      </c>
      <c r="Y202" s="71">
        <v>1673</v>
      </c>
      <c r="Z202" s="71">
        <v>2502</v>
      </c>
      <c r="AA202" s="71">
        <v>1497</v>
      </c>
      <c r="AB202" s="71">
        <v>4673</v>
      </c>
      <c r="AC202" s="71">
        <v>0</v>
      </c>
      <c r="AD202" s="71">
        <v>8.66752102697953E-2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1975</v>
      </c>
      <c r="B203" s="70">
        <v>295</v>
      </c>
      <c r="C203" s="70">
        <v>6</v>
      </c>
      <c r="D203" s="70">
        <v>18</v>
      </c>
      <c r="E203" s="70">
        <v>2009</v>
      </c>
      <c r="F203" s="70" t="s">
        <v>176</v>
      </c>
      <c r="G203" s="70" t="s">
        <v>1969</v>
      </c>
      <c r="H203" s="70" t="s">
        <v>1970</v>
      </c>
      <c r="I203" s="148"/>
      <c r="J203" s="71">
        <v>0.98342606331426152</v>
      </c>
      <c r="K203" s="71">
        <v>0.40159799174815658</v>
      </c>
      <c r="L203" s="71">
        <v>2.4185783629909361</v>
      </c>
      <c r="M203" s="71">
        <v>8.100067322862655</v>
      </c>
      <c r="N203" s="71">
        <v>4.3939841120620953</v>
      </c>
      <c r="O203" s="71">
        <v>4.9770097746304556</v>
      </c>
      <c r="P203" s="71">
        <v>7.2092309305278892</v>
      </c>
      <c r="Q203" s="71">
        <v>0.267001901273202</v>
      </c>
      <c r="R203" s="71">
        <v>0</v>
      </c>
      <c r="S203" s="71">
        <v>0</v>
      </c>
      <c r="T203" s="72"/>
      <c r="U203" s="71">
        <v>96100</v>
      </c>
      <c r="V203" s="71">
        <v>212</v>
      </c>
      <c r="W203" s="71">
        <v>50</v>
      </c>
      <c r="X203" s="71">
        <v>2118</v>
      </c>
      <c r="Y203" s="71">
        <v>1681</v>
      </c>
      <c r="Z203" s="71">
        <v>2516</v>
      </c>
      <c r="AA203" s="71">
        <v>1451</v>
      </c>
      <c r="AB203" s="71">
        <v>4580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1976</v>
      </c>
      <c r="B204" s="70">
        <v>296</v>
      </c>
      <c r="C204" s="70">
        <v>7</v>
      </c>
      <c r="D204" s="70">
        <v>18</v>
      </c>
      <c r="E204" s="70">
        <v>2010</v>
      </c>
      <c r="F204" s="70" t="s">
        <v>177</v>
      </c>
      <c r="G204" s="70" t="s">
        <v>1969</v>
      </c>
      <c r="H204" s="70" t="s">
        <v>1970</v>
      </c>
      <c r="I204" s="148"/>
      <c r="J204" s="71">
        <v>0.9854203834534262</v>
      </c>
      <c r="K204" s="71">
        <v>0.4326831778348853</v>
      </c>
      <c r="L204" s="71">
        <v>2.3290095781439</v>
      </c>
      <c r="M204" s="71">
        <v>8.5563625770210781</v>
      </c>
      <c r="N204" s="71">
        <v>5.3672796608380571</v>
      </c>
      <c r="O204" s="71">
        <v>4.9323306412248504</v>
      </c>
      <c r="P204" s="71">
        <v>7.2562991569177084</v>
      </c>
      <c r="Q204" s="71">
        <v>0.27560051689070603</v>
      </c>
      <c r="R204" s="71">
        <v>0</v>
      </c>
      <c r="S204" s="71">
        <v>0</v>
      </c>
      <c r="T204" s="72"/>
      <c r="U204" s="71">
        <v>95659</v>
      </c>
      <c r="V204" s="71">
        <v>212</v>
      </c>
      <c r="W204" s="71">
        <v>50</v>
      </c>
      <c r="X204" s="71">
        <v>2118</v>
      </c>
      <c r="Y204" s="71">
        <v>1696</v>
      </c>
      <c r="Z204" s="71">
        <v>2505</v>
      </c>
      <c r="AA204" s="71">
        <v>1424</v>
      </c>
      <c r="AB204" s="71">
        <v>4530</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1977</v>
      </c>
      <c r="B205" s="70">
        <v>297</v>
      </c>
      <c r="C205" s="70">
        <v>8</v>
      </c>
      <c r="D205" s="70">
        <v>18</v>
      </c>
      <c r="E205" s="70">
        <v>2011</v>
      </c>
      <c r="F205" s="70" t="s">
        <v>178</v>
      </c>
      <c r="G205" s="70" t="s">
        <v>1969</v>
      </c>
      <c r="H205" s="70" t="s">
        <v>1970</v>
      </c>
      <c r="I205" s="148"/>
      <c r="J205" s="71">
        <v>0.9937450420517222</v>
      </c>
      <c r="K205" s="71">
        <v>0.5716609575940762</v>
      </c>
      <c r="L205" s="71">
        <v>2.0626733007209062</v>
      </c>
      <c r="M205" s="71">
        <v>9.826105610602232</v>
      </c>
      <c r="N205" s="71">
        <v>6.6628281048607354</v>
      </c>
      <c r="O205" s="71">
        <v>4.9199563225430687</v>
      </c>
      <c r="P205" s="71">
        <v>6.818974763230214</v>
      </c>
      <c r="Q205" s="71">
        <v>0.31460367840574199</v>
      </c>
      <c r="R205" s="71">
        <v>0</v>
      </c>
      <c r="S205" s="71">
        <v>0</v>
      </c>
      <c r="T205" s="72"/>
      <c r="U205" s="71">
        <v>83213</v>
      </c>
      <c r="V205" s="71">
        <v>212</v>
      </c>
      <c r="W205" s="71">
        <v>50</v>
      </c>
      <c r="X205" s="71">
        <v>2118</v>
      </c>
      <c r="Y205" s="71">
        <v>1713</v>
      </c>
      <c r="Z205" s="71">
        <v>2553</v>
      </c>
      <c r="AA205" s="71">
        <v>1378</v>
      </c>
      <c r="AB205" s="71">
        <v>4483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1978</v>
      </c>
      <c r="B206" s="70">
        <v>298</v>
      </c>
      <c r="C206" s="70">
        <v>9</v>
      </c>
      <c r="D206" s="70">
        <v>18</v>
      </c>
      <c r="E206" s="70">
        <v>2012</v>
      </c>
      <c r="F206" s="70" t="s">
        <v>179</v>
      </c>
      <c r="G206" s="70" t="s">
        <v>1969</v>
      </c>
      <c r="H206" s="70" t="s">
        <v>1970</v>
      </c>
      <c r="I206" s="148"/>
      <c r="J206" s="71">
        <v>1.352674113489434</v>
      </c>
      <c r="K206" s="71">
        <v>0.55268534154773608</v>
      </c>
      <c r="L206" s="71">
        <v>2.0425205121537728</v>
      </c>
      <c r="M206" s="71">
        <v>11.07767681388253</v>
      </c>
      <c r="N206" s="71">
        <v>7.2568185086156287</v>
      </c>
      <c r="O206" s="71">
        <v>4.9080079084669883</v>
      </c>
      <c r="P206" s="71">
        <v>6.7532624972229822</v>
      </c>
      <c r="Q206" s="71">
        <v>0.33639709545547802</v>
      </c>
      <c r="R206" s="71">
        <v>0</v>
      </c>
      <c r="S206" s="71">
        <v>0</v>
      </c>
      <c r="T206" s="72"/>
      <c r="U206" s="71">
        <v>101413</v>
      </c>
      <c r="V206" s="71">
        <v>212</v>
      </c>
      <c r="W206" s="71">
        <v>50</v>
      </c>
      <c r="X206" s="71">
        <v>2118</v>
      </c>
      <c r="Y206" s="71">
        <v>1743</v>
      </c>
      <c r="Z206" s="71">
        <v>2567</v>
      </c>
      <c r="AA206" s="71">
        <v>1357</v>
      </c>
      <c r="AB206" s="71">
        <v>4412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1979</v>
      </c>
      <c r="B207" s="70">
        <v>299</v>
      </c>
      <c r="C207" s="70">
        <v>10</v>
      </c>
      <c r="D207" s="70">
        <v>18</v>
      </c>
      <c r="E207" s="70">
        <v>2013</v>
      </c>
      <c r="F207" s="70" t="s">
        <v>180</v>
      </c>
      <c r="G207" s="70" t="s">
        <v>1969</v>
      </c>
      <c r="H207" s="70" t="s">
        <v>1970</v>
      </c>
      <c r="I207" s="148"/>
      <c r="J207" s="71">
        <v>1.331040877016431</v>
      </c>
      <c r="K207" s="71">
        <v>0.4766506593404895</v>
      </c>
      <c r="L207" s="71">
        <v>1.923102399839469</v>
      </c>
      <c r="M207" s="71">
        <v>10.865910214456511</v>
      </c>
      <c r="N207" s="71">
        <v>8.0232718933087845</v>
      </c>
      <c r="O207" s="71">
        <v>4.7842616824975428</v>
      </c>
      <c r="P207" s="71">
        <v>6.7037783804887976</v>
      </c>
      <c r="Q207" s="71">
        <v>0.33819559568486202</v>
      </c>
      <c r="R207" s="71">
        <v>0</v>
      </c>
      <c r="S207" s="71">
        <v>0</v>
      </c>
      <c r="T207" s="72"/>
      <c r="U207" s="71">
        <v>93873</v>
      </c>
      <c r="V207" s="71">
        <v>212</v>
      </c>
      <c r="W207" s="71">
        <v>50</v>
      </c>
      <c r="X207" s="71">
        <v>2118</v>
      </c>
      <c r="Y207" s="71">
        <v>1759</v>
      </c>
      <c r="Z207" s="71">
        <v>2614</v>
      </c>
      <c r="AA207" s="71">
        <v>1342</v>
      </c>
      <c r="AB207" s="71">
        <v>4372</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1980</v>
      </c>
      <c r="B208" s="70">
        <v>300</v>
      </c>
      <c r="C208" s="70">
        <v>11</v>
      </c>
      <c r="D208" s="70">
        <v>18</v>
      </c>
      <c r="E208" s="70">
        <v>2014</v>
      </c>
      <c r="F208" s="70" t="s">
        <v>181</v>
      </c>
      <c r="G208" s="70" t="s">
        <v>1969</v>
      </c>
      <c r="H208" s="70" t="s">
        <v>1970</v>
      </c>
      <c r="I208" s="148"/>
      <c r="J208" s="71">
        <v>1.1955009569129911</v>
      </c>
      <c r="K208" s="71">
        <v>0.47347068249426078</v>
      </c>
      <c r="L208" s="71">
        <v>1.622126102782562</v>
      </c>
      <c r="M208" s="71">
        <v>9.4739611778674782</v>
      </c>
      <c r="N208" s="71">
        <v>6.3472365350695483</v>
      </c>
      <c r="O208" s="71">
        <v>4.5424983479903664</v>
      </c>
      <c r="P208" s="71">
        <v>6.6281543573595387</v>
      </c>
      <c r="Q208" s="71">
        <v>0.32254887727213999</v>
      </c>
      <c r="R208" s="71">
        <v>0</v>
      </c>
      <c r="S208" s="71">
        <v>0</v>
      </c>
      <c r="T208" s="72"/>
      <c r="U208" s="71">
        <v>92091</v>
      </c>
      <c r="V208" s="71">
        <v>190</v>
      </c>
      <c r="W208" s="71">
        <v>37</v>
      </c>
      <c r="X208" s="71">
        <v>1835</v>
      </c>
      <c r="Y208" s="71">
        <v>1768</v>
      </c>
      <c r="Z208" s="71">
        <v>2614</v>
      </c>
      <c r="AA208" s="71">
        <v>1320</v>
      </c>
      <c r="AB208" s="71">
        <v>4346</v>
      </c>
      <c r="AC208" s="71">
        <v>0</v>
      </c>
      <c r="AD208" s="71">
        <v>0</v>
      </c>
      <c r="AE208" s="72"/>
      <c r="AF208" s="71"/>
      <c r="AG208" s="71"/>
      <c r="AH208" s="71"/>
      <c r="AI208" s="71"/>
      <c r="AJ208" s="71"/>
      <c r="AK208" s="71"/>
      <c r="AL208" s="71"/>
      <c r="AM208" s="71"/>
      <c r="AN208" s="71"/>
      <c r="AO208" s="71"/>
      <c r="AP208" s="71"/>
      <c r="AQ208" s="72"/>
      <c r="AR208" s="71">
        <v>75</v>
      </c>
      <c r="AS208" s="71">
        <v>9</v>
      </c>
      <c r="AT208" s="71">
        <v>0</v>
      </c>
      <c r="AU208" s="71">
        <v>0</v>
      </c>
      <c r="AV208" s="71">
        <v>0</v>
      </c>
      <c r="AW208" s="71">
        <v>0</v>
      </c>
      <c r="AX208" s="71"/>
      <c r="AY208" s="72"/>
      <c r="AZ208" s="71">
        <v>319.77999999999997</v>
      </c>
      <c r="BA208" s="71">
        <v>175.5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1981</v>
      </c>
      <c r="B209" s="70">
        <v>301</v>
      </c>
      <c r="C209" s="70">
        <v>12</v>
      </c>
      <c r="D209" s="70">
        <v>18</v>
      </c>
      <c r="E209" s="70">
        <v>2015</v>
      </c>
      <c r="F209" s="70" t="s">
        <v>182</v>
      </c>
      <c r="G209" s="70" t="s">
        <v>1969</v>
      </c>
      <c r="H209" s="70" t="s">
        <v>1970</v>
      </c>
      <c r="I209" s="148"/>
      <c r="J209" s="71">
        <v>0.77726806265604764</v>
      </c>
      <c r="K209" s="71">
        <v>0.44627719114956699</v>
      </c>
      <c r="L209" s="71">
        <v>1.6008511105639449</v>
      </c>
      <c r="M209" s="71">
        <v>8.467174067910312</v>
      </c>
      <c r="N209" s="71">
        <v>5.7171751386147189</v>
      </c>
      <c r="O209" s="71">
        <v>4.516410367881198</v>
      </c>
      <c r="P209" s="71">
        <v>6.5228344701821026</v>
      </c>
      <c r="Q209" s="71">
        <v>0.30986958375408302</v>
      </c>
      <c r="R209" s="71">
        <v>0</v>
      </c>
      <c r="S209" s="71">
        <v>0</v>
      </c>
      <c r="T209" s="72"/>
      <c r="U209" s="71">
        <v>74880</v>
      </c>
      <c r="V209" s="71">
        <v>190</v>
      </c>
      <c r="W209" s="71">
        <v>37</v>
      </c>
      <c r="X209" s="71">
        <v>1835</v>
      </c>
      <c r="Y209" s="71">
        <v>1769</v>
      </c>
      <c r="Z209" s="71">
        <v>2624</v>
      </c>
      <c r="AA209" s="71">
        <v>1298</v>
      </c>
      <c r="AB209" s="71">
        <v>4265</v>
      </c>
      <c r="AC209" s="71">
        <v>0</v>
      </c>
      <c r="AD209" s="71">
        <v>0</v>
      </c>
      <c r="AE209" s="72"/>
      <c r="AF209" s="71">
        <v>782107.43780850363</v>
      </c>
      <c r="AG209" s="71">
        <v>337314.47445851727</v>
      </c>
      <c r="AH209" s="71">
        <v>333396.96451879787</v>
      </c>
      <c r="AI209" s="71">
        <v>11242796.51506608</v>
      </c>
      <c r="AJ209" s="71">
        <v>9508684.1379453316</v>
      </c>
      <c r="AK209" s="71">
        <v>0</v>
      </c>
      <c r="AL209" s="71">
        <v>0</v>
      </c>
      <c r="AM209" s="71">
        <v>584500.3589978934</v>
      </c>
      <c r="AN209" s="71">
        <v>0</v>
      </c>
      <c r="AO209" s="71">
        <v>0</v>
      </c>
      <c r="AP209" s="71">
        <v>22788799.888795123</v>
      </c>
      <c r="AQ209" s="72"/>
      <c r="AR209" s="71">
        <v>83</v>
      </c>
      <c r="AS209" s="71">
        <v>11</v>
      </c>
      <c r="AT209" s="71">
        <v>0</v>
      </c>
      <c r="AU209" s="71">
        <v>0</v>
      </c>
      <c r="AV209" s="71">
        <v>0</v>
      </c>
      <c r="AW209" s="71">
        <v>0</v>
      </c>
      <c r="AX209" s="71"/>
      <c r="AY209" s="72"/>
      <c r="AZ209" s="71">
        <v>356.59</v>
      </c>
      <c r="BA209" s="71">
        <v>220.9</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1982</v>
      </c>
      <c r="B210" s="70">
        <v>302</v>
      </c>
      <c r="C210" s="70">
        <v>13</v>
      </c>
      <c r="D210" s="70">
        <v>18</v>
      </c>
      <c r="E210" s="70">
        <v>2016</v>
      </c>
      <c r="F210" s="70" t="s">
        <v>155</v>
      </c>
      <c r="G210" s="70" t="s">
        <v>1969</v>
      </c>
      <c r="H210" s="70" t="s">
        <v>1970</v>
      </c>
      <c r="I210" s="148"/>
      <c r="J210" s="71">
        <v>0.8634974016546042</v>
      </c>
      <c r="K210" s="71">
        <v>0.42881065289607451</v>
      </c>
      <c r="L210" s="71">
        <v>1.5639842817469829</v>
      </c>
      <c r="M210" s="71">
        <v>6.7898753118778439</v>
      </c>
      <c r="N210" s="71">
        <v>5.643961404379799</v>
      </c>
      <c r="O210" s="71">
        <v>4.4819689241472771</v>
      </c>
      <c r="P210" s="71">
        <v>6.4232303968282691</v>
      </c>
      <c r="Q210" s="71">
        <v>0.29700767711474202</v>
      </c>
      <c r="R210" s="71">
        <v>0</v>
      </c>
      <c r="S210" s="71">
        <v>0</v>
      </c>
      <c r="T210" s="72"/>
      <c r="U210" s="71">
        <v>88451</v>
      </c>
      <c r="V210" s="71">
        <v>190</v>
      </c>
      <c r="W210" s="71">
        <v>37</v>
      </c>
      <c r="X210" s="71">
        <v>1835</v>
      </c>
      <c r="Y210" s="71">
        <v>1770</v>
      </c>
      <c r="Z210" s="71">
        <v>2636</v>
      </c>
      <c r="AA210" s="71">
        <v>1322</v>
      </c>
      <c r="AB210" s="71">
        <v>4205</v>
      </c>
      <c r="AC210" s="71">
        <v>0</v>
      </c>
      <c r="AD210" s="71">
        <v>0</v>
      </c>
      <c r="AE210" s="72"/>
      <c r="AF210" s="71">
        <v>938583.47228727886</v>
      </c>
      <c r="AG210" s="71">
        <v>320434.95160056738</v>
      </c>
      <c r="AH210" s="71">
        <v>278382.73147075309</v>
      </c>
      <c r="AI210" s="71">
        <v>10705076.969824729</v>
      </c>
      <c r="AJ210" s="71">
        <v>9590723.938477084</v>
      </c>
      <c r="AK210" s="71">
        <v>0</v>
      </c>
      <c r="AL210" s="71">
        <v>0</v>
      </c>
      <c r="AM210" s="71">
        <v>576725.3218480798</v>
      </c>
      <c r="AN210" s="71">
        <v>0</v>
      </c>
      <c r="AO210" s="71">
        <v>0</v>
      </c>
      <c r="AP210" s="71">
        <v>22409927.385508493</v>
      </c>
      <c r="AQ210" s="72"/>
      <c r="AR210" s="71">
        <v>85</v>
      </c>
      <c r="AS210" s="71">
        <v>11</v>
      </c>
      <c r="AT210" s="71">
        <v>0</v>
      </c>
      <c r="AU210" s="71">
        <v>0</v>
      </c>
      <c r="AV210" s="71">
        <v>0</v>
      </c>
      <c r="AW210" s="71">
        <v>0</v>
      </c>
      <c r="AX210" s="71"/>
      <c r="AY210" s="72"/>
      <c r="AZ210" s="71">
        <v>366.29</v>
      </c>
      <c r="BA210" s="71">
        <v>220.9</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1983</v>
      </c>
      <c r="B211" s="70">
        <v>303</v>
      </c>
      <c r="C211" s="70">
        <v>14</v>
      </c>
      <c r="D211" s="70">
        <v>18</v>
      </c>
      <c r="E211" s="70">
        <v>2017</v>
      </c>
      <c r="F211" s="70" t="s">
        <v>156</v>
      </c>
      <c r="G211" s="70" t="s">
        <v>1969</v>
      </c>
      <c r="H211" s="70" t="s">
        <v>1970</v>
      </c>
      <c r="I211" s="148"/>
      <c r="J211" s="71">
        <v>0.76159615360450339</v>
      </c>
      <c r="K211" s="71">
        <v>0.41275799205510111</v>
      </c>
      <c r="L211" s="71">
        <v>1.4440801350100498</v>
      </c>
      <c r="M211" s="71">
        <v>6.179317720378573</v>
      </c>
      <c r="N211" s="71">
        <v>5.3070961283682925</v>
      </c>
      <c r="O211" s="71">
        <v>4.3703652898749068</v>
      </c>
      <c r="P211" s="71">
        <v>6.3825415259170475</v>
      </c>
      <c r="Q211" s="71">
        <v>0.28181711815530303</v>
      </c>
      <c r="R211" s="71">
        <v>0</v>
      </c>
      <c r="S211" s="71">
        <v>0</v>
      </c>
      <c r="T211" s="72"/>
      <c r="U211" s="71">
        <v>84555</v>
      </c>
      <c r="V211" s="71">
        <v>190</v>
      </c>
      <c r="W211" s="71">
        <v>37</v>
      </c>
      <c r="X211" s="71">
        <v>1835</v>
      </c>
      <c r="Y211" s="71">
        <v>1767</v>
      </c>
      <c r="Z211" s="71">
        <v>2613</v>
      </c>
      <c r="AA211" s="71">
        <v>1322</v>
      </c>
      <c r="AB211" s="71">
        <v>4126</v>
      </c>
      <c r="AC211" s="71">
        <v>0</v>
      </c>
      <c r="AD211" s="71">
        <v>0</v>
      </c>
      <c r="AE211" s="72"/>
      <c r="AF211" s="71">
        <v>935469.08110329637</v>
      </c>
      <c r="AG211" s="71">
        <v>314702.46097445133</v>
      </c>
      <c r="AH211" s="71">
        <v>336183.297207136</v>
      </c>
      <c r="AI211" s="71">
        <v>10312945.217233591</v>
      </c>
      <c r="AJ211" s="71">
        <v>9916685.6558204647</v>
      </c>
      <c r="AK211" s="71">
        <v>0</v>
      </c>
      <c r="AL211" s="71">
        <v>0</v>
      </c>
      <c r="AM211" s="71">
        <v>566775.75585582049</v>
      </c>
      <c r="AN211" s="71">
        <v>0</v>
      </c>
      <c r="AO211" s="71">
        <v>0</v>
      </c>
      <c r="AP211" s="71">
        <v>22382761.46819476</v>
      </c>
      <c r="AQ211" s="72"/>
      <c r="AR211" s="71">
        <v>89</v>
      </c>
      <c r="AS211" s="71">
        <v>11</v>
      </c>
      <c r="AT211" s="71">
        <v>0</v>
      </c>
      <c r="AU211" s="71">
        <v>0</v>
      </c>
      <c r="AV211" s="71">
        <v>0</v>
      </c>
      <c r="AW211" s="71">
        <v>0</v>
      </c>
      <c r="AX211" s="71"/>
      <c r="AY211" s="72"/>
      <c r="AZ211" s="71">
        <v>393.09</v>
      </c>
      <c r="BA211" s="71">
        <v>220.9</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1984</v>
      </c>
      <c r="B212" s="70">
        <v>304</v>
      </c>
      <c r="C212" s="70">
        <v>15</v>
      </c>
      <c r="D212" s="70">
        <v>18</v>
      </c>
      <c r="E212" s="70">
        <v>2018</v>
      </c>
      <c r="F212" s="70" t="s">
        <v>183</v>
      </c>
      <c r="G212" s="70" t="s">
        <v>1969</v>
      </c>
      <c r="H212" s="70" t="s">
        <v>1970</v>
      </c>
      <c r="I212" s="148"/>
      <c r="J212" s="71">
        <v>0.70759675539928979</v>
      </c>
      <c r="K212" s="71">
        <v>0.36144589657030179</v>
      </c>
      <c r="L212" s="71">
        <v>1.265993324561612</v>
      </c>
      <c r="M212" s="71">
        <v>5.6021746697621104</v>
      </c>
      <c r="N212" s="71">
        <v>4.0454215139905463</v>
      </c>
      <c r="O212" s="71">
        <v>4.2702033058273834</v>
      </c>
      <c r="P212" s="71">
        <v>6.3524673888066312</v>
      </c>
      <c r="Q212" s="71">
        <v>0.25859380019121198</v>
      </c>
      <c r="R212" s="71">
        <v>0</v>
      </c>
      <c r="S212" s="71">
        <v>0</v>
      </c>
      <c r="T212" s="72"/>
      <c r="U212" s="71">
        <v>86792</v>
      </c>
      <c r="V212" s="71">
        <v>190</v>
      </c>
      <c r="W212" s="71">
        <v>37</v>
      </c>
      <c r="X212" s="71">
        <v>1835</v>
      </c>
      <c r="Y212" s="71">
        <v>1795</v>
      </c>
      <c r="Z212" s="71">
        <v>2602</v>
      </c>
      <c r="AA212" s="71">
        <v>1329</v>
      </c>
      <c r="AB212" s="71">
        <v>4080</v>
      </c>
      <c r="AC212" s="71">
        <v>0</v>
      </c>
      <c r="AD212" s="71">
        <v>0</v>
      </c>
      <c r="AE212" s="72"/>
      <c r="AF212" s="71">
        <v>1022364.639717454</v>
      </c>
      <c r="AG212" s="71">
        <v>280242.5017793249</v>
      </c>
      <c r="AH212" s="71">
        <v>305907.80336414732</v>
      </c>
      <c r="AI212" s="71">
        <v>10126003.38753742</v>
      </c>
      <c r="AJ212" s="71">
        <v>8816762.68388547</v>
      </c>
      <c r="AK212" s="71">
        <v>0</v>
      </c>
      <c r="AL212" s="71">
        <v>0</v>
      </c>
      <c r="AM212" s="71">
        <v>561616.53170352732</v>
      </c>
      <c r="AN212" s="71">
        <v>0</v>
      </c>
      <c r="AO212" s="71">
        <v>0</v>
      </c>
      <c r="AP212" s="71">
        <v>21112897.547987346</v>
      </c>
      <c r="AQ212" s="72"/>
      <c r="AR212" s="71">
        <v>90</v>
      </c>
      <c r="AS212" s="71">
        <v>12</v>
      </c>
      <c r="AT212" s="71">
        <v>0</v>
      </c>
      <c r="AU212" s="71">
        <v>0</v>
      </c>
      <c r="AV212" s="71">
        <v>0</v>
      </c>
      <c r="AW212" s="71">
        <v>1</v>
      </c>
      <c r="AX212" s="71"/>
      <c r="AY212" s="72"/>
      <c r="AZ212" s="71">
        <v>396.39</v>
      </c>
      <c r="BA212" s="71">
        <v>270</v>
      </c>
      <c r="BB212" s="71">
        <v>0</v>
      </c>
      <c r="BC212" s="71">
        <v>0</v>
      </c>
      <c r="BD212" s="71">
        <v>0</v>
      </c>
      <c r="BE212" s="71">
        <v>50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1985</v>
      </c>
      <c r="B213" s="70">
        <v>305</v>
      </c>
      <c r="C213" s="70">
        <v>16</v>
      </c>
      <c r="D213" s="70">
        <v>18</v>
      </c>
      <c r="E213" s="70">
        <v>2019</v>
      </c>
      <c r="F213" s="70" t="s">
        <v>158</v>
      </c>
      <c r="G213" s="70" t="s">
        <v>1969</v>
      </c>
      <c r="H213" s="70" t="s">
        <v>1970</v>
      </c>
      <c r="I213" s="148"/>
      <c r="J213" s="71">
        <v>0.65604924085933902</v>
      </c>
      <c r="K213" s="71">
        <v>0.3399549282501787</v>
      </c>
      <c r="L213" s="71">
        <v>1.2903198552381541</v>
      </c>
      <c r="M213" s="71">
        <v>6.2598738986333906</v>
      </c>
      <c r="N213" s="71">
        <v>3.8532211647661434</v>
      </c>
      <c r="O213" s="71">
        <v>4.1433264175260023</v>
      </c>
      <c r="P213" s="71">
        <v>6.2703444569674707</v>
      </c>
      <c r="Q213" s="71">
        <v>0.248013372347233</v>
      </c>
      <c r="R213" s="71">
        <v>0</v>
      </c>
      <c r="S213" s="71">
        <v>0</v>
      </c>
      <c r="T213" s="72"/>
      <c r="U213" s="71">
        <v>78983</v>
      </c>
      <c r="V213" s="71">
        <v>190</v>
      </c>
      <c r="W213" s="71">
        <v>37</v>
      </c>
      <c r="X213" s="71">
        <v>1835</v>
      </c>
      <c r="Y213" s="71">
        <v>1802</v>
      </c>
      <c r="Z213" s="71">
        <v>2594</v>
      </c>
      <c r="AA213" s="71">
        <v>1302</v>
      </c>
      <c r="AB213" s="71">
        <v>4019</v>
      </c>
      <c r="AC213" s="71">
        <v>0</v>
      </c>
      <c r="AD213" s="71">
        <v>0</v>
      </c>
      <c r="AE213" s="72"/>
      <c r="AF213" s="71">
        <v>925593.42694923002</v>
      </c>
      <c r="AG213" s="71">
        <v>271541.00041857152</v>
      </c>
      <c r="AH213" s="71">
        <v>340127.87043878442</v>
      </c>
      <c r="AI213" s="71">
        <v>10206926.9228533</v>
      </c>
      <c r="AJ213" s="71">
        <v>8245224.5775623675</v>
      </c>
      <c r="AK213" s="71">
        <v>0</v>
      </c>
      <c r="AL213" s="71">
        <v>0</v>
      </c>
      <c r="AM213" s="71">
        <v>547357.54498419841</v>
      </c>
      <c r="AN213" s="71">
        <v>0</v>
      </c>
      <c r="AO213" s="71">
        <v>0</v>
      </c>
      <c r="AP213" s="71">
        <v>20536771.34320645</v>
      </c>
      <c r="AQ213" s="72"/>
      <c r="AR213" s="71">
        <v>103</v>
      </c>
      <c r="AS213" s="71">
        <v>12</v>
      </c>
      <c r="AT213" s="71">
        <v>0</v>
      </c>
      <c r="AU213" s="71">
        <v>0</v>
      </c>
      <c r="AV213" s="71">
        <v>0</v>
      </c>
      <c r="AW213" s="71">
        <v>1</v>
      </c>
      <c r="AX213" s="71"/>
      <c r="AY213" s="72"/>
      <c r="AZ213" s="71">
        <v>477.40000000000009</v>
      </c>
      <c r="BA213" s="71">
        <v>270.39999999999998</v>
      </c>
      <c r="BB213" s="71">
        <v>0</v>
      </c>
      <c r="BC213" s="71">
        <v>0</v>
      </c>
      <c r="BD213" s="71">
        <v>0</v>
      </c>
      <c r="BE213" s="71">
        <v>49.9</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1986</v>
      </c>
      <c r="B214" s="70">
        <v>306</v>
      </c>
      <c r="C214" s="70">
        <v>17</v>
      </c>
      <c r="D214" s="70">
        <v>18</v>
      </c>
      <c r="E214" s="70">
        <v>2020</v>
      </c>
      <c r="F214" s="70" t="s">
        <v>159</v>
      </c>
      <c r="G214" s="70" t="s">
        <v>1969</v>
      </c>
      <c r="H214" s="70" t="s">
        <v>1970</v>
      </c>
      <c r="I214" s="148"/>
      <c r="J214" s="71">
        <v>0.76437976159377674</v>
      </c>
      <c r="K214" s="71">
        <v>0.35489858971842225</v>
      </c>
      <c r="L214" s="71">
        <v>2.0483631553687061</v>
      </c>
      <c r="M214" s="71">
        <v>5.438592410326649</v>
      </c>
      <c r="N214" s="71">
        <v>3.9836462034092666</v>
      </c>
      <c r="O214" s="71">
        <v>3.6301397376146949</v>
      </c>
      <c r="P214" s="71">
        <v>5.8857164690025074</v>
      </c>
      <c r="Q214" s="71">
        <v>0.231538760787558</v>
      </c>
      <c r="R214" s="71">
        <v>0</v>
      </c>
      <c r="S214" s="71">
        <v>0</v>
      </c>
      <c r="T214" s="72"/>
      <c r="U214" s="71">
        <v>92075</v>
      </c>
      <c r="V214" s="71">
        <v>182</v>
      </c>
      <c r="W214" s="71">
        <v>66</v>
      </c>
      <c r="X214" s="71">
        <v>1685</v>
      </c>
      <c r="Y214" s="71">
        <v>1774</v>
      </c>
      <c r="Z214" s="71">
        <v>2594</v>
      </c>
      <c r="AA214" s="71">
        <v>1299</v>
      </c>
      <c r="AB214" s="71">
        <v>3927</v>
      </c>
      <c r="AC214" s="71">
        <v>0</v>
      </c>
      <c r="AD214" s="71">
        <v>0</v>
      </c>
      <c r="AE214" s="72"/>
      <c r="AF214" s="71">
        <v>1062071.938891677</v>
      </c>
      <c r="AG214" s="71">
        <v>260985.0071502497</v>
      </c>
      <c r="AH214" s="71">
        <v>628244.32898031501</v>
      </c>
      <c r="AI214" s="71">
        <v>8644224.0414038245</v>
      </c>
      <c r="AJ214" s="71">
        <v>8821454.526309127</v>
      </c>
      <c r="AK214" s="71"/>
      <c r="AL214" s="71"/>
      <c r="AM214" s="71">
        <v>512517.12987999042</v>
      </c>
      <c r="AN214" s="71"/>
      <c r="AO214" s="71"/>
      <c r="AP214" s="71">
        <v>19929496.972615182</v>
      </c>
      <c r="AQ214" s="72"/>
      <c r="AR214" s="71">
        <v>110</v>
      </c>
      <c r="AS214" s="71">
        <v>13</v>
      </c>
      <c r="AT214" s="71">
        <v>0</v>
      </c>
      <c r="AU214" s="71">
        <v>0</v>
      </c>
      <c r="AV214" s="71">
        <v>0</v>
      </c>
      <c r="AW214" s="71">
        <v>1</v>
      </c>
      <c r="AX214" s="71"/>
      <c r="AY214" s="72"/>
      <c r="AZ214" s="71">
        <v>516</v>
      </c>
      <c r="BA214" s="71">
        <v>314.39999999999998</v>
      </c>
      <c r="BB214" s="71">
        <v>0</v>
      </c>
      <c r="BC214" s="71">
        <v>0</v>
      </c>
      <c r="BD214" s="71">
        <v>0</v>
      </c>
      <c r="BE214" s="71">
        <v>49.9</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1987</v>
      </c>
      <c r="B215" s="70">
        <v>306</v>
      </c>
      <c r="C215" s="70">
        <v>18</v>
      </c>
      <c r="D215" s="70">
        <v>18</v>
      </c>
      <c r="E215" s="70">
        <v>2021</v>
      </c>
      <c r="F215" s="70" t="s">
        <v>160</v>
      </c>
      <c r="G215" s="70" t="s">
        <v>1969</v>
      </c>
      <c r="H215" s="70" t="s">
        <v>1970</v>
      </c>
      <c r="I215" s="148"/>
      <c r="J215" s="71">
        <v>0.63865280091765819</v>
      </c>
      <c r="K215" s="71">
        <v>0.36331678289821767</v>
      </c>
      <c r="L215" s="71">
        <v>1.8300492230407273</v>
      </c>
      <c r="M215" s="71">
        <v>5.0267558912743091</v>
      </c>
      <c r="N215" s="71">
        <v>3.2530196469867105</v>
      </c>
      <c r="O215" s="71">
        <v>3.4889012578247116</v>
      </c>
      <c r="P215" s="71">
        <v>6.0266530424114464</v>
      </c>
      <c r="Q215" s="71">
        <v>0.226366815379859</v>
      </c>
      <c r="R215" s="71">
        <v>0</v>
      </c>
      <c r="S215" s="71">
        <v>0</v>
      </c>
      <c r="T215" s="72"/>
      <c r="U215" s="71">
        <v>98306</v>
      </c>
      <c r="V215" s="71">
        <v>182</v>
      </c>
      <c r="W215" s="71">
        <v>66</v>
      </c>
      <c r="X215" s="71">
        <v>1685</v>
      </c>
      <c r="Y215" s="71">
        <v>1778</v>
      </c>
      <c r="Z215" s="71">
        <v>2567</v>
      </c>
      <c r="AA215" s="71">
        <v>1297</v>
      </c>
      <c r="AB215" s="71">
        <v>3877</v>
      </c>
      <c r="AC215" s="71">
        <v>0</v>
      </c>
      <c r="AD215" s="71">
        <v>0</v>
      </c>
      <c r="AE215" s="72"/>
      <c r="AF215" s="71">
        <v>988475.17003111914</v>
      </c>
      <c r="AG215" s="71">
        <v>279365.25842045894</v>
      </c>
      <c r="AH215" s="71">
        <v>581226.85124724521</v>
      </c>
      <c r="AI215" s="71">
        <v>9583181.489312619</v>
      </c>
      <c r="AJ215" s="71">
        <v>8237668.4823418548</v>
      </c>
      <c r="AK215" s="71">
        <v>0</v>
      </c>
      <c r="AL215" s="71">
        <v>0</v>
      </c>
      <c r="AM215" s="71">
        <v>508910.09303085186</v>
      </c>
      <c r="AN215" s="71">
        <v>0</v>
      </c>
      <c r="AO215" s="71">
        <v>0</v>
      </c>
      <c r="AP215" s="71">
        <v>20178827.344384149</v>
      </c>
      <c r="AQ215" s="72"/>
      <c r="AR215" s="71">
        <v>117</v>
      </c>
      <c r="AS215" s="71">
        <v>13</v>
      </c>
      <c r="AT215" s="71">
        <v>0</v>
      </c>
      <c r="AU215" s="71">
        <v>0</v>
      </c>
      <c r="AV215" s="71">
        <v>0</v>
      </c>
      <c r="AW215" s="71">
        <v>1</v>
      </c>
      <c r="AX215" s="71"/>
      <c r="AY215" s="72"/>
      <c r="AZ215" s="71">
        <v>555.5</v>
      </c>
      <c r="BA215" s="71">
        <v>314.39999999999998</v>
      </c>
      <c r="BB215" s="71">
        <v>0</v>
      </c>
      <c r="BC215" s="71">
        <v>0</v>
      </c>
      <c r="BD215" s="71">
        <v>0</v>
      </c>
      <c r="BE215" s="71">
        <v>49.9</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1988</v>
      </c>
      <c r="B216" s="70">
        <v>306</v>
      </c>
      <c r="C216" s="70">
        <v>19</v>
      </c>
      <c r="D216" s="70">
        <v>18</v>
      </c>
      <c r="E216" s="70">
        <v>2022</v>
      </c>
      <c r="F216" s="70" t="s">
        <v>161</v>
      </c>
      <c r="G216" s="1064" t="s">
        <v>1969</v>
      </c>
      <c r="H216" s="70" t="s">
        <v>1970</v>
      </c>
      <c r="I216" s="148"/>
      <c r="J216" s="71">
        <v>0.67603053487751974</v>
      </c>
      <c r="K216" s="71">
        <v>0.3716264295270213</v>
      </c>
      <c r="L216" s="71">
        <v>1.6360729146902149</v>
      </c>
      <c r="M216" s="71">
        <v>5.4476120995110335</v>
      </c>
      <c r="N216" s="71">
        <v>4.469596608307242</v>
      </c>
      <c r="O216" s="71">
        <v>3.6120294319781241</v>
      </c>
      <c r="P216" s="71">
        <v>5.9865049481661456</v>
      </c>
      <c r="Q216" s="71">
        <v>0.22664889365227442</v>
      </c>
      <c r="R216" s="71">
        <v>0</v>
      </c>
      <c r="S216" s="71">
        <v>0</v>
      </c>
      <c r="T216" s="72"/>
      <c r="U216" s="71">
        <v>101587</v>
      </c>
      <c r="V216" s="71">
        <v>182</v>
      </c>
      <c r="W216" s="71">
        <v>66</v>
      </c>
      <c r="X216" s="71">
        <v>1685</v>
      </c>
      <c r="Y216" s="71">
        <v>1793</v>
      </c>
      <c r="Z216" s="71">
        <v>2525</v>
      </c>
      <c r="AA216" s="71">
        <v>1308</v>
      </c>
      <c r="AB216" s="71">
        <v>3850</v>
      </c>
      <c r="AC216" s="71">
        <v>0</v>
      </c>
      <c r="AD216" s="71">
        <v>0</v>
      </c>
      <c r="AE216" s="72"/>
      <c r="AF216" s="71">
        <v>863922.08298824052</v>
      </c>
      <c r="AG216" s="71">
        <v>284776.96149630815</v>
      </c>
      <c r="AH216" s="71">
        <v>582388.17007982207</v>
      </c>
      <c r="AI216" s="71">
        <v>8991997.5938962866</v>
      </c>
      <c r="AJ216" s="71">
        <v>8774747.6421073768</v>
      </c>
      <c r="AK216" s="71">
        <v>0</v>
      </c>
      <c r="AL216" s="71">
        <v>0</v>
      </c>
      <c r="AM216" s="71">
        <v>497140.08346739493</v>
      </c>
      <c r="AN216" s="71">
        <v>0</v>
      </c>
      <c r="AO216" s="71">
        <v>0</v>
      </c>
      <c r="AP216" s="71">
        <v>19994972.534035429</v>
      </c>
      <c r="AQ216" s="72"/>
      <c r="AR216" s="71">
        <v>126</v>
      </c>
      <c r="AS216" s="71">
        <v>13</v>
      </c>
      <c r="AT216" s="71">
        <v>0</v>
      </c>
      <c r="AU216" s="71">
        <v>0</v>
      </c>
      <c r="AV216" s="71">
        <v>0</v>
      </c>
      <c r="AW216" s="71">
        <v>1</v>
      </c>
      <c r="AX216" s="71"/>
      <c r="AY216" s="72"/>
      <c r="AZ216" s="71">
        <v>600.79999999999995</v>
      </c>
      <c r="BA216" s="71">
        <v>314.39999999999998</v>
      </c>
      <c r="BB216" s="71">
        <v>0</v>
      </c>
      <c r="BC216" s="71">
        <v>0</v>
      </c>
      <c r="BD216" s="71">
        <v>0</v>
      </c>
      <c r="BE216" s="71">
        <v>49.9</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1989</v>
      </c>
      <c r="B217" s="70">
        <v>306</v>
      </c>
      <c r="C217" s="70">
        <v>20</v>
      </c>
      <c r="D217" s="70">
        <v>18</v>
      </c>
      <c r="E217" s="70">
        <v>2023</v>
      </c>
      <c r="F217" s="70" t="s">
        <v>1539</v>
      </c>
      <c r="G217" s="1064" t="s">
        <v>1969</v>
      </c>
      <c r="H217" s="70" t="s">
        <v>1970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130</v>
      </c>
      <c r="AS217" s="71">
        <v>13</v>
      </c>
      <c r="AT217" s="71">
        <v>0</v>
      </c>
      <c r="AU217" s="71">
        <v>0</v>
      </c>
      <c r="AV217" s="71">
        <v>0</v>
      </c>
      <c r="AW217" s="71">
        <v>1</v>
      </c>
      <c r="AX217" s="71"/>
      <c r="AY217" s="72"/>
      <c r="AZ217" s="71">
        <v>626.39999999999986</v>
      </c>
      <c r="BA217" s="71">
        <v>314.39999999999998</v>
      </c>
      <c r="BB217" s="71">
        <v>0</v>
      </c>
      <c r="BC217" s="71">
        <v>0</v>
      </c>
      <c r="BD217" s="71">
        <v>0</v>
      </c>
      <c r="BE217" s="71">
        <v>49.9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1990</v>
      </c>
      <c r="B218" s="70">
        <v>306</v>
      </c>
      <c r="C218" s="70">
        <v>21</v>
      </c>
      <c r="D218" s="70">
        <v>18</v>
      </c>
      <c r="E218" s="70">
        <v>2024</v>
      </c>
      <c r="F218" s="70" t="s">
        <v>1554</v>
      </c>
      <c r="G218" s="70" t="s">
        <v>1969</v>
      </c>
      <c r="H218" s="70" t="s">
        <v>1970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1991</v>
      </c>
      <c r="B219" s="70">
        <v>52</v>
      </c>
      <c r="C219" s="70">
        <v>1</v>
      </c>
      <c r="D219" s="70">
        <v>4</v>
      </c>
      <c r="E219" s="70">
        <v>1990</v>
      </c>
      <c r="F219" s="70" t="s">
        <v>787</v>
      </c>
      <c r="G219" s="70" t="s">
        <v>1992</v>
      </c>
      <c r="H219" s="70" t="s">
        <v>1993</v>
      </c>
      <c r="I219" s="148"/>
      <c r="J219" s="71">
        <v>3.085261844226685</v>
      </c>
      <c r="K219" s="71">
        <v>2.9158175579482641</v>
      </c>
      <c r="L219" s="71">
        <v>4.251054851392114</v>
      </c>
      <c r="M219" s="71">
        <v>4.0247917164590588</v>
      </c>
      <c r="N219" s="71">
        <v>5.6131993585888322</v>
      </c>
      <c r="O219" s="71">
        <v>4.0188499990402846</v>
      </c>
      <c r="P219" s="71">
        <v>8.0226976971860342</v>
      </c>
      <c r="Q219" s="71">
        <v>0.38000547852379102</v>
      </c>
      <c r="R219" s="71">
        <v>0</v>
      </c>
      <c r="S219" s="71">
        <v>0.3743673916783663</v>
      </c>
      <c r="T219" s="72"/>
      <c r="U219" s="71">
        <v>320816</v>
      </c>
      <c r="V219" s="71">
        <v>897</v>
      </c>
      <c r="W219" s="71">
        <v>48</v>
      </c>
      <c r="X219" s="71">
        <v>1388</v>
      </c>
      <c r="Y219" s="71">
        <v>1923</v>
      </c>
      <c r="Z219" s="71">
        <v>1653</v>
      </c>
      <c r="AA219" s="71">
        <v>1948</v>
      </c>
      <c r="AB219" s="71">
        <v>6170</v>
      </c>
      <c r="AC219" s="71">
        <v>0</v>
      </c>
      <c r="AD219" s="71">
        <v>0.3743673916783663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1994</v>
      </c>
      <c r="B220" s="70">
        <v>53</v>
      </c>
      <c r="C220" s="70">
        <v>2</v>
      </c>
      <c r="D220" s="70">
        <v>4</v>
      </c>
      <c r="E220" s="70">
        <v>2005</v>
      </c>
      <c r="F220" s="70" t="s">
        <v>789</v>
      </c>
      <c r="G220" s="70" t="s">
        <v>1992</v>
      </c>
      <c r="H220" s="70" t="s">
        <v>1993</v>
      </c>
      <c r="I220" s="148"/>
      <c r="J220" s="71">
        <v>3.7460631536333451</v>
      </c>
      <c r="K220" s="71">
        <v>1.5743682945843069</v>
      </c>
      <c r="L220" s="71">
        <v>2.5127459340251681</v>
      </c>
      <c r="M220" s="71">
        <v>5.543219198238063</v>
      </c>
      <c r="N220" s="71">
        <v>9.0682682963445007</v>
      </c>
      <c r="O220" s="71">
        <v>5.1957486808022768</v>
      </c>
      <c r="P220" s="71">
        <v>8.2872374612403963</v>
      </c>
      <c r="Q220" s="71">
        <v>0.31460245246214602</v>
      </c>
      <c r="R220" s="71">
        <v>0</v>
      </c>
      <c r="S220" s="71">
        <v>0.67164145159404232</v>
      </c>
      <c r="T220" s="72"/>
      <c r="U220" s="71">
        <v>405458</v>
      </c>
      <c r="V220" s="71">
        <v>600</v>
      </c>
      <c r="W220" s="71">
        <v>30</v>
      </c>
      <c r="X220" s="71">
        <v>897</v>
      </c>
      <c r="Y220" s="71">
        <v>2001</v>
      </c>
      <c r="Z220" s="71">
        <v>2473</v>
      </c>
      <c r="AA220" s="71">
        <v>1648</v>
      </c>
      <c r="AB220" s="71">
        <v>5340</v>
      </c>
      <c r="AC220" s="71">
        <v>0</v>
      </c>
      <c r="AD220" s="71">
        <v>0.67164145159404232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1995</v>
      </c>
      <c r="B221" s="70">
        <v>54</v>
      </c>
      <c r="C221" s="70">
        <v>3</v>
      </c>
      <c r="D221" s="70">
        <v>4</v>
      </c>
      <c r="E221" s="70">
        <v>2006</v>
      </c>
      <c r="F221" s="70" t="s">
        <v>790</v>
      </c>
      <c r="G221" s="70" t="s">
        <v>1992</v>
      </c>
      <c r="H221" s="70" t="s">
        <v>1993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1996</v>
      </c>
      <c r="B222" s="70">
        <v>55</v>
      </c>
      <c r="C222" s="70">
        <v>4</v>
      </c>
      <c r="D222" s="70">
        <v>4</v>
      </c>
      <c r="E222" s="70">
        <v>2007</v>
      </c>
      <c r="F222" s="70" t="s">
        <v>791</v>
      </c>
      <c r="G222" s="70" t="s">
        <v>1992</v>
      </c>
      <c r="H222" s="70" t="s">
        <v>1993</v>
      </c>
      <c r="I222" s="148"/>
      <c r="J222" s="71">
        <v>3.6091142660037372</v>
      </c>
      <c r="K222" s="71">
        <v>1.4106480431484401</v>
      </c>
      <c r="L222" s="71">
        <v>2.873561647013982</v>
      </c>
      <c r="M222" s="71">
        <v>5.7501796003059784</v>
      </c>
      <c r="N222" s="71">
        <v>9.1866926837739467</v>
      </c>
      <c r="O222" s="71">
        <v>5.0283828776875072</v>
      </c>
      <c r="P222" s="71">
        <v>8.0121007128984338</v>
      </c>
      <c r="Q222" s="71">
        <v>0.32613360921252599</v>
      </c>
      <c r="R222" s="71">
        <v>0</v>
      </c>
      <c r="S222" s="71">
        <v>0.7256123571389822</v>
      </c>
      <c r="T222" s="72"/>
      <c r="U222" s="71">
        <v>460926</v>
      </c>
      <c r="V222" s="71">
        <v>562</v>
      </c>
      <c r="W222" s="71">
        <v>43</v>
      </c>
      <c r="X222" s="71">
        <v>1253</v>
      </c>
      <c r="Y222" s="71">
        <v>1988</v>
      </c>
      <c r="Z222" s="71">
        <v>2488</v>
      </c>
      <c r="AA222" s="71">
        <v>1569</v>
      </c>
      <c r="AB222" s="71">
        <v>5243</v>
      </c>
      <c r="AC222" s="71">
        <v>0</v>
      </c>
      <c r="AD222" s="71">
        <v>0.7256123571389822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1997</v>
      </c>
      <c r="B223" s="70">
        <v>56</v>
      </c>
      <c r="C223" s="70">
        <v>5</v>
      </c>
      <c r="D223" s="70">
        <v>4</v>
      </c>
      <c r="E223" s="70">
        <v>2008</v>
      </c>
      <c r="F223" s="70" t="s">
        <v>792</v>
      </c>
      <c r="G223" s="70" t="s">
        <v>1992</v>
      </c>
      <c r="H223" s="70" t="s">
        <v>1993</v>
      </c>
      <c r="I223" s="148"/>
      <c r="J223" s="71">
        <v>3.2856402105577112</v>
      </c>
      <c r="K223" s="71">
        <v>1.11757755357289</v>
      </c>
      <c r="L223" s="71">
        <v>2.807246551337816</v>
      </c>
      <c r="M223" s="71">
        <v>6.4436946214409012</v>
      </c>
      <c r="N223" s="71">
        <v>8.7348925446031114</v>
      </c>
      <c r="O223" s="71">
        <v>4.859832333755139</v>
      </c>
      <c r="P223" s="71">
        <v>7.7836404209425938</v>
      </c>
      <c r="Q223" s="71">
        <v>0.31589924659993401</v>
      </c>
      <c r="R223" s="71">
        <v>0</v>
      </c>
      <c r="S223" s="71">
        <v>0.77697962239337559</v>
      </c>
      <c r="T223" s="72"/>
      <c r="U223" s="71">
        <v>437280</v>
      </c>
      <c r="V223" s="71">
        <v>562</v>
      </c>
      <c r="W223" s="71">
        <v>43</v>
      </c>
      <c r="X223" s="71">
        <v>1253</v>
      </c>
      <c r="Y223" s="71">
        <v>1981</v>
      </c>
      <c r="Z223" s="71">
        <v>2489</v>
      </c>
      <c r="AA223" s="71">
        <v>1526</v>
      </c>
      <c r="AB223" s="71">
        <v>5162</v>
      </c>
      <c r="AC223" s="71">
        <v>0</v>
      </c>
      <c r="AD223" s="71">
        <v>0.77697962239337559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1998</v>
      </c>
      <c r="B224" s="70">
        <v>57</v>
      </c>
      <c r="C224" s="70">
        <v>6</v>
      </c>
      <c r="D224" s="70">
        <v>4</v>
      </c>
      <c r="E224" s="70">
        <v>2009</v>
      </c>
      <c r="F224" s="70" t="s">
        <v>176</v>
      </c>
      <c r="G224" s="70" t="s">
        <v>1992</v>
      </c>
      <c r="H224" s="70" t="s">
        <v>1993</v>
      </c>
      <c r="I224" s="148"/>
      <c r="J224" s="71">
        <v>2.6283002524984682</v>
      </c>
      <c r="K224" s="71">
        <v>0.84418795987039219</v>
      </c>
      <c r="L224" s="71">
        <v>5.780983129199134</v>
      </c>
      <c r="M224" s="71">
        <v>5.6323229668980632</v>
      </c>
      <c r="N224" s="71">
        <v>7.9841368077617414</v>
      </c>
      <c r="O224" s="71">
        <v>4.9651409118928633</v>
      </c>
      <c r="P224" s="71">
        <v>7.4576537744468387</v>
      </c>
      <c r="Q224" s="71">
        <v>0.29679185139342201</v>
      </c>
      <c r="R224" s="71">
        <v>0</v>
      </c>
      <c r="S224" s="71">
        <v>0.57987933529188418</v>
      </c>
      <c r="T224" s="72"/>
      <c r="U224" s="71">
        <v>302797</v>
      </c>
      <c r="V224" s="71">
        <v>433</v>
      </c>
      <c r="W224" s="71">
        <v>122</v>
      </c>
      <c r="X224" s="71">
        <v>1085</v>
      </c>
      <c r="Y224" s="71">
        <v>1978</v>
      </c>
      <c r="Z224" s="71">
        <v>2510</v>
      </c>
      <c r="AA224" s="71">
        <v>1501</v>
      </c>
      <c r="AB224" s="71">
        <v>5091</v>
      </c>
      <c r="AC224" s="71">
        <v>0</v>
      </c>
      <c r="AD224" s="71">
        <v>0.57987933529188418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1999</v>
      </c>
      <c r="B225" s="70">
        <v>58</v>
      </c>
      <c r="C225" s="70">
        <v>7</v>
      </c>
      <c r="D225" s="70">
        <v>4</v>
      </c>
      <c r="E225" s="70">
        <v>2010</v>
      </c>
      <c r="F225" s="70" t="s">
        <v>177</v>
      </c>
      <c r="G225" s="70" t="s">
        <v>1992</v>
      </c>
      <c r="H225" s="70" t="s">
        <v>1993</v>
      </c>
      <c r="I225" s="148"/>
      <c r="J225" s="71">
        <v>2.785256258628753</v>
      </c>
      <c r="K225" s="71">
        <v>0.86044414979527373</v>
      </c>
      <c r="L225" s="71">
        <v>5.4730714069849906</v>
      </c>
      <c r="M225" s="71">
        <v>5.493036266155956</v>
      </c>
      <c r="N225" s="71">
        <v>7.9090655371184742</v>
      </c>
      <c r="O225" s="71">
        <v>4.9283926526889434</v>
      </c>
      <c r="P225" s="71">
        <v>7.5263720890220904</v>
      </c>
      <c r="Q225" s="71">
        <v>0.30431650893759599</v>
      </c>
      <c r="R225" s="71">
        <v>0</v>
      </c>
      <c r="S225" s="71">
        <v>0.82396222403303943</v>
      </c>
      <c r="T225" s="72"/>
      <c r="U225" s="71">
        <v>343277</v>
      </c>
      <c r="V225" s="71">
        <v>433</v>
      </c>
      <c r="W225" s="71">
        <v>122</v>
      </c>
      <c r="X225" s="71">
        <v>1085</v>
      </c>
      <c r="Y225" s="71">
        <v>1956</v>
      </c>
      <c r="Z225" s="71">
        <v>2503</v>
      </c>
      <c r="AA225" s="71">
        <v>1477</v>
      </c>
      <c r="AB225" s="71">
        <v>5002</v>
      </c>
      <c r="AC225" s="71">
        <v>0</v>
      </c>
      <c r="AD225" s="71">
        <v>0.82396222403303943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2000</v>
      </c>
      <c r="B226" s="70">
        <v>59</v>
      </c>
      <c r="C226" s="70">
        <v>8</v>
      </c>
      <c r="D226" s="70">
        <v>4</v>
      </c>
      <c r="E226" s="70">
        <v>2011</v>
      </c>
      <c r="F226" s="70" t="s">
        <v>178</v>
      </c>
      <c r="G226" s="70" t="s">
        <v>1992</v>
      </c>
      <c r="H226" s="70" t="s">
        <v>1993</v>
      </c>
      <c r="I226" s="148"/>
      <c r="J226" s="71">
        <v>3.114721597997264</v>
      </c>
      <c r="K226" s="71">
        <v>1.155803886722421</v>
      </c>
      <c r="L226" s="71">
        <v>5.1093845571186103</v>
      </c>
      <c r="M226" s="71">
        <v>6.3928133940102772</v>
      </c>
      <c r="N226" s="71">
        <v>9.1439461324869065</v>
      </c>
      <c r="O226" s="71">
        <v>4.8043286768898819</v>
      </c>
      <c r="P226" s="71">
        <v>7.3435112834786915</v>
      </c>
      <c r="Q226" s="71">
        <v>0.34534122271573803</v>
      </c>
      <c r="R226" s="71">
        <v>0</v>
      </c>
      <c r="S226" s="71">
        <v>0.96188578839988714</v>
      </c>
      <c r="T226" s="72"/>
      <c r="U226" s="71">
        <v>316554</v>
      </c>
      <c r="V226" s="71">
        <v>433</v>
      </c>
      <c r="W226" s="71">
        <v>122</v>
      </c>
      <c r="X226" s="71">
        <v>1085</v>
      </c>
      <c r="Y226" s="71">
        <v>1932</v>
      </c>
      <c r="Z226" s="71">
        <v>2493</v>
      </c>
      <c r="AA226" s="71">
        <v>1484</v>
      </c>
      <c r="AB226" s="71">
        <v>4921</v>
      </c>
      <c r="AC226" s="71">
        <v>0</v>
      </c>
      <c r="AD226" s="71">
        <v>0.96188578839988714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2001</v>
      </c>
      <c r="B227" s="70">
        <v>60</v>
      </c>
      <c r="C227" s="70">
        <v>9</v>
      </c>
      <c r="D227" s="70">
        <v>4</v>
      </c>
      <c r="E227" s="70">
        <v>2012</v>
      </c>
      <c r="F227" s="70" t="s">
        <v>179</v>
      </c>
      <c r="G227" s="70" t="s">
        <v>1992</v>
      </c>
      <c r="H227" s="70" t="s">
        <v>1993</v>
      </c>
      <c r="I227" s="148"/>
      <c r="J227" s="71">
        <v>4.641236511003604</v>
      </c>
      <c r="K227" s="71">
        <v>1.0850341881004739</v>
      </c>
      <c r="L227" s="71">
        <v>5.1246443664143078</v>
      </c>
      <c r="M227" s="71">
        <v>7.1926878028142909</v>
      </c>
      <c r="N227" s="71">
        <v>9.5718879506985903</v>
      </c>
      <c r="O227" s="71">
        <v>4.7913781919042746</v>
      </c>
      <c r="P227" s="71">
        <v>7.3454793263825495</v>
      </c>
      <c r="Q227" s="71">
        <v>0.36758168567335803</v>
      </c>
      <c r="R227" s="71">
        <v>0</v>
      </c>
      <c r="S227" s="71">
        <v>0.81499888350239946</v>
      </c>
      <c r="T227" s="72"/>
      <c r="U227" s="71">
        <v>432590</v>
      </c>
      <c r="V227" s="71">
        <v>433</v>
      </c>
      <c r="W227" s="71">
        <v>122</v>
      </c>
      <c r="X227" s="71">
        <v>1085</v>
      </c>
      <c r="Y227" s="71">
        <v>1902</v>
      </c>
      <c r="Z227" s="71">
        <v>2506</v>
      </c>
      <c r="AA227" s="71">
        <v>1476</v>
      </c>
      <c r="AB227" s="71">
        <v>4821</v>
      </c>
      <c r="AC227" s="71">
        <v>0</v>
      </c>
      <c r="AD227" s="71">
        <v>0.81499888350239946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2002</v>
      </c>
      <c r="B228" s="70">
        <v>61</v>
      </c>
      <c r="C228" s="70">
        <v>10</v>
      </c>
      <c r="D228" s="70">
        <v>4</v>
      </c>
      <c r="E228" s="70">
        <v>2013</v>
      </c>
      <c r="F228" s="70" t="s">
        <v>180</v>
      </c>
      <c r="G228" s="70" t="s">
        <v>1992</v>
      </c>
      <c r="H228" s="70" t="s">
        <v>1993</v>
      </c>
      <c r="I228" s="148"/>
      <c r="J228" s="71">
        <v>4.0106008441977448</v>
      </c>
      <c r="K228" s="71">
        <v>0.92116626453095651</v>
      </c>
      <c r="L228" s="71">
        <v>3.7176587499274141</v>
      </c>
      <c r="M228" s="71">
        <v>6.207743382419725</v>
      </c>
      <c r="N228" s="71">
        <v>9.4791293490593596</v>
      </c>
      <c r="O228" s="71">
        <v>4.6469932715613087</v>
      </c>
      <c r="P228" s="71">
        <v>7.4031293292730238</v>
      </c>
      <c r="Q228" s="71">
        <v>0.37138084512420499</v>
      </c>
      <c r="R228" s="71">
        <v>0</v>
      </c>
      <c r="S228" s="71">
        <v>0.999661037744902</v>
      </c>
      <c r="T228" s="72"/>
      <c r="U228" s="71">
        <v>410983</v>
      </c>
      <c r="V228" s="71">
        <v>433</v>
      </c>
      <c r="W228" s="71">
        <v>122</v>
      </c>
      <c r="X228" s="71">
        <v>1085</v>
      </c>
      <c r="Y228" s="71">
        <v>1915</v>
      </c>
      <c r="Z228" s="71">
        <v>2539</v>
      </c>
      <c r="AA228" s="71">
        <v>1482</v>
      </c>
      <c r="AB228" s="71">
        <v>4801</v>
      </c>
      <c r="AC228" s="71">
        <v>0</v>
      </c>
      <c r="AD228" s="71">
        <v>0.999661037744902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2003</v>
      </c>
      <c r="B229" s="70">
        <v>62</v>
      </c>
      <c r="C229" s="70">
        <v>11</v>
      </c>
      <c r="D229" s="70">
        <v>4</v>
      </c>
      <c r="E229" s="70">
        <v>2014</v>
      </c>
      <c r="F229" s="70" t="s">
        <v>181</v>
      </c>
      <c r="G229" s="70" t="s">
        <v>1992</v>
      </c>
      <c r="H229" s="70" t="s">
        <v>1993</v>
      </c>
      <c r="I229" s="148"/>
      <c r="J229" s="71">
        <v>3.4720549729394792</v>
      </c>
      <c r="K229" s="71">
        <v>0.82498586167151433</v>
      </c>
      <c r="L229" s="71">
        <v>5.0943615648579694</v>
      </c>
      <c r="M229" s="71">
        <v>7.081495838784055</v>
      </c>
      <c r="N229" s="71">
        <v>9.1614972278103419</v>
      </c>
      <c r="O229" s="71">
        <v>4.4017399829608248</v>
      </c>
      <c r="P229" s="71">
        <v>7.371311058033184</v>
      </c>
      <c r="Q229" s="71">
        <v>0.34659531911203301</v>
      </c>
      <c r="R229" s="71">
        <v>0</v>
      </c>
      <c r="S229" s="71">
        <v>1.0378192503121899</v>
      </c>
      <c r="T229" s="72"/>
      <c r="U229" s="71">
        <v>382665</v>
      </c>
      <c r="V229" s="71">
        <v>357</v>
      </c>
      <c r="W229" s="71">
        <v>111</v>
      </c>
      <c r="X229" s="71">
        <v>1107</v>
      </c>
      <c r="Y229" s="71">
        <v>1895</v>
      </c>
      <c r="Z229" s="71">
        <v>2533</v>
      </c>
      <c r="AA229" s="71">
        <v>1468</v>
      </c>
      <c r="AB229" s="71">
        <v>4670</v>
      </c>
      <c r="AC229" s="71">
        <v>0</v>
      </c>
      <c r="AD229" s="71">
        <v>1.0378192503121899</v>
      </c>
      <c r="AE229" s="72"/>
      <c r="AF229" s="71"/>
      <c r="AG229" s="71"/>
      <c r="AH229" s="71"/>
      <c r="AI229" s="71"/>
      <c r="AJ229" s="71"/>
      <c r="AK229" s="71"/>
      <c r="AL229" s="71"/>
      <c r="AM229" s="71"/>
      <c r="AN229" s="71"/>
      <c r="AO229" s="71"/>
      <c r="AP229" s="71"/>
      <c r="AQ229" s="72"/>
      <c r="AR229" s="71">
        <v>11</v>
      </c>
      <c r="AS229" s="71">
        <v>2</v>
      </c>
      <c r="AT229" s="71">
        <v>0</v>
      </c>
      <c r="AU229" s="71">
        <v>0</v>
      </c>
      <c r="AV229" s="71">
        <v>0</v>
      </c>
      <c r="AW229" s="71">
        <v>0</v>
      </c>
      <c r="AX229" s="71"/>
      <c r="AY229" s="72"/>
      <c r="AZ229" s="71">
        <v>60.8</v>
      </c>
      <c r="BA229" s="71">
        <v>31.3</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2004</v>
      </c>
      <c r="B230" s="70">
        <v>63</v>
      </c>
      <c r="C230" s="70">
        <v>12</v>
      </c>
      <c r="D230" s="70">
        <v>4</v>
      </c>
      <c r="E230" s="70">
        <v>2015</v>
      </c>
      <c r="F230" s="70" t="s">
        <v>182</v>
      </c>
      <c r="G230" s="70" t="s">
        <v>1992</v>
      </c>
      <c r="H230" s="70" t="s">
        <v>1993</v>
      </c>
      <c r="I230" s="148"/>
      <c r="J230" s="71">
        <v>2.7106926200737318</v>
      </c>
      <c r="K230" s="71">
        <v>0.83373706338078324</v>
      </c>
      <c r="L230" s="71">
        <v>5.1820239996554731</v>
      </c>
      <c r="M230" s="71">
        <v>6.9667662128743277</v>
      </c>
      <c r="N230" s="71">
        <v>8.2490369456014427</v>
      </c>
      <c r="O230" s="71">
        <v>4.3374062984224917</v>
      </c>
      <c r="P230" s="71">
        <v>7.2213506422586153</v>
      </c>
      <c r="Q230" s="71">
        <v>0.33311888429366199</v>
      </c>
      <c r="R230" s="71">
        <v>0</v>
      </c>
      <c r="S230" s="71">
        <v>0.76012464397705459</v>
      </c>
      <c r="T230" s="72"/>
      <c r="U230" s="71">
        <v>330784</v>
      </c>
      <c r="V230" s="71">
        <v>357</v>
      </c>
      <c r="W230" s="71">
        <v>111</v>
      </c>
      <c r="X230" s="71">
        <v>1107</v>
      </c>
      <c r="Y230" s="71">
        <v>1903</v>
      </c>
      <c r="Z230" s="71">
        <v>2520</v>
      </c>
      <c r="AA230" s="71">
        <v>1437</v>
      </c>
      <c r="AB230" s="71">
        <v>4585</v>
      </c>
      <c r="AC230" s="71">
        <v>0</v>
      </c>
      <c r="AD230" s="71">
        <v>0.76012464397705459</v>
      </c>
      <c r="AE230" s="72"/>
      <c r="AF230" s="71">
        <v>2883337.1608863622</v>
      </c>
      <c r="AG230" s="71">
        <v>613093.42718566628</v>
      </c>
      <c r="AH230" s="71">
        <v>901328.93370958383</v>
      </c>
      <c r="AI230" s="71">
        <v>7800055.0714160912</v>
      </c>
      <c r="AJ230" s="71">
        <v>10978136.66381016</v>
      </c>
      <c r="AK230" s="71">
        <v>0</v>
      </c>
      <c r="AL230" s="71">
        <v>0</v>
      </c>
      <c r="AM230" s="71">
        <v>628355.01664838009</v>
      </c>
      <c r="AN230" s="71">
        <v>0</v>
      </c>
      <c r="AO230" s="71">
        <v>0</v>
      </c>
      <c r="AP230" s="71">
        <v>23804306.273656242</v>
      </c>
      <c r="AQ230" s="72"/>
      <c r="AR230" s="71">
        <v>12</v>
      </c>
      <c r="AS230" s="71">
        <v>3</v>
      </c>
      <c r="AT230" s="71">
        <v>0</v>
      </c>
      <c r="AU230" s="71">
        <v>0</v>
      </c>
      <c r="AV230" s="71">
        <v>0</v>
      </c>
      <c r="AW230" s="71">
        <v>0</v>
      </c>
      <c r="AX230" s="71"/>
      <c r="AY230" s="72"/>
      <c r="AZ230" s="71">
        <v>66.8</v>
      </c>
      <c r="BA230" s="71">
        <v>41.3</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2005</v>
      </c>
      <c r="B231" s="70">
        <v>64</v>
      </c>
      <c r="C231" s="70">
        <v>13</v>
      </c>
      <c r="D231" s="70">
        <v>4</v>
      </c>
      <c r="E231" s="70">
        <v>2016</v>
      </c>
      <c r="F231" s="70" t="s">
        <v>155</v>
      </c>
      <c r="G231" s="70" t="s">
        <v>1992</v>
      </c>
      <c r="H231" s="70" t="s">
        <v>1993</v>
      </c>
      <c r="I231" s="148"/>
      <c r="J231" s="71">
        <v>3.4285132185529061</v>
      </c>
      <c r="K231" s="71">
        <v>0.85643791812242287</v>
      </c>
      <c r="L231" s="71">
        <v>5.6815375346990367</v>
      </c>
      <c r="M231" s="71">
        <v>5.0897411873136829</v>
      </c>
      <c r="N231" s="71">
        <v>7.6951221076074843</v>
      </c>
      <c r="O231" s="71">
        <v>4.2864353785186964</v>
      </c>
      <c r="P231" s="71">
        <v>7.4095509494425951</v>
      </c>
      <c r="Q231" s="71">
        <v>0.31869170966509303</v>
      </c>
      <c r="R231" s="71">
        <v>0</v>
      </c>
      <c r="S231" s="71">
        <v>0.39216241017287373</v>
      </c>
      <c r="T231" s="72"/>
      <c r="U231" s="71">
        <v>412276</v>
      </c>
      <c r="V231" s="71">
        <v>357</v>
      </c>
      <c r="W231" s="71">
        <v>111</v>
      </c>
      <c r="X231" s="71">
        <v>1107</v>
      </c>
      <c r="Y231" s="71">
        <v>1908</v>
      </c>
      <c r="Z231" s="71">
        <v>2521</v>
      </c>
      <c r="AA231" s="71">
        <v>1525</v>
      </c>
      <c r="AB231" s="71">
        <v>4512</v>
      </c>
      <c r="AC231" s="71">
        <v>0</v>
      </c>
      <c r="AD231" s="71">
        <v>0.39216241017287368</v>
      </c>
      <c r="AE231" s="72"/>
      <c r="AF231" s="71">
        <v>3807424.3825312709</v>
      </c>
      <c r="AG231" s="71">
        <v>604342.2186460105</v>
      </c>
      <c r="AH231" s="71">
        <v>792998.47049283539</v>
      </c>
      <c r="AI231" s="71">
        <v>6947669.8590822453</v>
      </c>
      <c r="AJ231" s="71">
        <v>9809786.7499415949</v>
      </c>
      <c r="AK231" s="71">
        <v>0</v>
      </c>
      <c r="AL231" s="71">
        <v>0</v>
      </c>
      <c r="AM231" s="71">
        <v>618831.07067266013</v>
      </c>
      <c r="AN231" s="71">
        <v>0</v>
      </c>
      <c r="AO231" s="71">
        <v>0</v>
      </c>
      <c r="AP231" s="71">
        <v>22581052.751366619</v>
      </c>
      <c r="AQ231" s="72"/>
      <c r="AR231" s="71">
        <v>13</v>
      </c>
      <c r="AS231" s="71">
        <v>4</v>
      </c>
      <c r="AT231" s="71">
        <v>0</v>
      </c>
      <c r="AU231" s="71">
        <v>0</v>
      </c>
      <c r="AV231" s="71">
        <v>0</v>
      </c>
      <c r="AW231" s="71">
        <v>0</v>
      </c>
      <c r="AX231" s="71"/>
      <c r="AY231" s="72"/>
      <c r="AZ231" s="71">
        <v>73.5</v>
      </c>
      <c r="BA231" s="71">
        <v>51.7</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2006</v>
      </c>
      <c r="B232" s="70">
        <v>65</v>
      </c>
      <c r="C232" s="70">
        <v>14</v>
      </c>
      <c r="D232" s="70">
        <v>4</v>
      </c>
      <c r="E232" s="70">
        <v>2017</v>
      </c>
      <c r="F232" s="70" t="s">
        <v>156</v>
      </c>
      <c r="G232" s="70" t="s">
        <v>1992</v>
      </c>
      <c r="H232" s="70" t="s">
        <v>1993</v>
      </c>
      <c r="I232" s="148"/>
      <c r="J232" s="71">
        <v>3.3411661304497264</v>
      </c>
      <c r="K232" s="71">
        <v>0.88029857552252488</v>
      </c>
      <c r="L232" s="71">
        <v>5.8862497817837784</v>
      </c>
      <c r="M232" s="71">
        <v>4.7175918119065106</v>
      </c>
      <c r="N232" s="71">
        <v>8.1615742419406523</v>
      </c>
      <c r="O232" s="71">
        <v>4.1780223858046375</v>
      </c>
      <c r="P232" s="71">
        <v>7.3191625970425447</v>
      </c>
      <c r="Q232" s="71">
        <v>0.303742298700105</v>
      </c>
      <c r="R232" s="71">
        <v>0</v>
      </c>
      <c r="S232" s="71">
        <v>0.5870025612660853</v>
      </c>
      <c r="T232" s="72"/>
      <c r="U232" s="71">
        <v>424757</v>
      </c>
      <c r="V232" s="71">
        <v>357</v>
      </c>
      <c r="W232" s="71">
        <v>111</v>
      </c>
      <c r="X232" s="71">
        <v>1107</v>
      </c>
      <c r="Y232" s="71">
        <v>1907</v>
      </c>
      <c r="Z232" s="71">
        <v>2498</v>
      </c>
      <c r="AA232" s="71">
        <v>1516</v>
      </c>
      <c r="AB232" s="71">
        <v>4447</v>
      </c>
      <c r="AC232" s="71">
        <v>0</v>
      </c>
      <c r="AD232" s="71">
        <v>0.5870025612660853</v>
      </c>
      <c r="AE232" s="72"/>
      <c r="AF232" s="71">
        <v>3791981.3230986549</v>
      </c>
      <c r="AG232" s="71">
        <v>633059.10501880373</v>
      </c>
      <c r="AH232" s="71">
        <v>1110480.429974928</v>
      </c>
      <c r="AI232" s="71">
        <v>6815286.2696301788</v>
      </c>
      <c r="AJ232" s="71">
        <v>10787803.74302501</v>
      </c>
      <c r="AK232" s="71">
        <v>0</v>
      </c>
      <c r="AL232" s="71">
        <v>0</v>
      </c>
      <c r="AM232" s="71">
        <v>610870.52503413311</v>
      </c>
      <c r="AN232" s="71">
        <v>0</v>
      </c>
      <c r="AO232" s="71">
        <v>0</v>
      </c>
      <c r="AP232" s="71">
        <v>23749481.395781707</v>
      </c>
      <c r="AQ232" s="72"/>
      <c r="AR232" s="71">
        <v>13</v>
      </c>
      <c r="AS232" s="71">
        <v>5</v>
      </c>
      <c r="AT232" s="71">
        <v>0</v>
      </c>
      <c r="AU232" s="71">
        <v>0</v>
      </c>
      <c r="AV232" s="71">
        <v>0</v>
      </c>
      <c r="AW232" s="71">
        <v>0</v>
      </c>
      <c r="AX232" s="71"/>
      <c r="AY232" s="72"/>
      <c r="AZ232" s="71">
        <v>73.5</v>
      </c>
      <c r="BA232" s="71">
        <v>101.2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2007</v>
      </c>
      <c r="B233" s="70">
        <v>66</v>
      </c>
      <c r="C233" s="70">
        <v>15</v>
      </c>
      <c r="D233" s="70">
        <v>4</v>
      </c>
      <c r="E233" s="70">
        <v>2018</v>
      </c>
      <c r="F233" s="70" t="s">
        <v>183</v>
      </c>
      <c r="G233" s="70" t="s">
        <v>1992</v>
      </c>
      <c r="H233" s="70" t="s">
        <v>1993</v>
      </c>
      <c r="I233" s="148"/>
      <c r="J233" s="71">
        <v>3.9286329766818811</v>
      </c>
      <c r="K233" s="71">
        <v>0.83671650759596117</v>
      </c>
      <c r="L233" s="71">
        <v>5.3376149807162703</v>
      </c>
      <c r="M233" s="71">
        <v>5.0037375495873837</v>
      </c>
      <c r="N233" s="71">
        <v>7.4875016565188321</v>
      </c>
      <c r="O233" s="71">
        <v>4.1077320808939053</v>
      </c>
      <c r="P233" s="71">
        <v>7.1411484415930087</v>
      </c>
      <c r="Q233" s="71">
        <v>0.276720718537949</v>
      </c>
      <c r="R233" s="71">
        <v>0</v>
      </c>
      <c r="S233" s="71">
        <v>0.35879295280798157</v>
      </c>
      <c r="T233" s="72"/>
      <c r="U233" s="71">
        <v>481660.99999999988</v>
      </c>
      <c r="V233" s="71">
        <v>357</v>
      </c>
      <c r="W233" s="71">
        <v>111</v>
      </c>
      <c r="X233" s="71">
        <v>1107</v>
      </c>
      <c r="Y233" s="71">
        <v>1906</v>
      </c>
      <c r="Z233" s="71">
        <v>2503</v>
      </c>
      <c r="AA233" s="71">
        <v>1494</v>
      </c>
      <c r="AB233" s="71">
        <v>4366</v>
      </c>
      <c r="AC233" s="71">
        <v>0</v>
      </c>
      <c r="AD233" s="71">
        <v>0.35879295280798162</v>
      </c>
      <c r="AE233" s="72"/>
      <c r="AF233" s="71">
        <v>4499333.3245073548</v>
      </c>
      <c r="AG233" s="71">
        <v>562650.80197929568</v>
      </c>
      <c r="AH233" s="71">
        <v>1052882.1319772359</v>
      </c>
      <c r="AI233" s="71">
        <v>6798038.7529125931</v>
      </c>
      <c r="AJ233" s="71">
        <v>9477139.6390082855</v>
      </c>
      <c r="AK233" s="71">
        <v>0</v>
      </c>
      <c r="AL233" s="71">
        <v>0</v>
      </c>
      <c r="AM233" s="71">
        <v>600984.74936705898</v>
      </c>
      <c r="AN233" s="71">
        <v>0</v>
      </c>
      <c r="AO233" s="71">
        <v>0</v>
      </c>
      <c r="AP233" s="71">
        <v>22991029.399751823</v>
      </c>
      <c r="AQ233" s="72"/>
      <c r="AR233" s="71">
        <v>16</v>
      </c>
      <c r="AS233" s="71">
        <v>5</v>
      </c>
      <c r="AT233" s="71">
        <v>0</v>
      </c>
      <c r="AU233" s="71">
        <v>0</v>
      </c>
      <c r="AV233" s="71">
        <v>0</v>
      </c>
      <c r="AW233" s="71">
        <v>0</v>
      </c>
      <c r="AX233" s="71"/>
      <c r="AY233" s="72"/>
      <c r="AZ233" s="71">
        <v>93</v>
      </c>
      <c r="BA233" s="71">
        <v>101</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2008</v>
      </c>
      <c r="B234" s="70">
        <v>67</v>
      </c>
      <c r="C234" s="70">
        <v>16</v>
      </c>
      <c r="D234" s="70">
        <v>4</v>
      </c>
      <c r="E234" s="70">
        <v>2019</v>
      </c>
      <c r="F234" s="70" t="s">
        <v>158</v>
      </c>
      <c r="G234" s="70" t="s">
        <v>1992</v>
      </c>
      <c r="H234" s="70" t="s">
        <v>1993</v>
      </c>
      <c r="I234" s="148"/>
      <c r="J234" s="71">
        <v>4.1114956015698532</v>
      </c>
      <c r="K234" s="71">
        <v>0.7745238687616316</v>
      </c>
      <c r="L234" s="71">
        <v>5.3902043208962951</v>
      </c>
      <c r="M234" s="71">
        <v>5.009493742024886</v>
      </c>
      <c r="N234" s="71">
        <v>7.278840262490049</v>
      </c>
      <c r="O234" s="71">
        <v>3.9644318304932686</v>
      </c>
      <c r="P234" s="71">
        <v>6.7374899349443096</v>
      </c>
      <c r="Q234" s="71">
        <v>0.26381118855049002</v>
      </c>
      <c r="R234" s="71">
        <v>0</v>
      </c>
      <c r="S234" s="71">
        <v>0.58456266481373387</v>
      </c>
      <c r="T234" s="72"/>
      <c r="U234" s="71">
        <v>504969</v>
      </c>
      <c r="V234" s="71">
        <v>357</v>
      </c>
      <c r="W234" s="71">
        <v>111</v>
      </c>
      <c r="X234" s="71">
        <v>1107</v>
      </c>
      <c r="Y234" s="71">
        <v>1903</v>
      </c>
      <c r="Z234" s="71">
        <v>2482</v>
      </c>
      <c r="AA234" s="71">
        <v>1399</v>
      </c>
      <c r="AB234" s="71">
        <v>4275</v>
      </c>
      <c r="AC234" s="71">
        <v>0</v>
      </c>
      <c r="AD234" s="71">
        <v>0.58456266481373387</v>
      </c>
      <c r="AE234" s="72"/>
      <c r="AF234" s="71">
        <v>4982307.5597665301</v>
      </c>
      <c r="AG234" s="71">
        <v>544812.11375494592</v>
      </c>
      <c r="AH234" s="71">
        <v>1105272.9070051319</v>
      </c>
      <c r="AI234" s="71">
        <v>7262608.7917055292</v>
      </c>
      <c r="AJ234" s="71">
        <v>9841390.7124334071</v>
      </c>
      <c r="AK234" s="71">
        <v>0</v>
      </c>
      <c r="AL234" s="71">
        <v>0</v>
      </c>
      <c r="AM234" s="71">
        <v>582222.81781723024</v>
      </c>
      <c r="AN234" s="71">
        <v>0</v>
      </c>
      <c r="AO234" s="71">
        <v>0</v>
      </c>
      <c r="AP234" s="71">
        <v>24318614.902482774</v>
      </c>
      <c r="AQ234" s="72"/>
      <c r="AR234" s="71">
        <v>18</v>
      </c>
      <c r="AS234" s="71">
        <v>5</v>
      </c>
      <c r="AT234" s="71">
        <v>0</v>
      </c>
      <c r="AU234" s="71">
        <v>0</v>
      </c>
      <c r="AV234" s="71">
        <v>0</v>
      </c>
      <c r="AW234" s="71">
        <v>0</v>
      </c>
      <c r="AX234" s="71"/>
      <c r="AY234" s="72"/>
      <c r="AZ234" s="71">
        <v>103</v>
      </c>
      <c r="BA234" s="71">
        <v>101.2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2009</v>
      </c>
      <c r="B235" s="70">
        <v>68</v>
      </c>
      <c r="C235" s="70">
        <v>17</v>
      </c>
      <c r="D235" s="70">
        <v>4</v>
      </c>
      <c r="E235" s="70">
        <v>2020</v>
      </c>
      <c r="F235" s="70" t="s">
        <v>159</v>
      </c>
      <c r="G235" s="1064" t="s">
        <v>1992</v>
      </c>
      <c r="H235" s="70" t="s">
        <v>1993</v>
      </c>
      <c r="I235" s="148"/>
      <c r="J235" s="71">
        <v>2.641237493558501</v>
      </c>
      <c r="K235" s="71">
        <v>0.67176066255848621</v>
      </c>
      <c r="L235" s="71">
        <v>6.0351361543193001</v>
      </c>
      <c r="M235" s="71">
        <v>4.6383281436428776</v>
      </c>
      <c r="N235" s="71">
        <v>6.396217287910023</v>
      </c>
      <c r="O235" s="71">
        <v>3.4762016608461459</v>
      </c>
      <c r="P235" s="71">
        <v>6.2074145977932522</v>
      </c>
      <c r="Q235" s="71">
        <v>0.24633790236068701</v>
      </c>
      <c r="R235" s="71">
        <v>0</v>
      </c>
      <c r="S235" s="71">
        <v>0.45625616294048171</v>
      </c>
      <c r="T235" s="72"/>
      <c r="U235" s="71">
        <v>342461</v>
      </c>
      <c r="V235" s="71">
        <v>307</v>
      </c>
      <c r="W235" s="71">
        <v>152</v>
      </c>
      <c r="X235" s="71">
        <v>1227</v>
      </c>
      <c r="Y235" s="71">
        <v>1875</v>
      </c>
      <c r="Z235" s="71">
        <v>2484</v>
      </c>
      <c r="AA235" s="71">
        <v>1370</v>
      </c>
      <c r="AB235" s="71">
        <v>4178</v>
      </c>
      <c r="AC235" s="71">
        <v>0</v>
      </c>
      <c r="AD235" s="71">
        <v>0.45625616294048171</v>
      </c>
      <c r="AE235" s="72"/>
      <c r="AF235" s="71">
        <v>3208697.4952498889</v>
      </c>
      <c r="AG235" s="71">
        <v>459660.46195808816</v>
      </c>
      <c r="AH235" s="71">
        <v>1246961.0698649092</v>
      </c>
      <c r="AI235" s="71">
        <v>6887352.7192136971</v>
      </c>
      <c r="AJ235" s="71">
        <v>9467910.0625457428</v>
      </c>
      <c r="AK235" s="71"/>
      <c r="AL235" s="71"/>
      <c r="AM235" s="71">
        <v>545275.41854815371</v>
      </c>
      <c r="AN235" s="71"/>
      <c r="AO235" s="71"/>
      <c r="AP235" s="71">
        <v>21815857.227380477</v>
      </c>
      <c r="AQ235" s="72"/>
      <c r="AR235" s="71">
        <v>24</v>
      </c>
      <c r="AS235" s="71">
        <v>6</v>
      </c>
      <c r="AT235" s="71">
        <v>0</v>
      </c>
      <c r="AU235" s="71">
        <v>0</v>
      </c>
      <c r="AV235" s="71">
        <v>0</v>
      </c>
      <c r="AW235" s="71">
        <v>0</v>
      </c>
      <c r="AX235" s="71"/>
      <c r="AY235" s="72"/>
      <c r="AZ235" s="71">
        <v>135.80000000000001</v>
      </c>
      <c r="BA235" s="71">
        <v>150.69999999999999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2010</v>
      </c>
      <c r="B236" s="70">
        <v>68</v>
      </c>
      <c r="C236" s="70">
        <v>18</v>
      </c>
      <c r="D236" s="70">
        <v>4</v>
      </c>
      <c r="E236" s="70">
        <v>2021</v>
      </c>
      <c r="F236" s="70" t="s">
        <v>160</v>
      </c>
      <c r="G236" s="1064" t="s">
        <v>1992</v>
      </c>
      <c r="H236" s="70" t="s">
        <v>1993</v>
      </c>
      <c r="I236" s="148"/>
      <c r="J236" s="71">
        <v>3.4146665890937786</v>
      </c>
      <c r="K236" s="71">
        <v>0.73568637123390757</v>
      </c>
      <c r="L236" s="71">
        <v>4.9699575047286153</v>
      </c>
      <c r="M236" s="71">
        <v>5.0878103319952075</v>
      </c>
      <c r="N236" s="71">
        <v>7.0134903916716818</v>
      </c>
      <c r="O236" s="71">
        <v>3.2877491790720601</v>
      </c>
      <c r="P236" s="71">
        <v>6.305449636509123</v>
      </c>
      <c r="Q236" s="71">
        <v>0.23664294628180799</v>
      </c>
      <c r="R236" s="71">
        <v>0</v>
      </c>
      <c r="S236" s="71">
        <v>0.27793862418744791</v>
      </c>
      <c r="T236" s="72"/>
      <c r="U236" s="71">
        <v>459211</v>
      </c>
      <c r="V236" s="71">
        <v>307</v>
      </c>
      <c r="W236" s="71">
        <v>152</v>
      </c>
      <c r="X236" s="71">
        <v>1227</v>
      </c>
      <c r="Y236" s="71">
        <v>1845</v>
      </c>
      <c r="Z236" s="71">
        <v>2419</v>
      </c>
      <c r="AA236" s="71">
        <v>1357</v>
      </c>
      <c r="AB236" s="71">
        <v>4053</v>
      </c>
      <c r="AC236" s="71">
        <v>0</v>
      </c>
      <c r="AD236" s="71">
        <v>0.27793862418744791</v>
      </c>
      <c r="AE236" s="72"/>
      <c r="AF236" s="71">
        <v>4199747.635860214</v>
      </c>
      <c r="AG236" s="71">
        <v>492207.42998159636</v>
      </c>
      <c r="AH236" s="71">
        <v>995707.6357478305</v>
      </c>
      <c r="AI236" s="71">
        <v>7628903.9907311425</v>
      </c>
      <c r="AJ236" s="71">
        <v>9623702.1884497162</v>
      </c>
      <c r="AK236" s="71">
        <v>0</v>
      </c>
      <c r="AL236" s="71">
        <v>0</v>
      </c>
      <c r="AM236" s="71">
        <v>532012.53728502523</v>
      </c>
      <c r="AN236" s="71">
        <v>0</v>
      </c>
      <c r="AO236" s="71">
        <v>0</v>
      </c>
      <c r="AP236" s="71">
        <v>23472281.418055523</v>
      </c>
      <c r="AQ236" s="72"/>
      <c r="AR236" s="71">
        <v>24</v>
      </c>
      <c r="AS236" s="71">
        <v>6</v>
      </c>
      <c r="AT236" s="71">
        <v>0</v>
      </c>
      <c r="AU236" s="71">
        <v>0</v>
      </c>
      <c r="AV236" s="71">
        <v>0</v>
      </c>
      <c r="AW236" s="71">
        <v>0</v>
      </c>
      <c r="AX236" s="71"/>
      <c r="AY236" s="72"/>
      <c r="AZ236" s="71">
        <v>134.4</v>
      </c>
      <c r="BA236" s="71">
        <v>150.69999999999999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2011</v>
      </c>
      <c r="B237" s="70">
        <v>68</v>
      </c>
      <c r="C237" s="70">
        <v>19</v>
      </c>
      <c r="D237" s="70">
        <v>4</v>
      </c>
      <c r="E237" s="70">
        <v>2022</v>
      </c>
      <c r="F237" s="70" t="s">
        <v>161</v>
      </c>
      <c r="G237" s="70" t="s">
        <v>1992</v>
      </c>
      <c r="H237" s="70" t="s">
        <v>1993</v>
      </c>
      <c r="I237" s="148"/>
      <c r="J237" s="71">
        <v>3.2245278046863985</v>
      </c>
      <c r="K237" s="71">
        <v>0.65916611243637058</v>
      </c>
      <c r="L237" s="71">
        <v>4.5526850442710254</v>
      </c>
      <c r="M237" s="71">
        <v>5.0633746657751724</v>
      </c>
      <c r="N237" s="71">
        <v>6.7242073309992199</v>
      </c>
      <c r="O237" s="71">
        <v>3.406036466352441</v>
      </c>
      <c r="P237" s="71">
        <v>6.1787321712723982</v>
      </c>
      <c r="Q237" s="71">
        <v>0.23318344617056075</v>
      </c>
      <c r="R237" s="71">
        <v>0</v>
      </c>
      <c r="S237" s="71">
        <v>0.6185964867671806</v>
      </c>
      <c r="T237" s="72"/>
      <c r="U237" s="71">
        <v>523764</v>
      </c>
      <c r="V237" s="71">
        <v>307</v>
      </c>
      <c r="W237" s="71">
        <v>152</v>
      </c>
      <c r="X237" s="71">
        <v>1227</v>
      </c>
      <c r="Y237" s="71">
        <v>1833</v>
      </c>
      <c r="Z237" s="71">
        <v>2381</v>
      </c>
      <c r="AA237" s="71">
        <v>1350</v>
      </c>
      <c r="AB237" s="71">
        <v>3961</v>
      </c>
      <c r="AC237" s="71">
        <v>0</v>
      </c>
      <c r="AD237" s="71">
        <v>0.6185964867671806</v>
      </c>
      <c r="AE237" s="72"/>
      <c r="AF237" s="71">
        <v>3686344.3324570032</v>
      </c>
      <c r="AG237" s="71">
        <v>478668.80643030501</v>
      </c>
      <c r="AH237" s="71">
        <v>1042189.7088859795</v>
      </c>
      <c r="AI237" s="71">
        <v>7278435.642603837</v>
      </c>
      <c r="AJ237" s="71">
        <v>9640005.9144486804</v>
      </c>
      <c r="AK237" s="71">
        <v>0</v>
      </c>
      <c r="AL237" s="71">
        <v>0</v>
      </c>
      <c r="AM237" s="71">
        <v>511473.21314658481</v>
      </c>
      <c r="AN237" s="71">
        <v>0</v>
      </c>
      <c r="AO237" s="71">
        <v>0</v>
      </c>
      <c r="AP237" s="71">
        <v>22637117.617972393</v>
      </c>
      <c r="AQ237" s="72"/>
      <c r="AR237" s="71">
        <v>26</v>
      </c>
      <c r="AS237" s="71">
        <v>6</v>
      </c>
      <c r="AT237" s="71">
        <v>0</v>
      </c>
      <c r="AU237" s="71">
        <v>0</v>
      </c>
      <c r="AV237" s="71">
        <v>0</v>
      </c>
      <c r="AW237" s="71">
        <v>0</v>
      </c>
      <c r="AX237" s="71"/>
      <c r="AY237" s="72"/>
      <c r="AZ237" s="71">
        <v>144.30000000000001</v>
      </c>
      <c r="BA237" s="71">
        <v>150.69999999999999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2012</v>
      </c>
      <c r="B238" s="70">
        <v>68</v>
      </c>
      <c r="C238" s="70">
        <v>20</v>
      </c>
      <c r="D238" s="70">
        <v>4</v>
      </c>
      <c r="E238" s="70">
        <v>2023</v>
      </c>
      <c r="F238" s="70" t="s">
        <v>1539</v>
      </c>
      <c r="G238" s="70" t="s">
        <v>1992</v>
      </c>
      <c r="H238" s="70" t="s">
        <v>1993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27</v>
      </c>
      <c r="AS238" s="71">
        <v>6</v>
      </c>
      <c r="AT238" s="71">
        <v>0</v>
      </c>
      <c r="AU238" s="71">
        <v>0</v>
      </c>
      <c r="AV238" s="71">
        <v>0</v>
      </c>
      <c r="AW238" s="71">
        <v>0</v>
      </c>
      <c r="AX238" s="71"/>
      <c r="AY238" s="72"/>
      <c r="AZ238" s="71">
        <v>148.20000000000002</v>
      </c>
      <c r="BA238" s="71">
        <v>150.69999999999999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2013</v>
      </c>
      <c r="B239" s="70">
        <v>68</v>
      </c>
      <c r="C239" s="70">
        <v>21</v>
      </c>
      <c r="D239" s="70">
        <v>4</v>
      </c>
      <c r="E239" s="70">
        <v>2024</v>
      </c>
      <c r="F239" s="70" t="s">
        <v>1554</v>
      </c>
      <c r="G239" s="70" t="s">
        <v>1992</v>
      </c>
      <c r="H239" s="70" t="s">
        <v>1993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2014</v>
      </c>
      <c r="B240" s="70">
        <v>69</v>
      </c>
      <c r="C240" s="70">
        <v>1</v>
      </c>
      <c r="D240" s="70">
        <v>5</v>
      </c>
      <c r="E240" s="70">
        <v>1990</v>
      </c>
      <c r="F240" s="70" t="s">
        <v>787</v>
      </c>
      <c r="G240" s="70" t="s">
        <v>1664</v>
      </c>
      <c r="H240" s="70" t="s">
        <v>1665</v>
      </c>
      <c r="I240" s="148"/>
      <c r="J240" s="71">
        <v>13.73008253080336</v>
      </c>
      <c r="K240" s="71">
        <v>2.9130442584553329</v>
      </c>
      <c r="L240" s="71">
        <v>9.3190138305068277</v>
      </c>
      <c r="M240" s="71">
        <v>5.6363098837208723</v>
      </c>
      <c r="N240" s="71">
        <v>11.452545215976359</v>
      </c>
      <c r="O240" s="71">
        <v>5.0253859334641673</v>
      </c>
      <c r="P240" s="71">
        <v>8.1009478287294296</v>
      </c>
      <c r="Q240" s="71">
        <v>0.43746821944157099</v>
      </c>
      <c r="R240" s="71">
        <v>0</v>
      </c>
      <c r="S240" s="71">
        <v>0.35623581759100098</v>
      </c>
      <c r="T240" s="72"/>
      <c r="U240" s="71">
        <v>385492</v>
      </c>
      <c r="V240" s="71">
        <v>533</v>
      </c>
      <c r="W240" s="71">
        <v>109</v>
      </c>
      <c r="X240" s="71">
        <v>1890</v>
      </c>
      <c r="Y240" s="71">
        <v>2450</v>
      </c>
      <c r="Z240" s="71">
        <v>2067</v>
      </c>
      <c r="AA240" s="71">
        <v>1967</v>
      </c>
      <c r="AB240" s="71">
        <v>7103</v>
      </c>
      <c r="AC240" s="71">
        <v>0</v>
      </c>
      <c r="AD240" s="71">
        <v>0.35623581759100098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2015</v>
      </c>
      <c r="B241" s="70">
        <v>70</v>
      </c>
      <c r="C241" s="70">
        <v>2</v>
      </c>
      <c r="D241" s="70">
        <v>5</v>
      </c>
      <c r="E241" s="70">
        <v>2005</v>
      </c>
      <c r="F241" s="70" t="s">
        <v>789</v>
      </c>
      <c r="G241" s="70" t="s">
        <v>1664</v>
      </c>
      <c r="H241" s="70" t="s">
        <v>1665</v>
      </c>
      <c r="I241" s="148"/>
      <c r="J241" s="71">
        <v>1.601534653711048</v>
      </c>
      <c r="K241" s="71">
        <v>1.05561023711529</v>
      </c>
      <c r="L241" s="71">
        <v>9.5721954775956597</v>
      </c>
      <c r="M241" s="71">
        <v>7.1922459028124859</v>
      </c>
      <c r="N241" s="71">
        <v>12.085637642283571</v>
      </c>
      <c r="O241" s="71">
        <v>5.5235031467162088</v>
      </c>
      <c r="P241" s="71">
        <v>6.7082371197176496</v>
      </c>
      <c r="Q241" s="71">
        <v>0.32391091453874199</v>
      </c>
      <c r="R241" s="71">
        <v>0</v>
      </c>
      <c r="S241" s="71">
        <v>8.9376069424587104E-2</v>
      </c>
      <c r="T241" s="72"/>
      <c r="U241" s="71">
        <v>49464</v>
      </c>
      <c r="V241" s="71">
        <v>322</v>
      </c>
      <c r="W241" s="71">
        <v>85</v>
      </c>
      <c r="X241" s="71">
        <v>1168</v>
      </c>
      <c r="Y241" s="71">
        <v>2464</v>
      </c>
      <c r="Z241" s="71">
        <v>2629</v>
      </c>
      <c r="AA241" s="71">
        <v>1334</v>
      </c>
      <c r="AB241" s="71">
        <v>5498</v>
      </c>
      <c r="AC241" s="71">
        <v>0</v>
      </c>
      <c r="AD241" s="71">
        <v>8.9376069424587104E-2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2016</v>
      </c>
      <c r="B242" s="70">
        <v>71</v>
      </c>
      <c r="C242" s="70">
        <v>3</v>
      </c>
      <c r="D242" s="70">
        <v>5</v>
      </c>
      <c r="E242" s="70">
        <v>2006</v>
      </c>
      <c r="F242" s="70" t="s">
        <v>790</v>
      </c>
      <c r="G242" s="70" t="s">
        <v>1664</v>
      </c>
      <c r="H242" s="70" t="s">
        <v>1665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2017</v>
      </c>
      <c r="B243" s="70">
        <v>72</v>
      </c>
      <c r="C243" s="70">
        <v>4</v>
      </c>
      <c r="D243" s="70">
        <v>5</v>
      </c>
      <c r="E243" s="70">
        <v>2007</v>
      </c>
      <c r="F243" s="70" t="s">
        <v>791</v>
      </c>
      <c r="G243" s="70" t="s">
        <v>1664</v>
      </c>
      <c r="H243" s="70" t="s">
        <v>1665</v>
      </c>
      <c r="I243" s="148"/>
      <c r="J243" s="71">
        <v>1.9576607910220849</v>
      </c>
      <c r="K243" s="71">
        <v>0.8175142257560909</v>
      </c>
      <c r="L243" s="71">
        <v>4.5137849116295037</v>
      </c>
      <c r="M243" s="71">
        <v>8.111673937558276</v>
      </c>
      <c r="N243" s="71">
        <v>11.799532785058251</v>
      </c>
      <c r="O243" s="71">
        <v>5.1799619435341961</v>
      </c>
      <c r="P243" s="71">
        <v>6.5618543123483031</v>
      </c>
      <c r="Q243" s="71">
        <v>0.32750208897652999</v>
      </c>
      <c r="R243" s="71">
        <v>0</v>
      </c>
      <c r="S243" s="71">
        <v>9.0861269758148427E-2</v>
      </c>
      <c r="T243" s="72"/>
      <c r="U243" s="71">
        <v>64290</v>
      </c>
      <c r="V243" s="71">
        <v>272</v>
      </c>
      <c r="W243" s="71">
        <v>55</v>
      </c>
      <c r="X243" s="71">
        <v>1650</v>
      </c>
      <c r="Y243" s="71">
        <v>2412</v>
      </c>
      <c r="Z243" s="71">
        <v>2563</v>
      </c>
      <c r="AA243" s="71">
        <v>1285</v>
      </c>
      <c r="AB243" s="71">
        <v>5265</v>
      </c>
      <c r="AC243" s="71">
        <v>0</v>
      </c>
      <c r="AD243" s="71">
        <v>9.0861269758148427E-2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2018</v>
      </c>
      <c r="B244" s="70">
        <v>73</v>
      </c>
      <c r="C244" s="70">
        <v>5</v>
      </c>
      <c r="D244" s="70">
        <v>5</v>
      </c>
      <c r="E244" s="70">
        <v>2008</v>
      </c>
      <c r="F244" s="70" t="s">
        <v>792</v>
      </c>
      <c r="G244" s="70" t="s">
        <v>1664</v>
      </c>
      <c r="H244" s="70" t="s">
        <v>1665</v>
      </c>
      <c r="I244" s="148"/>
      <c r="J244" s="71">
        <v>2.06057831175813</v>
      </c>
      <c r="K244" s="71">
        <v>0.71749747068753267</v>
      </c>
      <c r="L244" s="71">
        <v>6.661152613646351</v>
      </c>
      <c r="M244" s="71">
        <v>9.4914440047433519</v>
      </c>
      <c r="N244" s="71">
        <v>11.93852250884127</v>
      </c>
      <c r="O244" s="71">
        <v>4.9672211559152561</v>
      </c>
      <c r="P244" s="71">
        <v>6.3044427000557306</v>
      </c>
      <c r="Q244" s="71">
        <v>0.31565445834220501</v>
      </c>
      <c r="R244" s="71">
        <v>0</v>
      </c>
      <c r="S244" s="71">
        <v>9.5538843281954902E-2</v>
      </c>
      <c r="T244" s="72"/>
      <c r="U244" s="71">
        <v>71100</v>
      </c>
      <c r="V244" s="71">
        <v>272</v>
      </c>
      <c r="W244" s="71">
        <v>94</v>
      </c>
      <c r="X244" s="71">
        <v>1650</v>
      </c>
      <c r="Y244" s="71">
        <v>2408</v>
      </c>
      <c r="Z244" s="71">
        <v>2544</v>
      </c>
      <c r="AA244" s="71">
        <v>1236</v>
      </c>
      <c r="AB244" s="71">
        <v>5158</v>
      </c>
      <c r="AC244" s="71">
        <v>0</v>
      </c>
      <c r="AD244" s="71">
        <v>9.5538843281954902E-2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2019</v>
      </c>
      <c r="B245" s="70">
        <v>74</v>
      </c>
      <c r="C245" s="70">
        <v>6</v>
      </c>
      <c r="D245" s="70">
        <v>5</v>
      </c>
      <c r="E245" s="70">
        <v>2009</v>
      </c>
      <c r="F245" s="70" t="s">
        <v>176</v>
      </c>
      <c r="G245" s="70" t="s">
        <v>1664</v>
      </c>
      <c r="H245" s="70" t="s">
        <v>1665</v>
      </c>
      <c r="I245" s="148"/>
      <c r="J245" s="71">
        <v>1.8269435981499429</v>
      </c>
      <c r="K245" s="71">
        <v>0.58151875254428531</v>
      </c>
      <c r="L245" s="71">
        <v>7.1115420354929526</v>
      </c>
      <c r="M245" s="71">
        <v>7.3789139979308072</v>
      </c>
      <c r="N245" s="71">
        <v>10.233053543492179</v>
      </c>
      <c r="O245" s="71">
        <v>5.0620699575832022</v>
      </c>
      <c r="P245" s="71">
        <v>6.0416435641088313</v>
      </c>
      <c r="Q245" s="71">
        <v>0.29737482497698797</v>
      </c>
      <c r="R245" s="71">
        <v>0</v>
      </c>
      <c r="S245" s="71">
        <v>9.5571991718533617E-2</v>
      </c>
      <c r="T245" s="72"/>
      <c r="U245" s="71">
        <v>63660</v>
      </c>
      <c r="V245" s="71">
        <v>270</v>
      </c>
      <c r="W245" s="71">
        <v>115</v>
      </c>
      <c r="X245" s="71">
        <v>1620</v>
      </c>
      <c r="Y245" s="71">
        <v>2403</v>
      </c>
      <c r="Z245" s="71">
        <v>2559</v>
      </c>
      <c r="AA245" s="71">
        <v>1216</v>
      </c>
      <c r="AB245" s="71">
        <v>5101</v>
      </c>
      <c r="AC245" s="71">
        <v>0</v>
      </c>
      <c r="AD245" s="71">
        <v>9.5571991718533617E-2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2020</v>
      </c>
      <c r="B246" s="70">
        <v>75</v>
      </c>
      <c r="C246" s="70">
        <v>7</v>
      </c>
      <c r="D246" s="70">
        <v>5</v>
      </c>
      <c r="E246" s="70">
        <v>2010</v>
      </c>
      <c r="F246" s="70" t="s">
        <v>177</v>
      </c>
      <c r="G246" s="70" t="s">
        <v>1664</v>
      </c>
      <c r="H246" s="70" t="s">
        <v>1665</v>
      </c>
      <c r="I246" s="148"/>
      <c r="J246" s="71">
        <v>1.5320139574421681</v>
      </c>
      <c r="K246" s="71">
        <v>0.60646952675836729</v>
      </c>
      <c r="L246" s="71">
        <v>6.4743638922287063</v>
      </c>
      <c r="M246" s="71">
        <v>6.6051571493554331</v>
      </c>
      <c r="N246" s="71">
        <v>9.9863177474061366</v>
      </c>
      <c r="O246" s="71">
        <v>5.048501303034139</v>
      </c>
      <c r="P246" s="71">
        <v>6.1963902913005153</v>
      </c>
      <c r="Q246" s="71">
        <v>0.305472449295416</v>
      </c>
      <c r="R246" s="71">
        <v>0</v>
      </c>
      <c r="S246" s="71">
        <v>6.7510148102258929E-2</v>
      </c>
      <c r="T246" s="72"/>
      <c r="U246" s="71">
        <v>59758</v>
      </c>
      <c r="V246" s="71">
        <v>270</v>
      </c>
      <c r="W246" s="71">
        <v>115</v>
      </c>
      <c r="X246" s="71">
        <v>1620</v>
      </c>
      <c r="Y246" s="71">
        <v>2385</v>
      </c>
      <c r="Z246" s="71">
        <v>2564</v>
      </c>
      <c r="AA246" s="71">
        <v>1216</v>
      </c>
      <c r="AB246" s="71">
        <v>5021</v>
      </c>
      <c r="AC246" s="71">
        <v>0</v>
      </c>
      <c r="AD246" s="71">
        <v>6.7510148102258929E-2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2021</v>
      </c>
      <c r="B247" s="70">
        <v>76</v>
      </c>
      <c r="C247" s="70">
        <v>8</v>
      </c>
      <c r="D247" s="70">
        <v>5</v>
      </c>
      <c r="E247" s="70">
        <v>2011</v>
      </c>
      <c r="F247" s="70" t="s">
        <v>178</v>
      </c>
      <c r="G247" s="70" t="s">
        <v>1664</v>
      </c>
      <c r="H247" s="70" t="s">
        <v>1665</v>
      </c>
      <c r="I247" s="148"/>
      <c r="J247" s="71">
        <v>3.1660064118867921</v>
      </c>
      <c r="K247" s="71">
        <v>0.84977661430608975</v>
      </c>
      <c r="L247" s="71">
        <v>6.0410532649456679</v>
      </c>
      <c r="M247" s="71">
        <v>8.3441704830080159</v>
      </c>
      <c r="N247" s="71">
        <v>11.8842396029903</v>
      </c>
      <c r="O247" s="71">
        <v>4.8139643140276478</v>
      </c>
      <c r="P247" s="71">
        <v>5.4532004274888939</v>
      </c>
      <c r="Q247" s="71">
        <v>0.34590263905016699</v>
      </c>
      <c r="R247" s="71">
        <v>0</v>
      </c>
      <c r="S247" s="71">
        <v>7.5277543308054182E-2</v>
      </c>
      <c r="T247" s="72"/>
      <c r="U247" s="71">
        <v>116306</v>
      </c>
      <c r="V247" s="71">
        <v>270</v>
      </c>
      <c r="W247" s="71">
        <v>115</v>
      </c>
      <c r="X247" s="71">
        <v>1620</v>
      </c>
      <c r="Y247" s="71">
        <v>2358</v>
      </c>
      <c r="Z247" s="71">
        <v>2498</v>
      </c>
      <c r="AA247" s="71">
        <v>1102</v>
      </c>
      <c r="AB247" s="71">
        <v>4929</v>
      </c>
      <c r="AC247" s="71">
        <v>0</v>
      </c>
      <c r="AD247" s="71">
        <v>7.5277543308054182E-2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2022</v>
      </c>
      <c r="B248" s="70">
        <v>77</v>
      </c>
      <c r="C248" s="70">
        <v>9</v>
      </c>
      <c r="D248" s="70">
        <v>5</v>
      </c>
      <c r="E248" s="70">
        <v>2012</v>
      </c>
      <c r="F248" s="70" t="s">
        <v>179</v>
      </c>
      <c r="G248" s="70" t="s">
        <v>1664</v>
      </c>
      <c r="H248" s="70" t="s">
        <v>1665</v>
      </c>
      <c r="I248" s="148"/>
      <c r="J248" s="71">
        <v>2.5602889935213051</v>
      </c>
      <c r="K248" s="71">
        <v>0.95730622199744742</v>
      </c>
      <c r="L248" s="71">
        <v>6.0952431088157013</v>
      </c>
      <c r="M248" s="71">
        <v>10.36343322765495</v>
      </c>
      <c r="N248" s="71">
        <v>12.9110051317007</v>
      </c>
      <c r="O248" s="71">
        <v>4.7703466036716549</v>
      </c>
      <c r="P248" s="71">
        <v>5.5887352869428213</v>
      </c>
      <c r="Q248" s="71">
        <v>0.36811540726632902</v>
      </c>
      <c r="R248" s="71">
        <v>0</v>
      </c>
      <c r="S248" s="71">
        <v>0.1024635063935224</v>
      </c>
      <c r="T248" s="72"/>
      <c r="U248" s="71">
        <v>90117</v>
      </c>
      <c r="V248" s="71">
        <v>270</v>
      </c>
      <c r="W248" s="71">
        <v>115</v>
      </c>
      <c r="X248" s="71">
        <v>1620</v>
      </c>
      <c r="Y248" s="71">
        <v>2332</v>
      </c>
      <c r="Z248" s="71">
        <v>2495</v>
      </c>
      <c r="AA248" s="71">
        <v>1123</v>
      </c>
      <c r="AB248" s="71">
        <v>4828</v>
      </c>
      <c r="AC248" s="71">
        <v>0</v>
      </c>
      <c r="AD248" s="71">
        <v>0.1024635063935224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2023</v>
      </c>
      <c r="B249" s="70">
        <v>78</v>
      </c>
      <c r="C249" s="70">
        <v>10</v>
      </c>
      <c r="D249" s="70">
        <v>5</v>
      </c>
      <c r="E249" s="70">
        <v>2013</v>
      </c>
      <c r="F249" s="70" t="s">
        <v>180</v>
      </c>
      <c r="G249" s="70" t="s">
        <v>1664</v>
      </c>
      <c r="H249" s="70" t="s">
        <v>1665</v>
      </c>
      <c r="I249" s="148"/>
      <c r="J249" s="71">
        <v>2.1853983844762119</v>
      </c>
      <c r="K249" s="71">
        <v>0.79121685782043283</v>
      </c>
      <c r="L249" s="71">
        <v>5.3825802848887303</v>
      </c>
      <c r="M249" s="71">
        <v>9.6382406727653276</v>
      </c>
      <c r="N249" s="71">
        <v>12.566136841912281</v>
      </c>
      <c r="O249" s="71">
        <v>4.6945796540192033</v>
      </c>
      <c r="P249" s="71">
        <v>6.0343996152238946</v>
      </c>
      <c r="Q249" s="71">
        <v>0.37060729618622501</v>
      </c>
      <c r="R249" s="71">
        <v>0</v>
      </c>
      <c r="S249" s="71">
        <v>9.0033208482625748E-2</v>
      </c>
      <c r="T249" s="72"/>
      <c r="U249" s="71">
        <v>78322</v>
      </c>
      <c r="V249" s="71">
        <v>270</v>
      </c>
      <c r="W249" s="71">
        <v>115</v>
      </c>
      <c r="X249" s="71">
        <v>1620</v>
      </c>
      <c r="Y249" s="71">
        <v>2342</v>
      </c>
      <c r="Z249" s="71">
        <v>2565</v>
      </c>
      <c r="AA249" s="71">
        <v>1208</v>
      </c>
      <c r="AB249" s="71">
        <v>4791</v>
      </c>
      <c r="AC249" s="71">
        <v>0</v>
      </c>
      <c r="AD249" s="71">
        <v>9.0033208482625748E-2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2024</v>
      </c>
      <c r="B250" s="70">
        <v>79</v>
      </c>
      <c r="C250" s="70">
        <v>11</v>
      </c>
      <c r="D250" s="70">
        <v>5</v>
      </c>
      <c r="E250" s="70">
        <v>2014</v>
      </c>
      <c r="F250" s="70" t="s">
        <v>181</v>
      </c>
      <c r="G250" s="70" t="s">
        <v>1664</v>
      </c>
      <c r="H250" s="70" t="s">
        <v>1665</v>
      </c>
      <c r="I250" s="148"/>
      <c r="J250" s="71">
        <v>2.174954953158331</v>
      </c>
      <c r="K250" s="71">
        <v>0.55649083493058404</v>
      </c>
      <c r="L250" s="71">
        <v>8.2535511478686221</v>
      </c>
      <c r="M250" s="71">
        <v>10.062935601182129</v>
      </c>
      <c r="N250" s="71">
        <v>13.328642537929801</v>
      </c>
      <c r="O250" s="71">
        <v>4.4347573772270135</v>
      </c>
      <c r="P250" s="71">
        <v>5.9502749344477683</v>
      </c>
      <c r="Q250" s="71">
        <v>0.35082571165794002</v>
      </c>
      <c r="R250" s="71">
        <v>0</v>
      </c>
      <c r="S250" s="71">
        <v>7.0069447952964048E-2</v>
      </c>
      <c r="T250" s="72"/>
      <c r="U250" s="71">
        <v>86570</v>
      </c>
      <c r="V250" s="71">
        <v>165</v>
      </c>
      <c r="W250" s="71">
        <v>180</v>
      </c>
      <c r="X250" s="71">
        <v>1608</v>
      </c>
      <c r="Y250" s="71">
        <v>2346</v>
      </c>
      <c r="Z250" s="71">
        <v>2552</v>
      </c>
      <c r="AA250" s="71">
        <v>1185</v>
      </c>
      <c r="AB250" s="71">
        <v>4727</v>
      </c>
      <c r="AC250" s="71">
        <v>0</v>
      </c>
      <c r="AD250" s="71">
        <v>7.0069447952964048E-2</v>
      </c>
      <c r="AE250" s="72"/>
      <c r="AF250" s="71"/>
      <c r="AG250" s="71"/>
      <c r="AH250" s="71"/>
      <c r="AI250" s="71"/>
      <c r="AJ250" s="71"/>
      <c r="AK250" s="71"/>
      <c r="AL250" s="71"/>
      <c r="AM250" s="71"/>
      <c r="AN250" s="71"/>
      <c r="AO250" s="71"/>
      <c r="AP250" s="71"/>
      <c r="AQ250" s="72"/>
      <c r="AR250" s="71">
        <v>6</v>
      </c>
      <c r="AS250" s="71">
        <v>1</v>
      </c>
      <c r="AT250" s="71">
        <v>0</v>
      </c>
      <c r="AU250" s="71">
        <v>0</v>
      </c>
      <c r="AV250" s="71">
        <v>0</v>
      </c>
      <c r="AW250" s="71">
        <v>0</v>
      </c>
      <c r="AX250" s="71"/>
      <c r="AY250" s="72"/>
      <c r="AZ250" s="71">
        <v>23.9</v>
      </c>
      <c r="BA250" s="71">
        <v>100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2025</v>
      </c>
      <c r="B251" s="70">
        <v>80</v>
      </c>
      <c r="C251" s="70">
        <v>12</v>
      </c>
      <c r="D251" s="70">
        <v>5</v>
      </c>
      <c r="E251" s="70">
        <v>2015</v>
      </c>
      <c r="F251" s="70" t="s">
        <v>182</v>
      </c>
      <c r="G251" s="70" t="s">
        <v>1664</v>
      </c>
      <c r="H251" s="70" t="s">
        <v>1665</v>
      </c>
      <c r="I251" s="148"/>
      <c r="J251" s="71">
        <v>2.7597391989013822</v>
      </c>
      <c r="K251" s="71">
        <v>0.53361686192464974</v>
      </c>
      <c r="L251" s="71">
        <v>8.6877236243986218</v>
      </c>
      <c r="M251" s="71">
        <v>9.7366231943670272</v>
      </c>
      <c r="N251" s="71">
        <v>12.215380977110319</v>
      </c>
      <c r="O251" s="71">
        <v>4.3942056666161191</v>
      </c>
      <c r="P251" s="71">
        <v>6.0404060347911308</v>
      </c>
      <c r="Q251" s="71">
        <v>0.33791405252994999</v>
      </c>
      <c r="R251" s="71">
        <v>0</v>
      </c>
      <c r="S251" s="71">
        <v>6.644434122263039E-2</v>
      </c>
      <c r="T251" s="72"/>
      <c r="U251" s="71">
        <v>110133</v>
      </c>
      <c r="V251" s="71">
        <v>165</v>
      </c>
      <c r="W251" s="71">
        <v>180</v>
      </c>
      <c r="X251" s="71">
        <v>1608</v>
      </c>
      <c r="Y251" s="71">
        <v>2336</v>
      </c>
      <c r="Z251" s="71">
        <v>2553</v>
      </c>
      <c r="AA251" s="71">
        <v>1202</v>
      </c>
      <c r="AB251" s="71">
        <v>4651</v>
      </c>
      <c r="AC251" s="71">
        <v>0</v>
      </c>
      <c r="AD251" s="71">
        <v>6.644434122263039E-2</v>
      </c>
      <c r="AE251" s="72"/>
      <c r="AF251" s="71">
        <v>849929.46347711852</v>
      </c>
      <c r="AG251" s="71">
        <v>355506.15520446579</v>
      </c>
      <c r="AH251" s="71">
        <v>1123338.861900066</v>
      </c>
      <c r="AI251" s="71">
        <v>10227010.51206799</v>
      </c>
      <c r="AJ251" s="71">
        <v>10346255.245228199</v>
      </c>
      <c r="AK251" s="71">
        <v>0</v>
      </c>
      <c r="AL251" s="71">
        <v>0</v>
      </c>
      <c r="AM251" s="71">
        <v>637400.03978879319</v>
      </c>
      <c r="AN251" s="71">
        <v>0</v>
      </c>
      <c r="AO251" s="71">
        <v>0</v>
      </c>
      <c r="AP251" s="71">
        <v>23539440.277666632</v>
      </c>
      <c r="AQ251" s="72"/>
      <c r="AR251" s="71">
        <v>11</v>
      </c>
      <c r="AS251" s="71">
        <v>1</v>
      </c>
      <c r="AT251" s="71">
        <v>0</v>
      </c>
      <c r="AU251" s="71">
        <v>0</v>
      </c>
      <c r="AV251" s="71">
        <v>0</v>
      </c>
      <c r="AW251" s="71">
        <v>0</v>
      </c>
      <c r="AX251" s="71"/>
      <c r="AY251" s="72"/>
      <c r="AZ251" s="71">
        <v>62.4</v>
      </c>
      <c r="BA251" s="71">
        <v>100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2026</v>
      </c>
      <c r="B252" s="70">
        <v>81</v>
      </c>
      <c r="C252" s="70">
        <v>13</v>
      </c>
      <c r="D252" s="70">
        <v>5</v>
      </c>
      <c r="E252" s="70">
        <v>2016</v>
      </c>
      <c r="F252" s="70" t="s">
        <v>155</v>
      </c>
      <c r="G252" s="70" t="s">
        <v>1664</v>
      </c>
      <c r="H252" s="70" t="s">
        <v>1665</v>
      </c>
      <c r="I252" s="148"/>
      <c r="J252" s="71">
        <v>1.6610284484803348</v>
      </c>
      <c r="K252" s="71">
        <v>0.50334907727647715</v>
      </c>
      <c r="L252" s="71">
        <v>9.34232773517477</v>
      </c>
      <c r="M252" s="71">
        <v>8.3480251969012773</v>
      </c>
      <c r="N252" s="71">
        <v>12.337151601214817</v>
      </c>
      <c r="O252" s="71">
        <v>4.3867525888846641</v>
      </c>
      <c r="P252" s="71">
        <v>6.7681996541465805</v>
      </c>
      <c r="Q252" s="71">
        <v>0.32300026336402266</v>
      </c>
      <c r="R252" s="71">
        <v>0</v>
      </c>
      <c r="S252" s="71">
        <v>9.5300694631724026E-2</v>
      </c>
      <c r="T252" s="72"/>
      <c r="U252" s="71">
        <v>63096</v>
      </c>
      <c r="V252" s="71">
        <v>165</v>
      </c>
      <c r="W252" s="71">
        <v>180</v>
      </c>
      <c r="X252" s="71">
        <v>1608</v>
      </c>
      <c r="Y252" s="71">
        <v>2320</v>
      </c>
      <c r="Z252" s="71">
        <v>2580</v>
      </c>
      <c r="AA252" s="71">
        <v>1393</v>
      </c>
      <c r="AB252" s="71">
        <v>4573</v>
      </c>
      <c r="AC252" s="71">
        <v>0</v>
      </c>
      <c r="AD252" s="71">
        <v>9.5300694631724026E-2</v>
      </c>
      <c r="AE252" s="72"/>
      <c r="AF252" s="71">
        <v>520510.19297875982</v>
      </c>
      <c r="AG252" s="71">
        <v>338870.07073830342</v>
      </c>
      <c r="AH252" s="71">
        <v>952085.03866000916</v>
      </c>
      <c r="AI252" s="71">
        <v>10208595.527229071</v>
      </c>
      <c r="AJ252" s="71">
        <v>10206446.281310581</v>
      </c>
      <c r="AK252" s="71">
        <v>0</v>
      </c>
      <c r="AL252" s="71">
        <v>0</v>
      </c>
      <c r="AM252" s="71">
        <v>627197.35952705564</v>
      </c>
      <c r="AN252" s="71">
        <v>0</v>
      </c>
      <c r="AO252" s="71">
        <v>0</v>
      </c>
      <c r="AP252" s="71">
        <v>22853704.470443781</v>
      </c>
      <c r="AQ252" s="72"/>
      <c r="AR252" s="71">
        <v>16</v>
      </c>
      <c r="AS252" s="71">
        <v>1</v>
      </c>
      <c r="AT252" s="71">
        <v>0</v>
      </c>
      <c r="AU252" s="71">
        <v>0</v>
      </c>
      <c r="AV252" s="71">
        <v>0</v>
      </c>
      <c r="AW252" s="71">
        <v>0</v>
      </c>
      <c r="AX252" s="71"/>
      <c r="AY252" s="72"/>
      <c r="AZ252" s="71">
        <v>109.2</v>
      </c>
      <c r="BA252" s="71">
        <v>100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2027</v>
      </c>
      <c r="B253" s="70">
        <v>82</v>
      </c>
      <c r="C253" s="70">
        <v>14</v>
      </c>
      <c r="D253" s="70">
        <v>5</v>
      </c>
      <c r="E253" s="70">
        <v>2017</v>
      </c>
      <c r="F253" s="70" t="s">
        <v>156</v>
      </c>
      <c r="G253" s="70" t="s">
        <v>1664</v>
      </c>
      <c r="H253" s="70" t="s">
        <v>1665</v>
      </c>
      <c r="I253" s="148"/>
      <c r="J253" s="71">
        <v>1.3431835689734093</v>
      </c>
      <c r="K253" s="71">
        <v>0.51434739151787534</v>
      </c>
      <c r="L253" s="71">
        <v>8.4334131841587041</v>
      </c>
      <c r="M253" s="71">
        <v>8.3704811382985991</v>
      </c>
      <c r="N253" s="71">
        <v>11.989355617514871</v>
      </c>
      <c r="O253" s="71">
        <v>4.2616497354004075</v>
      </c>
      <c r="P253" s="71">
        <v>6.7108416951775318</v>
      </c>
      <c r="Q253" s="71">
        <v>0.30613289470966298</v>
      </c>
      <c r="R253" s="71">
        <v>0</v>
      </c>
      <c r="S253" s="71">
        <v>6.0208328854501399E-2</v>
      </c>
      <c r="T253" s="72"/>
      <c r="U253" s="71">
        <v>50205</v>
      </c>
      <c r="V253" s="71">
        <v>165</v>
      </c>
      <c r="W253" s="71">
        <v>180</v>
      </c>
      <c r="X253" s="71">
        <v>1608</v>
      </c>
      <c r="Y253" s="71">
        <v>2304</v>
      </c>
      <c r="Z253" s="71">
        <v>2548</v>
      </c>
      <c r="AA253" s="71">
        <v>1390</v>
      </c>
      <c r="AB253" s="71">
        <v>4482</v>
      </c>
      <c r="AC253" s="71">
        <v>0</v>
      </c>
      <c r="AD253" s="71">
        <v>6.0208328854501399E-2</v>
      </c>
      <c r="AE253" s="72"/>
      <c r="AF253" s="71">
        <v>406975.45542010257</v>
      </c>
      <c r="AG253" s="71">
        <v>339854.67405101837</v>
      </c>
      <c r="AH253" s="71">
        <v>1163072.6083423649</v>
      </c>
      <c r="AI253" s="71">
        <v>9956028.4479443207</v>
      </c>
      <c r="AJ253" s="71">
        <v>9191378.4427181408</v>
      </c>
      <c r="AK253" s="71">
        <v>0</v>
      </c>
      <c r="AL253" s="71">
        <v>0</v>
      </c>
      <c r="AM253" s="71">
        <v>615678.36591027328</v>
      </c>
      <c r="AN253" s="71">
        <v>0</v>
      </c>
      <c r="AO253" s="71">
        <v>0</v>
      </c>
      <c r="AP253" s="71">
        <v>21672987.994386222</v>
      </c>
      <c r="AQ253" s="72"/>
      <c r="AR253" s="71">
        <v>17</v>
      </c>
      <c r="AS253" s="71">
        <v>1</v>
      </c>
      <c r="AT253" s="71">
        <v>0</v>
      </c>
      <c r="AU253" s="71">
        <v>0</v>
      </c>
      <c r="AV253" s="71">
        <v>0</v>
      </c>
      <c r="AW253" s="71">
        <v>0</v>
      </c>
      <c r="AX253" s="71"/>
      <c r="AY253" s="72"/>
      <c r="AZ253" s="71">
        <v>118.2</v>
      </c>
      <c r="BA253" s="71">
        <v>100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2028</v>
      </c>
      <c r="B254" s="70">
        <v>83</v>
      </c>
      <c r="C254" s="70">
        <v>15</v>
      </c>
      <c r="D254" s="70">
        <v>5</v>
      </c>
      <c r="E254" s="70">
        <v>2018</v>
      </c>
      <c r="F254" s="70" t="s">
        <v>183</v>
      </c>
      <c r="G254" s="1064" t="s">
        <v>1664</v>
      </c>
      <c r="H254" s="70" t="s">
        <v>1665</v>
      </c>
      <c r="I254" s="148"/>
      <c r="J254" s="71">
        <v>1.8351978405098577</v>
      </c>
      <c r="K254" s="71">
        <v>0.47871810839570555</v>
      </c>
      <c r="L254" s="71">
        <v>7.7365703431330815</v>
      </c>
      <c r="M254" s="71">
        <v>8.4117649906108962</v>
      </c>
      <c r="N254" s="71">
        <v>10.784475735303687</v>
      </c>
      <c r="O254" s="71">
        <v>4.138913427093259</v>
      </c>
      <c r="P254" s="71">
        <v>6.6297007285739635</v>
      </c>
      <c r="Q254" s="71">
        <v>0.27659395687118898</v>
      </c>
      <c r="R254" s="71">
        <v>0</v>
      </c>
      <c r="S254" s="71">
        <v>8.7658720634705464E-2</v>
      </c>
      <c r="T254" s="72"/>
      <c r="U254" s="71">
        <v>71674</v>
      </c>
      <c r="V254" s="71">
        <v>165</v>
      </c>
      <c r="W254" s="71">
        <v>180</v>
      </c>
      <c r="X254" s="71">
        <v>1608</v>
      </c>
      <c r="Y254" s="71">
        <v>2251</v>
      </c>
      <c r="Z254" s="71">
        <v>2522</v>
      </c>
      <c r="AA254" s="71">
        <v>1387</v>
      </c>
      <c r="AB254" s="71">
        <v>4364</v>
      </c>
      <c r="AC254" s="71">
        <v>0</v>
      </c>
      <c r="AD254" s="71">
        <v>8.7658720634705464E-2</v>
      </c>
      <c r="AE254" s="72"/>
      <c r="AF254" s="71">
        <v>583230.95210396266</v>
      </c>
      <c r="AG254" s="71">
        <v>307487.17934588349</v>
      </c>
      <c r="AH254" s="71">
        <v>1096196.076472403</v>
      </c>
      <c r="AI254" s="71">
        <v>10177094.73717919</v>
      </c>
      <c r="AJ254" s="71">
        <v>8341814.4009716325</v>
      </c>
      <c r="AK254" s="71">
        <v>0</v>
      </c>
      <c r="AL254" s="71">
        <v>0</v>
      </c>
      <c r="AM254" s="71">
        <v>600709.44714563561</v>
      </c>
      <c r="AN254" s="71">
        <v>0</v>
      </c>
      <c r="AO254" s="71">
        <v>0</v>
      </c>
      <c r="AP254" s="71">
        <v>21106532.79321871</v>
      </c>
      <c r="AQ254" s="72"/>
      <c r="AR254" s="71">
        <v>17</v>
      </c>
      <c r="AS254" s="71">
        <v>1</v>
      </c>
      <c r="AT254" s="71">
        <v>0</v>
      </c>
      <c r="AU254" s="71">
        <v>0</v>
      </c>
      <c r="AV254" s="71">
        <v>0</v>
      </c>
      <c r="AW254" s="71">
        <v>0</v>
      </c>
      <c r="AX254" s="71"/>
      <c r="AY254" s="72"/>
      <c r="AZ254" s="71">
        <v>118.5</v>
      </c>
      <c r="BA254" s="71">
        <v>100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2029</v>
      </c>
      <c r="B255" s="70">
        <v>84</v>
      </c>
      <c r="C255" s="70">
        <v>16</v>
      </c>
      <c r="D255" s="70">
        <v>5</v>
      </c>
      <c r="E255" s="70">
        <v>2019</v>
      </c>
      <c r="F255" s="70" t="s">
        <v>158</v>
      </c>
      <c r="G255" s="1064" t="s">
        <v>1664</v>
      </c>
      <c r="H255" s="70" t="s">
        <v>1665</v>
      </c>
      <c r="I255" s="148"/>
      <c r="J255" s="71">
        <v>1.543030089430848</v>
      </c>
      <c r="K255" s="71">
        <v>0.44421515408000256</v>
      </c>
      <c r="L255" s="71">
        <v>7.771232818073643</v>
      </c>
      <c r="M255" s="71">
        <v>7.5461170096479284</v>
      </c>
      <c r="N255" s="71">
        <v>10.723659547376478</v>
      </c>
      <c r="O255" s="71">
        <v>4.0123500234484641</v>
      </c>
      <c r="P255" s="71">
        <v>5.7454077858388573</v>
      </c>
      <c r="Q255" s="71">
        <v>0.26189817174462698</v>
      </c>
      <c r="R255" s="71">
        <v>0</v>
      </c>
      <c r="S255" s="71">
        <v>5.8513467819000749E-2</v>
      </c>
      <c r="T255" s="72"/>
      <c r="U255" s="71">
        <v>63394</v>
      </c>
      <c r="V255" s="71">
        <v>165</v>
      </c>
      <c r="W255" s="71">
        <v>180</v>
      </c>
      <c r="X255" s="71">
        <v>1608</v>
      </c>
      <c r="Y255" s="71">
        <v>2211</v>
      </c>
      <c r="Z255" s="71">
        <v>2512</v>
      </c>
      <c r="AA255" s="71">
        <v>1193</v>
      </c>
      <c r="AB255" s="71">
        <v>4244</v>
      </c>
      <c r="AC255" s="71">
        <v>0</v>
      </c>
      <c r="AD255" s="71">
        <v>5.8513467819000749E-2</v>
      </c>
      <c r="AE255" s="72"/>
      <c r="AF255" s="71">
        <v>506190.31976269372</v>
      </c>
      <c r="AG255" s="71">
        <v>307396.1237625209</v>
      </c>
      <c r="AH255" s="71">
        <v>1183564.326464135</v>
      </c>
      <c r="AI255" s="71">
        <v>9972707.9885708205</v>
      </c>
      <c r="AJ255" s="71">
        <v>8642959.4997014049</v>
      </c>
      <c r="AK255" s="71">
        <v>0</v>
      </c>
      <c r="AL255" s="71">
        <v>0</v>
      </c>
      <c r="AM255" s="71">
        <v>578000.85118510528</v>
      </c>
      <c r="AN255" s="71">
        <v>0</v>
      </c>
      <c r="AO255" s="71">
        <v>0</v>
      </c>
      <c r="AP255" s="71">
        <v>21190819.109446682</v>
      </c>
      <c r="AQ255" s="72"/>
      <c r="AR255" s="71">
        <v>18</v>
      </c>
      <c r="AS255" s="71">
        <v>1</v>
      </c>
      <c r="AT255" s="71">
        <v>0</v>
      </c>
      <c r="AU255" s="71">
        <v>0</v>
      </c>
      <c r="AV255" s="71">
        <v>0</v>
      </c>
      <c r="AW255" s="71">
        <v>0</v>
      </c>
      <c r="AX255" s="71"/>
      <c r="AY255" s="72"/>
      <c r="AZ255" s="71">
        <v>122.1</v>
      </c>
      <c r="BA255" s="71">
        <v>100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2030</v>
      </c>
      <c r="B256" s="70">
        <v>85</v>
      </c>
      <c r="C256" s="70">
        <v>17</v>
      </c>
      <c r="D256" s="70">
        <v>5</v>
      </c>
      <c r="E256" s="70">
        <v>2020</v>
      </c>
      <c r="F256" s="70" t="s">
        <v>159</v>
      </c>
      <c r="G256" s="70" t="s">
        <v>1664</v>
      </c>
      <c r="H256" s="70" t="s">
        <v>1665</v>
      </c>
      <c r="I256" s="148"/>
      <c r="J256" s="71">
        <v>2.1871515894977618</v>
      </c>
      <c r="K256" s="71">
        <v>0.56161231123888788</v>
      </c>
      <c r="L256" s="71">
        <v>6.5107667178461588</v>
      </c>
      <c r="M256" s="71">
        <v>6.9305953902047532</v>
      </c>
      <c r="N256" s="71">
        <v>9.5665592020613222</v>
      </c>
      <c r="O256" s="71">
        <v>3.4734027867230814</v>
      </c>
      <c r="P256" s="71">
        <v>5.3827799577944404</v>
      </c>
      <c r="Q256" s="71">
        <v>0.242446494616358</v>
      </c>
      <c r="R256" s="71">
        <v>0</v>
      </c>
      <c r="S256" s="71">
        <v>0.10331639716957509</v>
      </c>
      <c r="T256" s="72"/>
      <c r="U256" s="71">
        <v>101861</v>
      </c>
      <c r="V256" s="71">
        <v>193</v>
      </c>
      <c r="W256" s="71">
        <v>134</v>
      </c>
      <c r="X256" s="71">
        <v>1553</v>
      </c>
      <c r="Y256" s="71">
        <v>2152</v>
      </c>
      <c r="Z256" s="71">
        <v>2482</v>
      </c>
      <c r="AA256" s="71">
        <v>1188</v>
      </c>
      <c r="AB256" s="71">
        <v>4112</v>
      </c>
      <c r="AC256" s="71">
        <v>0</v>
      </c>
      <c r="AD256" s="71">
        <v>0.10331639716957509</v>
      </c>
      <c r="AE256" s="72"/>
      <c r="AF256" s="71">
        <v>795321.25915478927</v>
      </c>
      <c r="AG256" s="71">
        <v>359825.34249723394</v>
      </c>
      <c r="AH256" s="71">
        <v>954792.7932621286</v>
      </c>
      <c r="AI256" s="71">
        <v>8916831.6149739046</v>
      </c>
      <c r="AJ256" s="71">
        <v>8837161.7898357362</v>
      </c>
      <c r="AK256" s="71"/>
      <c r="AL256" s="71"/>
      <c r="AM256" s="71">
        <v>536661.68527285988</v>
      </c>
      <c r="AN256" s="71"/>
      <c r="AO256" s="71"/>
      <c r="AP256" s="71">
        <v>20400594.484996654</v>
      </c>
      <c r="AQ256" s="72"/>
      <c r="AR256" s="71">
        <v>19</v>
      </c>
      <c r="AS256" s="71">
        <v>1</v>
      </c>
      <c r="AT256" s="71">
        <v>0</v>
      </c>
      <c r="AU256" s="71">
        <v>0</v>
      </c>
      <c r="AV256" s="71">
        <v>0</v>
      </c>
      <c r="AW256" s="71">
        <v>0</v>
      </c>
      <c r="AX256" s="71"/>
      <c r="AY256" s="72"/>
      <c r="AZ256" s="71">
        <v>128.6</v>
      </c>
      <c r="BA256" s="71">
        <v>100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2031</v>
      </c>
      <c r="B257" s="70">
        <v>85</v>
      </c>
      <c r="C257" s="70">
        <v>18</v>
      </c>
      <c r="D257" s="70">
        <v>5</v>
      </c>
      <c r="E257" s="70">
        <v>2021</v>
      </c>
      <c r="F257" s="70" t="s">
        <v>160</v>
      </c>
      <c r="G257" s="70" t="s">
        <v>1664</v>
      </c>
      <c r="H257" s="70" t="s">
        <v>1665</v>
      </c>
      <c r="I257" s="148"/>
      <c r="J257" s="71">
        <v>2.5140137538262874</v>
      </c>
      <c r="K257" s="71">
        <v>0.54098854971584343</v>
      </c>
      <c r="L257" s="71">
        <v>5.9416537220664081</v>
      </c>
      <c r="M257" s="71">
        <v>7.0388269900241935</v>
      </c>
      <c r="N257" s="71">
        <v>9.3020347531589529</v>
      </c>
      <c r="O257" s="71">
        <v>3.324445842087747</v>
      </c>
      <c r="P257" s="71">
        <v>5.5480522225437676</v>
      </c>
      <c r="Q257" s="71">
        <v>0.233022945623167</v>
      </c>
      <c r="R257" s="71">
        <v>0</v>
      </c>
      <c r="S257" s="71">
        <v>9.1355129884423555E-2</v>
      </c>
      <c r="T257" s="72"/>
      <c r="U257" s="71">
        <v>120237</v>
      </c>
      <c r="V257" s="71">
        <v>193</v>
      </c>
      <c r="W257" s="71">
        <v>134</v>
      </c>
      <c r="X257" s="71">
        <v>1553</v>
      </c>
      <c r="Y257" s="71">
        <v>2118</v>
      </c>
      <c r="Z257" s="71">
        <v>2446</v>
      </c>
      <c r="AA257" s="71">
        <v>1194</v>
      </c>
      <c r="AB257" s="71">
        <v>3991</v>
      </c>
      <c r="AC257" s="71">
        <v>0</v>
      </c>
      <c r="AD257" s="71">
        <v>9.1355129884423555E-2</v>
      </c>
      <c r="AE257" s="72"/>
      <c r="AF257" s="71">
        <v>920963.66571949981</v>
      </c>
      <c r="AG257" s="71">
        <v>366038.96135711222</v>
      </c>
      <c r="AH257" s="71">
        <v>856027.30464457883</v>
      </c>
      <c r="AI257" s="71">
        <v>9784407.5064330306</v>
      </c>
      <c r="AJ257" s="71">
        <v>8472431.7710820995</v>
      </c>
      <c r="AK257" s="71">
        <v>0</v>
      </c>
      <c r="AL257" s="71">
        <v>0</v>
      </c>
      <c r="AM257" s="71">
        <v>523874.17624094145</v>
      </c>
      <c r="AN257" s="71">
        <v>0</v>
      </c>
      <c r="AO257" s="71">
        <v>0</v>
      </c>
      <c r="AP257" s="71">
        <v>20923743.38547726</v>
      </c>
      <c r="AQ257" s="72"/>
      <c r="AR257" s="71">
        <v>21</v>
      </c>
      <c r="AS257" s="71">
        <v>1</v>
      </c>
      <c r="AT257" s="71">
        <v>0</v>
      </c>
      <c r="AU257" s="71">
        <v>0</v>
      </c>
      <c r="AV257" s="71">
        <v>0</v>
      </c>
      <c r="AW257" s="71">
        <v>0</v>
      </c>
      <c r="AX257" s="71"/>
      <c r="AY257" s="72"/>
      <c r="AZ257" s="71">
        <v>143.69999999999999</v>
      </c>
      <c r="BA257" s="71">
        <v>100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1670</v>
      </c>
      <c r="B258" s="70">
        <v>85</v>
      </c>
      <c r="C258" s="70">
        <v>19</v>
      </c>
      <c r="D258" s="70">
        <v>5</v>
      </c>
      <c r="E258" s="70">
        <v>2022</v>
      </c>
      <c r="F258" s="70" t="s">
        <v>161</v>
      </c>
      <c r="G258" s="70" t="s">
        <v>1664</v>
      </c>
      <c r="H258" s="70" t="s">
        <v>1665</v>
      </c>
      <c r="I258" s="148"/>
      <c r="J258" s="71">
        <v>2.5776746100554253</v>
      </c>
      <c r="K258" s="71">
        <v>0.51748480292429422</v>
      </c>
      <c r="L258" s="71">
        <v>5.3274770480857478</v>
      </c>
      <c r="M258" s="71">
        <v>7.1764531738119217</v>
      </c>
      <c r="N258" s="71">
        <v>8.9663485068120536</v>
      </c>
      <c r="O258" s="71">
        <v>3.4761312949334022</v>
      </c>
      <c r="P258" s="71">
        <v>5.4418611493650975</v>
      </c>
      <c r="Q258" s="71">
        <v>0.22900368735255777</v>
      </c>
      <c r="R258" s="71">
        <v>0</v>
      </c>
      <c r="S258" s="71">
        <v>0.126477787228399</v>
      </c>
      <c r="T258" s="72"/>
      <c r="U258" s="71">
        <v>151626</v>
      </c>
      <c r="V258" s="71">
        <v>193</v>
      </c>
      <c r="W258" s="71">
        <v>134</v>
      </c>
      <c r="X258" s="71">
        <v>1553</v>
      </c>
      <c r="Y258" s="71">
        <v>2073</v>
      </c>
      <c r="Z258" s="71">
        <v>2430</v>
      </c>
      <c r="AA258" s="71">
        <v>1189</v>
      </c>
      <c r="AB258" s="71">
        <v>3890</v>
      </c>
      <c r="AC258" s="71">
        <v>0</v>
      </c>
      <c r="AD258" s="71">
        <v>0.126477787228399</v>
      </c>
      <c r="AE258" s="72"/>
      <c r="AF258" s="71">
        <v>1035382.0516986864</v>
      </c>
      <c r="AG258" s="71">
        <v>369254.45687360241</v>
      </c>
      <c r="AH258" s="71">
        <v>950198.17776881391</v>
      </c>
      <c r="AI258" s="71">
        <v>9717133.5938789304</v>
      </c>
      <c r="AJ258" s="71">
        <v>8440975.4895255771</v>
      </c>
      <c r="AK258" s="71">
        <v>0</v>
      </c>
      <c r="AL258" s="71">
        <v>0</v>
      </c>
      <c r="AM258" s="71">
        <v>502305.17524367955</v>
      </c>
      <c r="AN258" s="71">
        <v>0</v>
      </c>
      <c r="AO258" s="71">
        <v>0</v>
      </c>
      <c r="AP258" s="71">
        <v>21015248.94498929</v>
      </c>
      <c r="AQ258" s="72"/>
      <c r="AR258" s="71">
        <v>22</v>
      </c>
      <c r="AS258" s="71">
        <v>1</v>
      </c>
      <c r="AT258" s="71">
        <v>0</v>
      </c>
      <c r="AU258" s="71">
        <v>0</v>
      </c>
      <c r="AV258" s="71">
        <v>0</v>
      </c>
      <c r="AW258" s="71">
        <v>0</v>
      </c>
      <c r="AX258" s="71"/>
      <c r="AY258" s="72"/>
      <c r="AZ258" s="71">
        <v>153.60000000000002</v>
      </c>
      <c r="BA258" s="71">
        <v>100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2032</v>
      </c>
      <c r="B259" s="70">
        <v>85</v>
      </c>
      <c r="C259" s="70">
        <v>20</v>
      </c>
      <c r="D259" s="70">
        <v>5</v>
      </c>
      <c r="E259" s="70">
        <v>2023</v>
      </c>
      <c r="F259" s="70" t="s">
        <v>1539</v>
      </c>
      <c r="G259" s="70" t="s">
        <v>1664</v>
      </c>
      <c r="H259" s="70" t="s">
        <v>1665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24</v>
      </c>
      <c r="AS259" s="71">
        <v>1</v>
      </c>
      <c r="AT259" s="71">
        <v>0</v>
      </c>
      <c r="AU259" s="71">
        <v>0</v>
      </c>
      <c r="AV259" s="71">
        <v>0</v>
      </c>
      <c r="AW259" s="71">
        <v>0</v>
      </c>
      <c r="AX259" s="71"/>
      <c r="AY259" s="72"/>
      <c r="AZ259" s="71">
        <v>165.10000000000002</v>
      </c>
      <c r="BA259" s="71">
        <v>100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1663</v>
      </c>
      <c r="B260" s="70">
        <v>85</v>
      </c>
      <c r="C260" s="70">
        <v>21</v>
      </c>
      <c r="D260" s="70">
        <v>5</v>
      </c>
      <c r="E260" s="70">
        <v>2024</v>
      </c>
      <c r="F260" s="70" t="s">
        <v>1554</v>
      </c>
      <c r="G260" s="70" t="s">
        <v>1664</v>
      </c>
      <c r="H260" s="70" t="s">
        <v>1665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2033</v>
      </c>
      <c r="B261" s="70">
        <v>188</v>
      </c>
      <c r="C261" s="70">
        <v>1</v>
      </c>
      <c r="D261" s="70">
        <v>12</v>
      </c>
      <c r="E261" s="70">
        <v>1990</v>
      </c>
      <c r="F261" s="70" t="s">
        <v>787</v>
      </c>
      <c r="G261" s="70" t="s">
        <v>2034</v>
      </c>
      <c r="H261" s="70" t="s">
        <v>2035</v>
      </c>
      <c r="I261" s="148"/>
      <c r="J261" s="71">
        <v>3.0144477091626811</v>
      </c>
      <c r="K261" s="71">
        <v>1.168928004271975</v>
      </c>
      <c r="L261" s="71">
        <v>0.90502607184262229</v>
      </c>
      <c r="M261" s="71">
        <v>1.5306290642574349</v>
      </c>
      <c r="N261" s="71">
        <v>5.2703275351387644</v>
      </c>
      <c r="O261" s="71">
        <v>4.2522496360081412</v>
      </c>
      <c r="P261" s="71">
        <v>8.2080269561046038</v>
      </c>
      <c r="Q261" s="71">
        <v>0.393924641918666</v>
      </c>
      <c r="R261" s="71">
        <v>0</v>
      </c>
      <c r="S261" s="71">
        <v>0.32138035925269592</v>
      </c>
      <c r="T261" s="72"/>
      <c r="U261" s="71">
        <v>489813</v>
      </c>
      <c r="V261" s="71">
        <v>336</v>
      </c>
      <c r="W261" s="71">
        <v>13</v>
      </c>
      <c r="X261" s="71">
        <v>642</v>
      </c>
      <c r="Y261" s="71">
        <v>1370</v>
      </c>
      <c r="Z261" s="71">
        <v>1749</v>
      </c>
      <c r="AA261" s="71">
        <v>1993</v>
      </c>
      <c r="AB261" s="71">
        <v>6396</v>
      </c>
      <c r="AC261" s="71">
        <v>0</v>
      </c>
      <c r="AD261" s="71">
        <v>0.32138035925269592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2036</v>
      </c>
      <c r="B262" s="70">
        <v>189</v>
      </c>
      <c r="C262" s="70">
        <v>2</v>
      </c>
      <c r="D262" s="70">
        <v>12</v>
      </c>
      <c r="E262" s="70">
        <v>2005</v>
      </c>
      <c r="F262" s="70" t="s">
        <v>789</v>
      </c>
      <c r="G262" s="70" t="s">
        <v>2034</v>
      </c>
      <c r="H262" s="70" t="s">
        <v>2035</v>
      </c>
      <c r="I262" s="148"/>
      <c r="J262" s="71">
        <v>4.1165347247463266</v>
      </c>
      <c r="K262" s="71">
        <v>1.0168275957940509</v>
      </c>
      <c r="L262" s="71">
        <v>1.3380561778695901</v>
      </c>
      <c r="M262" s="71">
        <v>2.6600086410822441</v>
      </c>
      <c r="N262" s="71">
        <v>7.554086633068362</v>
      </c>
      <c r="O262" s="71">
        <v>5.8113387994739574</v>
      </c>
      <c r="P262" s="71">
        <v>7.7793424469289389</v>
      </c>
      <c r="Q262" s="71">
        <v>0.32744577355517002</v>
      </c>
      <c r="R262" s="71">
        <v>0</v>
      </c>
      <c r="S262" s="71">
        <v>0.76147043800238245</v>
      </c>
      <c r="T262" s="72"/>
      <c r="U262" s="71">
        <v>531689</v>
      </c>
      <c r="V262" s="71">
        <v>375</v>
      </c>
      <c r="W262" s="71">
        <v>15</v>
      </c>
      <c r="X262" s="71">
        <v>443</v>
      </c>
      <c r="Y262" s="71">
        <v>1403</v>
      </c>
      <c r="Z262" s="71">
        <v>2766</v>
      </c>
      <c r="AA262" s="71">
        <v>1547</v>
      </c>
      <c r="AB262" s="71">
        <v>5558</v>
      </c>
      <c r="AC262" s="71">
        <v>0</v>
      </c>
      <c r="AD262" s="71">
        <v>0.76147043800238245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2037</v>
      </c>
      <c r="B263" s="70">
        <v>190</v>
      </c>
      <c r="C263" s="70">
        <v>3</v>
      </c>
      <c r="D263" s="70">
        <v>12</v>
      </c>
      <c r="E263" s="70">
        <v>2006</v>
      </c>
      <c r="F263" s="70" t="s">
        <v>790</v>
      </c>
      <c r="G263" s="70" t="s">
        <v>2034</v>
      </c>
      <c r="H263" s="70" t="s">
        <v>2035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2038</v>
      </c>
      <c r="B264" s="70">
        <v>191</v>
      </c>
      <c r="C264" s="70">
        <v>4</v>
      </c>
      <c r="D264" s="70">
        <v>12</v>
      </c>
      <c r="E264" s="70">
        <v>2007</v>
      </c>
      <c r="F264" s="70" t="s">
        <v>791</v>
      </c>
      <c r="G264" s="70" t="s">
        <v>2034</v>
      </c>
      <c r="H264" s="70" t="s">
        <v>2035</v>
      </c>
      <c r="I264" s="148"/>
      <c r="J264" s="71">
        <v>3.573019400644172</v>
      </c>
      <c r="K264" s="71">
        <v>0.85809372479926993</v>
      </c>
      <c r="L264" s="71">
        <v>4.4020563755490416</v>
      </c>
      <c r="M264" s="71">
        <v>3.5820109100820048</v>
      </c>
      <c r="N264" s="71">
        <v>7.4895924461625674</v>
      </c>
      <c r="O264" s="71">
        <v>5.5356674847210936</v>
      </c>
      <c r="P264" s="71">
        <v>7.5423025831427584</v>
      </c>
      <c r="Q264" s="71">
        <v>0.33278939715563799</v>
      </c>
      <c r="R264" s="71">
        <v>0</v>
      </c>
      <c r="S264" s="71">
        <v>0.4027080940954102</v>
      </c>
      <c r="T264" s="72"/>
      <c r="U264" s="71">
        <v>513637</v>
      </c>
      <c r="V264" s="71">
        <v>334</v>
      </c>
      <c r="W264" s="71">
        <v>51</v>
      </c>
      <c r="X264" s="71">
        <v>735</v>
      </c>
      <c r="Y264" s="71">
        <v>1395</v>
      </c>
      <c r="Z264" s="71">
        <v>2739</v>
      </c>
      <c r="AA264" s="71">
        <v>1477</v>
      </c>
      <c r="AB264" s="71">
        <v>5350</v>
      </c>
      <c r="AC264" s="71">
        <v>0</v>
      </c>
      <c r="AD264" s="71">
        <v>0.4027080940954102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2039</v>
      </c>
      <c r="B265" s="70">
        <v>192</v>
      </c>
      <c r="C265" s="70">
        <v>5</v>
      </c>
      <c r="D265" s="70">
        <v>12</v>
      </c>
      <c r="E265" s="70">
        <v>2008</v>
      </c>
      <c r="F265" s="70" t="s">
        <v>792</v>
      </c>
      <c r="G265" s="70" t="s">
        <v>2034</v>
      </c>
      <c r="H265" s="70" t="s">
        <v>2035</v>
      </c>
      <c r="I265" s="148"/>
      <c r="J265" s="71">
        <v>3.2547743291309579</v>
      </c>
      <c r="K265" s="71">
        <v>0.64176831929670841</v>
      </c>
      <c r="L265" s="71">
        <v>3.9217734287480939</v>
      </c>
      <c r="M265" s="71">
        <v>3.623333655977206</v>
      </c>
      <c r="N265" s="71">
        <v>7.2326163328838868</v>
      </c>
      <c r="O265" s="71">
        <v>5.3108653868276336</v>
      </c>
      <c r="P265" s="71">
        <v>7.3755858772496667</v>
      </c>
      <c r="Q265" s="71">
        <v>0.32128458826998302</v>
      </c>
      <c r="R265" s="71">
        <v>0</v>
      </c>
      <c r="S265" s="71">
        <v>0.50376301375292865</v>
      </c>
      <c r="T265" s="72"/>
      <c r="U265" s="71">
        <v>535291</v>
      </c>
      <c r="V265" s="71">
        <v>334</v>
      </c>
      <c r="W265" s="71">
        <v>51</v>
      </c>
      <c r="X265" s="71">
        <v>735</v>
      </c>
      <c r="Y265" s="71">
        <v>1386</v>
      </c>
      <c r="Z265" s="71">
        <v>2720</v>
      </c>
      <c r="AA265" s="71">
        <v>1446</v>
      </c>
      <c r="AB265" s="71">
        <v>5250</v>
      </c>
      <c r="AC265" s="71">
        <v>0</v>
      </c>
      <c r="AD265" s="71">
        <v>0.50376301375292865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2040</v>
      </c>
      <c r="B266" s="70">
        <v>193</v>
      </c>
      <c r="C266" s="70">
        <v>6</v>
      </c>
      <c r="D266" s="70">
        <v>12</v>
      </c>
      <c r="E266" s="70">
        <v>2009</v>
      </c>
      <c r="F266" s="70" t="s">
        <v>176</v>
      </c>
      <c r="G266" s="70" t="s">
        <v>2034</v>
      </c>
      <c r="H266" s="70" t="s">
        <v>2035</v>
      </c>
      <c r="I266" s="148"/>
      <c r="J266" s="71">
        <v>3.073551978766504</v>
      </c>
      <c r="K266" s="71">
        <v>0.47878511902156923</v>
      </c>
      <c r="L266" s="71">
        <v>10.70804349436427</v>
      </c>
      <c r="M266" s="71">
        <v>3.303489167679639</v>
      </c>
      <c r="N266" s="71">
        <v>6.4987517106185564</v>
      </c>
      <c r="O266" s="71">
        <v>5.3943981142357922</v>
      </c>
      <c r="P266" s="71">
        <v>7.1645148186224787</v>
      </c>
      <c r="Q266" s="71">
        <v>0.29964842195289498</v>
      </c>
      <c r="R266" s="71">
        <v>0</v>
      </c>
      <c r="S266" s="71">
        <v>0.39089138253937628</v>
      </c>
      <c r="T266" s="72"/>
      <c r="U266" s="71">
        <v>400065</v>
      </c>
      <c r="V266" s="71">
        <v>229</v>
      </c>
      <c r="W266" s="71">
        <v>199</v>
      </c>
      <c r="X266" s="71">
        <v>675</v>
      </c>
      <c r="Y266" s="71">
        <v>1379</v>
      </c>
      <c r="Z266" s="71">
        <v>2727</v>
      </c>
      <c r="AA266" s="71">
        <v>1442</v>
      </c>
      <c r="AB266" s="71">
        <v>5140</v>
      </c>
      <c r="AC266" s="71">
        <v>0</v>
      </c>
      <c r="AD266" s="71">
        <v>0.39089138253937628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2041</v>
      </c>
      <c r="B267" s="70">
        <v>194</v>
      </c>
      <c r="C267" s="70">
        <v>7</v>
      </c>
      <c r="D267" s="70">
        <v>12</v>
      </c>
      <c r="E267" s="70">
        <v>2010</v>
      </c>
      <c r="F267" s="70" t="s">
        <v>177</v>
      </c>
      <c r="G267" s="70" t="s">
        <v>2034</v>
      </c>
      <c r="H267" s="70" t="s">
        <v>2035</v>
      </c>
      <c r="I267" s="148"/>
      <c r="J267" s="71">
        <v>3.1445475163352952</v>
      </c>
      <c r="K267" s="71">
        <v>0.49047019094611061</v>
      </c>
      <c r="L267" s="71">
        <v>10.15347588814222</v>
      </c>
      <c r="M267" s="71">
        <v>3.1722233037189951</v>
      </c>
      <c r="N267" s="71">
        <v>6.6841903915179621</v>
      </c>
      <c r="O267" s="71">
        <v>5.3832303285863254</v>
      </c>
      <c r="P267" s="71">
        <v>7.2461077255175432</v>
      </c>
      <c r="Q267" s="71">
        <v>0.30626335585602898</v>
      </c>
      <c r="R267" s="71">
        <v>0</v>
      </c>
      <c r="S267" s="71">
        <v>0.4329194748124427</v>
      </c>
      <c r="T267" s="72"/>
      <c r="U267" s="71">
        <v>468982</v>
      </c>
      <c r="V267" s="71">
        <v>229</v>
      </c>
      <c r="W267" s="71">
        <v>199</v>
      </c>
      <c r="X267" s="71">
        <v>675</v>
      </c>
      <c r="Y267" s="71">
        <v>1378</v>
      </c>
      <c r="Z267" s="71">
        <v>2734</v>
      </c>
      <c r="AA267" s="71">
        <v>1422</v>
      </c>
      <c r="AB267" s="71">
        <v>5034</v>
      </c>
      <c r="AC267" s="71">
        <v>0</v>
      </c>
      <c r="AD267" s="71">
        <v>0.4329194748124427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11.945</v>
      </c>
      <c r="BM267" s="71">
        <v>0</v>
      </c>
      <c r="BN267" s="72"/>
      <c r="BO267" s="71">
        <v>0</v>
      </c>
      <c r="BP267" s="71">
        <v>0</v>
      </c>
      <c r="BQ267" s="71">
        <v>0</v>
      </c>
      <c r="BR267" s="71">
        <v>0</v>
      </c>
      <c r="BS267" s="71">
        <v>1</v>
      </c>
      <c r="BT267" s="71">
        <v>0</v>
      </c>
      <c r="BU267"/>
      <c r="BV267" s="70">
        <v>0</v>
      </c>
      <c r="BW267" s="70">
        <v>0</v>
      </c>
      <c r="BX267" s="70">
        <v>11.945</v>
      </c>
      <c r="BY267" s="70">
        <v>0</v>
      </c>
      <c r="BZ267" s="70">
        <v>0</v>
      </c>
      <c r="CA267" s="70">
        <v>0</v>
      </c>
      <c r="CB267" s="70">
        <v>0</v>
      </c>
      <c r="CC267" s="70">
        <v>0</v>
      </c>
      <c r="CD267" s="70">
        <v>0</v>
      </c>
    </row>
    <row r="268" spans="1:82">
      <c r="A268" s="70" t="s">
        <v>2042</v>
      </c>
      <c r="B268" s="70">
        <v>195</v>
      </c>
      <c r="C268" s="70">
        <v>8</v>
      </c>
      <c r="D268" s="70">
        <v>12</v>
      </c>
      <c r="E268" s="70">
        <v>2011</v>
      </c>
      <c r="F268" s="70" t="s">
        <v>178</v>
      </c>
      <c r="G268" s="70" t="s">
        <v>2034</v>
      </c>
      <c r="H268" s="70" t="s">
        <v>2035</v>
      </c>
      <c r="I268" s="148"/>
      <c r="J268" s="71">
        <v>3.1951182142959191</v>
      </c>
      <c r="K268" s="71">
        <v>0.63007471654762071</v>
      </c>
      <c r="L268" s="71">
        <v>8.0234281698199599</v>
      </c>
      <c r="M268" s="71">
        <v>3.574004268483121</v>
      </c>
      <c r="N268" s="71">
        <v>7.7196222951254319</v>
      </c>
      <c r="O268" s="71">
        <v>5.2533493675097542</v>
      </c>
      <c r="P268" s="71">
        <v>7.06144919240168</v>
      </c>
      <c r="Q268" s="71">
        <v>0.345551753841149</v>
      </c>
      <c r="R268" s="71">
        <v>0</v>
      </c>
      <c r="S268" s="71">
        <v>0.45689723551339878</v>
      </c>
      <c r="T268" s="72"/>
      <c r="U268" s="71">
        <v>439753</v>
      </c>
      <c r="V268" s="71">
        <v>229</v>
      </c>
      <c r="W268" s="71">
        <v>199</v>
      </c>
      <c r="X268" s="71">
        <v>675</v>
      </c>
      <c r="Y268" s="71">
        <v>1375</v>
      </c>
      <c r="Z268" s="71">
        <v>2726</v>
      </c>
      <c r="AA268" s="71">
        <v>1427</v>
      </c>
      <c r="AB268" s="71">
        <v>4924</v>
      </c>
      <c r="AC268" s="71">
        <v>0</v>
      </c>
      <c r="AD268" s="71">
        <v>0.45689723551339878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12.662000000000001</v>
      </c>
      <c r="BM268" s="71">
        <v>0</v>
      </c>
      <c r="BN268" s="72"/>
      <c r="BO268" s="71">
        <v>0</v>
      </c>
      <c r="BP268" s="71">
        <v>0</v>
      </c>
      <c r="BQ268" s="71">
        <v>0</v>
      </c>
      <c r="BR268" s="71">
        <v>0</v>
      </c>
      <c r="BS268" s="71">
        <v>1</v>
      </c>
      <c r="BT268" s="71">
        <v>0</v>
      </c>
      <c r="BU268"/>
      <c r="BV268" s="70">
        <v>0</v>
      </c>
      <c r="BW268" s="70">
        <v>0</v>
      </c>
      <c r="BX268" s="70">
        <v>12.662000000000001</v>
      </c>
      <c r="BY268" s="70">
        <v>0</v>
      </c>
      <c r="BZ268" s="70">
        <v>0</v>
      </c>
      <c r="CA268" s="70">
        <v>0</v>
      </c>
      <c r="CB268" s="70">
        <v>0</v>
      </c>
      <c r="CC268" s="70">
        <v>0</v>
      </c>
      <c r="CD268" s="70">
        <v>0</v>
      </c>
    </row>
    <row r="269" spans="1:82">
      <c r="A269" s="70" t="s">
        <v>2043</v>
      </c>
      <c r="B269" s="70">
        <v>196</v>
      </c>
      <c r="C269" s="70">
        <v>9</v>
      </c>
      <c r="D269" s="70">
        <v>12</v>
      </c>
      <c r="E269" s="70">
        <v>2012</v>
      </c>
      <c r="F269" s="70" t="s">
        <v>179</v>
      </c>
      <c r="G269" s="70" t="s">
        <v>2034</v>
      </c>
      <c r="H269" s="70" t="s">
        <v>2035</v>
      </c>
      <c r="I269" s="148"/>
      <c r="J269" s="71">
        <v>3.6889599132673281</v>
      </c>
      <c r="K269" s="71">
        <v>0.59139857034241117</v>
      </c>
      <c r="L269" s="71">
        <v>7.902733753646066</v>
      </c>
      <c r="M269" s="71">
        <v>3.5608651261894209</v>
      </c>
      <c r="N269" s="71">
        <v>7.9145612167655841</v>
      </c>
      <c r="O269" s="71">
        <v>5.2426013576223154</v>
      </c>
      <c r="P269" s="71">
        <v>7.1215317859440583</v>
      </c>
      <c r="Q269" s="71">
        <v>0.36986906392894903</v>
      </c>
      <c r="R269" s="71">
        <v>0</v>
      </c>
      <c r="S269" s="71">
        <v>0.36196570922555638</v>
      </c>
      <c r="T269" s="72"/>
      <c r="U269" s="71">
        <v>447691</v>
      </c>
      <c r="V269" s="71">
        <v>229</v>
      </c>
      <c r="W269" s="71">
        <v>199</v>
      </c>
      <c r="X269" s="71">
        <v>675</v>
      </c>
      <c r="Y269" s="71">
        <v>1414</v>
      </c>
      <c r="Z269" s="71">
        <v>2742</v>
      </c>
      <c r="AA269" s="71">
        <v>1431</v>
      </c>
      <c r="AB269" s="71">
        <v>4851</v>
      </c>
      <c r="AC269" s="71">
        <v>0</v>
      </c>
      <c r="AD269" s="71">
        <v>0.36196570922555638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12.211</v>
      </c>
      <c r="BM269" s="71">
        <v>0</v>
      </c>
      <c r="BN269" s="72"/>
      <c r="BO269" s="71">
        <v>0</v>
      </c>
      <c r="BP269" s="71">
        <v>0</v>
      </c>
      <c r="BQ269" s="71">
        <v>0</v>
      </c>
      <c r="BR269" s="71">
        <v>0</v>
      </c>
      <c r="BS269" s="71">
        <v>1</v>
      </c>
      <c r="BT269" s="71">
        <v>0</v>
      </c>
      <c r="BU269"/>
      <c r="BV269" s="70">
        <v>0</v>
      </c>
      <c r="BW269" s="70">
        <v>0</v>
      </c>
      <c r="BX269" s="70">
        <v>12.211</v>
      </c>
      <c r="BY269" s="70">
        <v>0</v>
      </c>
      <c r="BZ269" s="70">
        <v>0</v>
      </c>
      <c r="CA269" s="70">
        <v>0</v>
      </c>
      <c r="CB269" s="70">
        <v>0</v>
      </c>
      <c r="CC269" s="70">
        <v>0</v>
      </c>
      <c r="CD269" s="70">
        <v>0</v>
      </c>
    </row>
    <row r="270" spans="1:82">
      <c r="A270" s="70" t="s">
        <v>2044</v>
      </c>
      <c r="B270" s="70">
        <v>197</v>
      </c>
      <c r="C270" s="70">
        <v>10</v>
      </c>
      <c r="D270" s="70">
        <v>12</v>
      </c>
      <c r="E270" s="70">
        <v>2013</v>
      </c>
      <c r="F270" s="70" t="s">
        <v>180</v>
      </c>
      <c r="G270" s="70" t="s">
        <v>2034</v>
      </c>
      <c r="H270" s="70" t="s">
        <v>2035</v>
      </c>
      <c r="I270" s="148"/>
      <c r="J270" s="71">
        <v>3.7404187011462788</v>
      </c>
      <c r="K270" s="71">
        <v>0.51011570811933515</v>
      </c>
      <c r="L270" s="71">
        <v>7.2192472199558813</v>
      </c>
      <c r="M270" s="71">
        <v>3.4157690127115719</v>
      </c>
      <c r="N270" s="71">
        <v>8.2784110166229503</v>
      </c>
      <c r="O270" s="71">
        <v>5.0148726128704153</v>
      </c>
      <c r="P270" s="71">
        <v>7.2133055003173059</v>
      </c>
      <c r="Q270" s="71">
        <v>0.36712632596531503</v>
      </c>
      <c r="R270" s="71">
        <v>0</v>
      </c>
      <c r="S270" s="71">
        <v>0.42876346909224938</v>
      </c>
      <c r="T270" s="72"/>
      <c r="U270" s="71">
        <v>445128</v>
      </c>
      <c r="V270" s="71">
        <v>229</v>
      </c>
      <c r="W270" s="71">
        <v>199</v>
      </c>
      <c r="X270" s="71">
        <v>675</v>
      </c>
      <c r="Y270" s="71">
        <v>1404</v>
      </c>
      <c r="Z270" s="71">
        <v>2740</v>
      </c>
      <c r="AA270" s="71">
        <v>1444</v>
      </c>
      <c r="AB270" s="71">
        <v>4746</v>
      </c>
      <c r="AC270" s="71">
        <v>0</v>
      </c>
      <c r="AD270" s="71">
        <v>0.42876346909224938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2045</v>
      </c>
      <c r="B271" s="70">
        <v>198</v>
      </c>
      <c r="C271" s="70">
        <v>11</v>
      </c>
      <c r="D271" s="70">
        <v>12</v>
      </c>
      <c r="E271" s="70">
        <v>2014</v>
      </c>
      <c r="F271" s="70" t="s">
        <v>181</v>
      </c>
      <c r="G271" s="70" t="s">
        <v>2034</v>
      </c>
      <c r="H271" s="70" t="s">
        <v>2035</v>
      </c>
      <c r="I271" s="148"/>
      <c r="J271" s="71">
        <v>3.4471940820224072</v>
      </c>
      <c r="K271" s="71">
        <v>0.8191612367580241</v>
      </c>
      <c r="L271" s="71">
        <v>8.9264640749919888</v>
      </c>
      <c r="M271" s="71">
        <v>3.2022599258617501</v>
      </c>
      <c r="N271" s="71">
        <v>7.0559911225103678</v>
      </c>
      <c r="O271" s="71">
        <v>4.716274107286095</v>
      </c>
      <c r="P271" s="71">
        <v>7.2056071990991954</v>
      </c>
      <c r="Q271" s="71">
        <v>0.343626622588589</v>
      </c>
      <c r="R271" s="71">
        <v>0</v>
      </c>
      <c r="S271" s="71">
        <v>0.42262852372149429</v>
      </c>
      <c r="T271" s="72"/>
      <c r="U271" s="71">
        <v>491193</v>
      </c>
      <c r="V271" s="71">
        <v>336</v>
      </c>
      <c r="W271" s="71">
        <v>203</v>
      </c>
      <c r="X271" s="71">
        <v>629</v>
      </c>
      <c r="Y271" s="71">
        <v>1371</v>
      </c>
      <c r="Z271" s="71">
        <v>2714</v>
      </c>
      <c r="AA271" s="71">
        <v>1435</v>
      </c>
      <c r="AB271" s="71">
        <v>4630</v>
      </c>
      <c r="AC271" s="71">
        <v>0</v>
      </c>
      <c r="AD271" s="71">
        <v>0.42262852372149429</v>
      </c>
      <c r="AE271" s="72"/>
      <c r="AF271" s="71"/>
      <c r="AG271" s="71"/>
      <c r="AH271" s="71"/>
      <c r="AI271" s="71"/>
      <c r="AJ271" s="71"/>
      <c r="AK271" s="71"/>
      <c r="AL271" s="71"/>
      <c r="AM271" s="71"/>
      <c r="AN271" s="71"/>
      <c r="AO271" s="71"/>
      <c r="AP271" s="71"/>
      <c r="AQ271" s="72"/>
      <c r="AR271" s="71">
        <v>16</v>
      </c>
      <c r="AS271" s="71">
        <v>3</v>
      </c>
      <c r="AT271" s="71">
        <v>0</v>
      </c>
      <c r="AU271" s="71">
        <v>0</v>
      </c>
      <c r="AV271" s="71">
        <v>0</v>
      </c>
      <c r="AW271" s="71">
        <v>0</v>
      </c>
      <c r="AX271" s="71"/>
      <c r="AY271" s="72"/>
      <c r="AZ271" s="71">
        <v>65.900000000000006</v>
      </c>
      <c r="BA271" s="71">
        <v>32.6</v>
      </c>
      <c r="BB271" s="71">
        <v>0</v>
      </c>
      <c r="BC271" s="71">
        <v>0</v>
      </c>
      <c r="BD271" s="71">
        <v>0</v>
      </c>
      <c r="BE271" s="71">
        <v>0</v>
      </c>
      <c r="BF271" s="71"/>
      <c r="BG271" s="72"/>
      <c r="BH271" s="71">
        <v>0</v>
      </c>
      <c r="BI271" s="71">
        <v>0</v>
      </c>
      <c r="BJ271" s="71">
        <v>0</v>
      </c>
      <c r="BK271" s="71">
        <v>0</v>
      </c>
      <c r="BL271" s="71">
        <v>15.547000000000001</v>
      </c>
      <c r="BM271" s="71">
        <v>0</v>
      </c>
      <c r="BN271" s="72"/>
      <c r="BO271" s="71">
        <v>0</v>
      </c>
      <c r="BP271" s="71">
        <v>0</v>
      </c>
      <c r="BQ271" s="71">
        <v>0</v>
      </c>
      <c r="BR271" s="71">
        <v>0</v>
      </c>
      <c r="BS271" s="71">
        <v>1</v>
      </c>
      <c r="BT271" s="71">
        <v>0</v>
      </c>
      <c r="BU271"/>
      <c r="BV271" s="70">
        <v>3.12</v>
      </c>
      <c r="BW271" s="70">
        <v>0</v>
      </c>
      <c r="BX271" s="70">
        <v>12.427</v>
      </c>
      <c r="BY271" s="70">
        <v>0</v>
      </c>
      <c r="BZ271" s="70">
        <v>0</v>
      </c>
      <c r="CA271" s="70">
        <v>0</v>
      </c>
      <c r="CB271" s="70">
        <v>0</v>
      </c>
      <c r="CC271" s="70">
        <v>0</v>
      </c>
      <c r="CD271" s="70">
        <v>0</v>
      </c>
    </row>
    <row r="272" spans="1:82">
      <c r="A272" s="70" t="s">
        <v>2046</v>
      </c>
      <c r="B272" s="70">
        <v>199</v>
      </c>
      <c r="C272" s="70">
        <v>12</v>
      </c>
      <c r="D272" s="70">
        <v>12</v>
      </c>
      <c r="E272" s="70">
        <v>2015</v>
      </c>
      <c r="F272" s="70" t="s">
        <v>182</v>
      </c>
      <c r="G272" s="70" t="s">
        <v>2034</v>
      </c>
      <c r="H272" s="70" t="s">
        <v>2035</v>
      </c>
      <c r="I272" s="148"/>
      <c r="J272" s="71">
        <v>3.45851752042836</v>
      </c>
      <c r="K272" s="71">
        <v>0.82933511177938601</v>
      </c>
      <c r="L272" s="71">
        <v>9.0776474322127925</v>
      </c>
      <c r="M272" s="71">
        <v>3.277098155212709</v>
      </c>
      <c r="N272" s="71">
        <v>6.3200960353968414</v>
      </c>
      <c r="O272" s="71">
        <v>4.6489422269996625</v>
      </c>
      <c r="P272" s="71">
        <v>7.1459711992287751</v>
      </c>
      <c r="Q272" s="71">
        <v>0.33006741359784197</v>
      </c>
      <c r="R272" s="71">
        <v>0</v>
      </c>
      <c r="S272" s="71">
        <v>0.49973377580766548</v>
      </c>
      <c r="T272" s="72"/>
      <c r="U272" s="71">
        <v>484351</v>
      </c>
      <c r="V272" s="71">
        <v>336</v>
      </c>
      <c r="W272" s="71">
        <v>203</v>
      </c>
      <c r="X272" s="71">
        <v>629</v>
      </c>
      <c r="Y272" s="71">
        <v>1367</v>
      </c>
      <c r="Z272" s="71">
        <v>2701</v>
      </c>
      <c r="AA272" s="71">
        <v>1422</v>
      </c>
      <c r="AB272" s="71">
        <v>4543</v>
      </c>
      <c r="AC272" s="71">
        <v>0</v>
      </c>
      <c r="AD272" s="71">
        <v>0.49973377580766548</v>
      </c>
      <c r="AE272" s="72"/>
      <c r="AF272" s="71">
        <v>4821002.502922643</v>
      </c>
      <c r="AG272" s="71">
        <v>598495.05214863038</v>
      </c>
      <c r="AH272" s="71">
        <v>1794189.9566565941</v>
      </c>
      <c r="AI272" s="71">
        <v>4216033.9412301471</v>
      </c>
      <c r="AJ272" s="71">
        <v>7669358.238380231</v>
      </c>
      <c r="AK272" s="71">
        <v>0</v>
      </c>
      <c r="AL272" s="71">
        <v>0</v>
      </c>
      <c r="AM272" s="71">
        <v>622599.09283175378</v>
      </c>
      <c r="AN272" s="71">
        <v>0</v>
      </c>
      <c r="AO272" s="71">
        <v>0</v>
      </c>
      <c r="AP272" s="71">
        <v>19721678.784169998</v>
      </c>
      <c r="AQ272" s="72"/>
      <c r="AR272" s="71">
        <v>18</v>
      </c>
      <c r="AS272" s="71">
        <v>4</v>
      </c>
      <c r="AT272" s="71">
        <v>0</v>
      </c>
      <c r="AU272" s="71">
        <v>0</v>
      </c>
      <c r="AV272" s="71">
        <v>0</v>
      </c>
      <c r="AW272" s="71">
        <v>0</v>
      </c>
      <c r="AX272" s="71"/>
      <c r="AY272" s="72"/>
      <c r="AZ272" s="71">
        <v>79.400000000000006</v>
      </c>
      <c r="BA272" s="71">
        <v>42.9</v>
      </c>
      <c r="BB272" s="71">
        <v>0</v>
      </c>
      <c r="BC272" s="71">
        <v>0</v>
      </c>
      <c r="BD272" s="71">
        <v>0</v>
      </c>
      <c r="BE272" s="71">
        <v>0</v>
      </c>
      <c r="BF272" s="71"/>
      <c r="BG272" s="72"/>
      <c r="BH272" s="71">
        <v>0</v>
      </c>
      <c r="BI272" s="71">
        <v>0</v>
      </c>
      <c r="BJ272" s="71">
        <v>0</v>
      </c>
      <c r="BK272" s="71">
        <v>0</v>
      </c>
      <c r="BL272" s="71">
        <v>14.778</v>
      </c>
      <c r="BM272" s="71">
        <v>0</v>
      </c>
      <c r="BN272" s="72"/>
      <c r="BO272" s="71">
        <v>0</v>
      </c>
      <c r="BP272" s="71">
        <v>0</v>
      </c>
      <c r="BQ272" s="71">
        <v>0</v>
      </c>
      <c r="BR272" s="71">
        <v>0</v>
      </c>
      <c r="BS272" s="71">
        <v>1</v>
      </c>
      <c r="BT272" s="71">
        <v>0</v>
      </c>
      <c r="BU272"/>
      <c r="BV272" s="70">
        <v>2.5009999999999999</v>
      </c>
      <c r="BW272" s="70">
        <v>0</v>
      </c>
      <c r="BX272" s="70">
        <v>12.276999999999999</v>
      </c>
      <c r="BY272" s="70">
        <v>0</v>
      </c>
      <c r="BZ272" s="70">
        <v>0</v>
      </c>
      <c r="CA272" s="70">
        <v>0</v>
      </c>
      <c r="CB272" s="70">
        <v>0</v>
      </c>
      <c r="CC272" s="70">
        <v>0</v>
      </c>
      <c r="CD272" s="70">
        <v>0</v>
      </c>
    </row>
    <row r="273" spans="1:82">
      <c r="A273" s="70" t="s">
        <v>2047</v>
      </c>
      <c r="B273" s="70">
        <v>200</v>
      </c>
      <c r="C273" s="70">
        <v>13</v>
      </c>
      <c r="D273" s="70">
        <v>12</v>
      </c>
      <c r="E273" s="70">
        <v>2016</v>
      </c>
      <c r="F273" s="70" t="s">
        <v>155</v>
      </c>
      <c r="G273" s="1064" t="s">
        <v>2034</v>
      </c>
      <c r="H273" s="70" t="s">
        <v>2035</v>
      </c>
      <c r="I273" s="148"/>
      <c r="J273" s="71">
        <v>3.3313047806419922</v>
      </c>
      <c r="K273" s="71">
        <v>0.82822287923789062</v>
      </c>
      <c r="L273" s="71">
        <v>10.597887289983968</v>
      </c>
      <c r="M273" s="71">
        <v>2.7900684942346845</v>
      </c>
      <c r="N273" s="71">
        <v>6.2410506473229725</v>
      </c>
      <c r="O273" s="71">
        <v>4.5771852594098901</v>
      </c>
      <c r="P273" s="71">
        <v>7.3075177888273206</v>
      </c>
      <c r="Q273" s="71">
        <v>0.31134597876855719</v>
      </c>
      <c r="R273" s="71">
        <v>0</v>
      </c>
      <c r="S273" s="71">
        <v>0.55487238508533832</v>
      </c>
      <c r="T273" s="72"/>
      <c r="U273" s="71">
        <v>495730</v>
      </c>
      <c r="V273" s="71">
        <v>336</v>
      </c>
      <c r="W273" s="71">
        <v>203</v>
      </c>
      <c r="X273" s="71">
        <v>629</v>
      </c>
      <c r="Y273" s="71">
        <v>1357</v>
      </c>
      <c r="Z273" s="71">
        <v>2692</v>
      </c>
      <c r="AA273" s="71">
        <v>1504</v>
      </c>
      <c r="AB273" s="71">
        <v>4408</v>
      </c>
      <c r="AC273" s="71">
        <v>0</v>
      </c>
      <c r="AD273" s="71">
        <v>0.55487238508533832</v>
      </c>
      <c r="AE273" s="72"/>
      <c r="AF273" s="71">
        <v>4642958.2162747914</v>
      </c>
      <c r="AG273" s="71">
        <v>579584.48043355672</v>
      </c>
      <c r="AH273" s="71">
        <v>1595006.990710912</v>
      </c>
      <c r="AI273" s="71">
        <v>3909915.3873431562</v>
      </c>
      <c r="AJ273" s="71">
        <v>6720836.5526563134</v>
      </c>
      <c r="AK273" s="71">
        <v>0</v>
      </c>
      <c r="AL273" s="71">
        <v>0</v>
      </c>
      <c r="AM273" s="71">
        <v>604567.23393729737</v>
      </c>
      <c r="AN273" s="71">
        <v>0</v>
      </c>
      <c r="AO273" s="71">
        <v>0</v>
      </c>
      <c r="AP273" s="71">
        <v>18052868.861356024</v>
      </c>
      <c r="AQ273" s="72"/>
      <c r="AR273" s="71">
        <v>18</v>
      </c>
      <c r="AS273" s="71">
        <v>4</v>
      </c>
      <c r="AT273" s="71">
        <v>0</v>
      </c>
      <c r="AU273" s="71">
        <v>0</v>
      </c>
      <c r="AV273" s="71">
        <v>0</v>
      </c>
      <c r="AW273" s="71">
        <v>0</v>
      </c>
      <c r="AX273" s="71"/>
      <c r="AY273" s="72"/>
      <c r="AZ273" s="71">
        <v>79.400000000000006</v>
      </c>
      <c r="BA273" s="71">
        <v>42.9</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2048</v>
      </c>
      <c r="B274" s="70">
        <v>201</v>
      </c>
      <c r="C274" s="70">
        <v>14</v>
      </c>
      <c r="D274" s="70">
        <v>12</v>
      </c>
      <c r="E274" s="70">
        <v>2017</v>
      </c>
      <c r="F274" s="70" t="s">
        <v>156</v>
      </c>
      <c r="G274" s="1064" t="s">
        <v>2034</v>
      </c>
      <c r="H274" s="70" t="s">
        <v>2035</v>
      </c>
      <c r="I274" s="148"/>
      <c r="J274" s="71">
        <v>2.8959339061820288</v>
      </c>
      <c r="K274" s="71">
        <v>0.795982968099327</v>
      </c>
      <c r="L274" s="71">
        <v>9.4126589288463727</v>
      </c>
      <c r="M274" s="71">
        <v>2.4094652929822948</v>
      </c>
      <c r="N274" s="71">
        <v>6.5723236140685231</v>
      </c>
      <c r="O274" s="71">
        <v>4.474063203373662</v>
      </c>
      <c r="P274" s="71">
        <v>7.1550125124123038</v>
      </c>
      <c r="Q274" s="71">
        <v>0.29568257501073902</v>
      </c>
      <c r="R274" s="71">
        <v>0</v>
      </c>
      <c r="S274" s="71">
        <v>0.41617065320223823</v>
      </c>
      <c r="T274" s="72"/>
      <c r="U274" s="71">
        <v>496962</v>
      </c>
      <c r="V274" s="71">
        <v>336</v>
      </c>
      <c r="W274" s="71">
        <v>203</v>
      </c>
      <c r="X274" s="71">
        <v>629</v>
      </c>
      <c r="Y274" s="71">
        <v>1350</v>
      </c>
      <c r="Z274" s="71">
        <v>2675</v>
      </c>
      <c r="AA274" s="71">
        <v>1482</v>
      </c>
      <c r="AB274" s="71">
        <v>4329</v>
      </c>
      <c r="AC274" s="71">
        <v>0</v>
      </c>
      <c r="AD274" s="71">
        <v>0.41617065320223823</v>
      </c>
      <c r="AE274" s="72"/>
      <c r="AF274" s="71">
        <v>4173227.393363243</v>
      </c>
      <c r="AG274" s="71">
        <v>567954.91398266924</v>
      </c>
      <c r="AH274" s="71">
        <v>1900789.582606256</v>
      </c>
      <c r="AI274" s="71">
        <v>3535802.0940323379</v>
      </c>
      <c r="AJ274" s="71">
        <v>7623573.9428283051</v>
      </c>
      <c r="AK274" s="71">
        <v>0</v>
      </c>
      <c r="AL274" s="71">
        <v>0</v>
      </c>
      <c r="AM274" s="71">
        <v>594661.23293743248</v>
      </c>
      <c r="AN274" s="71">
        <v>0</v>
      </c>
      <c r="AO274" s="71">
        <v>0</v>
      </c>
      <c r="AP274" s="71">
        <v>18396009.159750246</v>
      </c>
      <c r="AQ274" s="72"/>
      <c r="AR274" s="71">
        <v>18</v>
      </c>
      <c r="AS274" s="71">
        <v>4</v>
      </c>
      <c r="AT274" s="71">
        <v>0</v>
      </c>
      <c r="AU274" s="71">
        <v>0</v>
      </c>
      <c r="AV274" s="71">
        <v>0</v>
      </c>
      <c r="AW274" s="71">
        <v>0</v>
      </c>
      <c r="AX274" s="71"/>
      <c r="AY274" s="72"/>
      <c r="AZ274" s="71">
        <v>79.400000000000006</v>
      </c>
      <c r="BA274" s="71">
        <v>42.9</v>
      </c>
      <c r="BB274" s="71">
        <v>0</v>
      </c>
      <c r="BC274" s="71">
        <v>0</v>
      </c>
      <c r="BD274" s="71">
        <v>0</v>
      </c>
      <c r="BE274" s="71">
        <v>0</v>
      </c>
      <c r="BF274" s="71"/>
      <c r="BG274" s="72"/>
      <c r="BH274" s="71">
        <v>0</v>
      </c>
      <c r="BI274" s="71">
        <v>0</v>
      </c>
      <c r="BJ274" s="71">
        <v>0</v>
      </c>
      <c r="BK274" s="71">
        <v>0</v>
      </c>
      <c r="BL274" s="71">
        <v>11.958</v>
      </c>
      <c r="BM274" s="71">
        <v>0</v>
      </c>
      <c r="BN274" s="72"/>
      <c r="BO274" s="71">
        <v>0</v>
      </c>
      <c r="BP274" s="71">
        <v>0</v>
      </c>
      <c r="BQ274" s="71">
        <v>0</v>
      </c>
      <c r="BR274" s="71">
        <v>0</v>
      </c>
      <c r="BS274" s="71">
        <v>1</v>
      </c>
      <c r="BT274" s="71">
        <v>0</v>
      </c>
      <c r="BU274"/>
      <c r="BV274" s="70">
        <v>0</v>
      </c>
      <c r="BW274" s="70">
        <v>0</v>
      </c>
      <c r="BX274" s="70">
        <v>11.958</v>
      </c>
      <c r="BY274" s="70">
        <v>0</v>
      </c>
      <c r="BZ274" s="70">
        <v>0</v>
      </c>
      <c r="CA274" s="70">
        <v>0</v>
      </c>
      <c r="CB274" s="70">
        <v>0</v>
      </c>
      <c r="CC274" s="70">
        <v>0</v>
      </c>
      <c r="CD274" s="70">
        <v>0</v>
      </c>
    </row>
    <row r="275" spans="1:82">
      <c r="A275" s="70" t="s">
        <v>2049</v>
      </c>
      <c r="B275" s="70">
        <v>202</v>
      </c>
      <c r="C275" s="70">
        <v>15</v>
      </c>
      <c r="D275" s="70">
        <v>12</v>
      </c>
      <c r="E275" s="70">
        <v>2018</v>
      </c>
      <c r="F275" s="70" t="s">
        <v>183</v>
      </c>
      <c r="G275" s="70" t="s">
        <v>2034</v>
      </c>
      <c r="H275" s="70" t="s">
        <v>2035</v>
      </c>
      <c r="I275" s="148"/>
      <c r="J275" s="71">
        <v>3.1270671882714565</v>
      </c>
      <c r="K275" s="71">
        <v>0.75575321012421259</v>
      </c>
      <c r="L275" s="71">
        <v>8.6859073045375439</v>
      </c>
      <c r="M275" s="71">
        <v>2.4344213136233299</v>
      </c>
      <c r="N275" s="71">
        <v>5.9250156158212741</v>
      </c>
      <c r="O275" s="71">
        <v>4.348977233067858</v>
      </c>
      <c r="P275" s="71">
        <v>7.0742300492353767</v>
      </c>
      <c r="Q275" s="71">
        <v>0.26860797186528401</v>
      </c>
      <c r="R275" s="71">
        <v>0</v>
      </c>
      <c r="S275" s="71">
        <v>0.46487783998536053</v>
      </c>
      <c r="T275" s="72"/>
      <c r="U275" s="71">
        <v>509821</v>
      </c>
      <c r="V275" s="71">
        <v>336</v>
      </c>
      <c r="W275" s="71">
        <v>203</v>
      </c>
      <c r="X275" s="71">
        <v>629</v>
      </c>
      <c r="Y275" s="71">
        <v>1351</v>
      </c>
      <c r="Z275" s="71">
        <v>2650</v>
      </c>
      <c r="AA275" s="71">
        <v>1480</v>
      </c>
      <c r="AB275" s="71">
        <v>4238</v>
      </c>
      <c r="AC275" s="71">
        <v>0</v>
      </c>
      <c r="AD275" s="71">
        <v>0.46487783998536047</v>
      </c>
      <c r="AE275" s="72"/>
      <c r="AF275" s="71">
        <v>4476474.9617731525</v>
      </c>
      <c r="AG275" s="71">
        <v>504776.25022986718</v>
      </c>
      <c r="AH275" s="71">
        <v>1803639.9044379741</v>
      </c>
      <c r="AI275" s="71">
        <v>3497987.4768818612</v>
      </c>
      <c r="AJ275" s="71">
        <v>7074805.1465632496</v>
      </c>
      <c r="AK275" s="71">
        <v>0</v>
      </c>
      <c r="AL275" s="71">
        <v>0</v>
      </c>
      <c r="AM275" s="71">
        <v>583365.40719596797</v>
      </c>
      <c r="AN275" s="71">
        <v>0</v>
      </c>
      <c r="AO275" s="71">
        <v>0</v>
      </c>
      <c r="AP275" s="71">
        <v>17941049.147082072</v>
      </c>
      <c r="AQ275" s="72"/>
      <c r="AR275" s="71">
        <v>20</v>
      </c>
      <c r="AS275" s="71">
        <v>4</v>
      </c>
      <c r="AT275" s="71">
        <v>0</v>
      </c>
      <c r="AU275" s="71">
        <v>0</v>
      </c>
      <c r="AV275" s="71">
        <v>0</v>
      </c>
      <c r="AW275" s="71">
        <v>0</v>
      </c>
      <c r="AX275" s="71"/>
      <c r="AY275" s="72"/>
      <c r="AZ275" s="71">
        <v>91.199999999999989</v>
      </c>
      <c r="BA275" s="71">
        <v>43</v>
      </c>
      <c r="BB275" s="71">
        <v>0</v>
      </c>
      <c r="BC275" s="71">
        <v>0</v>
      </c>
      <c r="BD275" s="71">
        <v>0</v>
      </c>
      <c r="BE275" s="71">
        <v>0</v>
      </c>
      <c r="BF275" s="71"/>
      <c r="BG275" s="72"/>
      <c r="BH275" s="71">
        <v>0</v>
      </c>
      <c r="BI275" s="71">
        <v>0</v>
      </c>
      <c r="BJ275" s="71">
        <v>0</v>
      </c>
      <c r="BK275" s="71">
        <v>0</v>
      </c>
      <c r="BL275" s="71">
        <v>13.525</v>
      </c>
      <c r="BM275" s="71">
        <v>0</v>
      </c>
      <c r="BN275" s="72"/>
      <c r="BO275" s="71">
        <v>0</v>
      </c>
      <c r="BP275" s="71">
        <v>0</v>
      </c>
      <c r="BQ275" s="71">
        <v>0</v>
      </c>
      <c r="BR275" s="71">
        <v>0</v>
      </c>
      <c r="BS275" s="71">
        <v>1</v>
      </c>
      <c r="BT275" s="71">
        <v>0</v>
      </c>
      <c r="BU275"/>
      <c r="BV275" s="70">
        <v>0</v>
      </c>
      <c r="BW275" s="70">
        <v>0</v>
      </c>
      <c r="BX275" s="70">
        <v>13.525</v>
      </c>
      <c r="BY275" s="70">
        <v>0</v>
      </c>
      <c r="BZ275" s="70">
        <v>0</v>
      </c>
      <c r="CA275" s="70">
        <v>0</v>
      </c>
      <c r="CB275" s="70">
        <v>0</v>
      </c>
      <c r="CC275" s="70">
        <v>0</v>
      </c>
      <c r="CD275" s="70">
        <v>0</v>
      </c>
    </row>
    <row r="276" spans="1:82">
      <c r="A276" s="70" t="s">
        <v>2050</v>
      </c>
      <c r="B276" s="70">
        <v>203</v>
      </c>
      <c r="C276" s="70">
        <v>16</v>
      </c>
      <c r="D276" s="70">
        <v>12</v>
      </c>
      <c r="E276" s="70">
        <v>2019</v>
      </c>
      <c r="F276" s="70" t="s">
        <v>158</v>
      </c>
      <c r="G276" s="70" t="s">
        <v>2034</v>
      </c>
      <c r="H276" s="70" t="s">
        <v>2035</v>
      </c>
      <c r="I276" s="148"/>
      <c r="J276" s="71">
        <v>2.4658845549935218</v>
      </c>
      <c r="K276" s="71">
        <v>0.69893414040674795</v>
      </c>
      <c r="L276" s="71">
        <v>8.7740003994263311</v>
      </c>
      <c r="M276" s="71">
        <v>2.3872295888777328</v>
      </c>
      <c r="N276" s="71">
        <v>5.6941897360038443</v>
      </c>
      <c r="O276" s="71">
        <v>4.1976337028752253</v>
      </c>
      <c r="P276" s="71">
        <v>6.6074597503528194</v>
      </c>
      <c r="Q276" s="71">
        <v>0.25609741110749301</v>
      </c>
      <c r="R276" s="71">
        <v>0</v>
      </c>
      <c r="S276" s="71">
        <v>0.45924378974598845</v>
      </c>
      <c r="T276" s="72"/>
      <c r="U276" s="71">
        <v>460169</v>
      </c>
      <c r="V276" s="71">
        <v>336</v>
      </c>
      <c r="W276" s="71">
        <v>203</v>
      </c>
      <c r="X276" s="71">
        <v>629</v>
      </c>
      <c r="Y276" s="71">
        <v>1351</v>
      </c>
      <c r="Z276" s="71">
        <v>2628</v>
      </c>
      <c r="AA276" s="71">
        <v>1372</v>
      </c>
      <c r="AB276" s="71">
        <v>4150</v>
      </c>
      <c r="AC276" s="71">
        <v>0</v>
      </c>
      <c r="AD276" s="71">
        <v>0.45924378974598851</v>
      </c>
      <c r="AE276" s="72"/>
      <c r="AF276" s="71">
        <v>3558191.7519049561</v>
      </c>
      <c r="AG276" s="71">
        <v>488332.708090353</v>
      </c>
      <c r="AH276" s="71">
        <v>1916396.555802319</v>
      </c>
      <c r="AI276" s="71">
        <v>3536493.9921072549</v>
      </c>
      <c r="AJ276" s="71">
        <v>7023942.1194996145</v>
      </c>
      <c r="AK276" s="71">
        <v>0</v>
      </c>
      <c r="AL276" s="71">
        <v>0</v>
      </c>
      <c r="AM276" s="71">
        <v>565198.75881672639</v>
      </c>
      <c r="AN276" s="71">
        <v>0</v>
      </c>
      <c r="AO276" s="71">
        <v>0</v>
      </c>
      <c r="AP276" s="71">
        <v>17088555.886221223</v>
      </c>
      <c r="AQ276" s="72"/>
      <c r="AR276" s="71">
        <v>22</v>
      </c>
      <c r="AS276" s="71">
        <v>4</v>
      </c>
      <c r="AT276" s="71">
        <v>0</v>
      </c>
      <c r="AU276" s="71">
        <v>0</v>
      </c>
      <c r="AV276" s="71">
        <v>0</v>
      </c>
      <c r="AW276" s="71">
        <v>0</v>
      </c>
      <c r="AX276" s="71"/>
      <c r="AY276" s="72"/>
      <c r="AZ276" s="71">
        <v>97.9</v>
      </c>
      <c r="BA276" s="71">
        <v>42.899999999999991</v>
      </c>
      <c r="BB276" s="71">
        <v>0</v>
      </c>
      <c r="BC276" s="71">
        <v>0</v>
      </c>
      <c r="BD276" s="71">
        <v>0</v>
      </c>
      <c r="BE276" s="71">
        <v>0</v>
      </c>
      <c r="BF276" s="71"/>
      <c r="BG276" s="72"/>
      <c r="BH276" s="71">
        <v>0</v>
      </c>
      <c r="BI276" s="71">
        <v>0</v>
      </c>
      <c r="BJ276" s="71">
        <v>0</v>
      </c>
      <c r="BK276" s="71">
        <v>0</v>
      </c>
      <c r="BL276" s="71">
        <v>14.606999999999999</v>
      </c>
      <c r="BM276" s="71">
        <v>0</v>
      </c>
      <c r="BN276" s="72"/>
      <c r="BO276" s="71">
        <v>0</v>
      </c>
      <c r="BP276" s="71">
        <v>0</v>
      </c>
      <c r="BQ276" s="71">
        <v>0</v>
      </c>
      <c r="BR276" s="71">
        <v>0</v>
      </c>
      <c r="BS276" s="71">
        <v>1</v>
      </c>
      <c r="BT276" s="71">
        <v>0</v>
      </c>
      <c r="BU276"/>
      <c r="BV276" s="70">
        <v>0</v>
      </c>
      <c r="BW276" s="70">
        <v>0</v>
      </c>
      <c r="BX276" s="70">
        <v>14.606999999999999</v>
      </c>
      <c r="BY276" s="70">
        <v>0</v>
      </c>
      <c r="BZ276" s="70">
        <v>0</v>
      </c>
      <c r="CA276" s="70">
        <v>0</v>
      </c>
      <c r="CB276" s="70">
        <v>0</v>
      </c>
      <c r="CC276" s="70">
        <v>0</v>
      </c>
      <c r="CD276" s="70">
        <v>0</v>
      </c>
    </row>
    <row r="277" spans="1:82">
      <c r="A277" s="70" t="s">
        <v>2051</v>
      </c>
      <c r="B277" s="70">
        <v>204</v>
      </c>
      <c r="C277" s="70">
        <v>17</v>
      </c>
      <c r="D277" s="70">
        <v>12</v>
      </c>
      <c r="E277" s="70">
        <v>2020</v>
      </c>
      <c r="F277" s="70" t="s">
        <v>159</v>
      </c>
      <c r="G277" s="70" t="s">
        <v>2034</v>
      </c>
      <c r="H277" s="70" t="s">
        <v>2035</v>
      </c>
      <c r="I277" s="148"/>
      <c r="J277" s="71">
        <v>2.2577424017413299</v>
      </c>
      <c r="K277" s="71">
        <v>0.73175418933324421</v>
      </c>
      <c r="L277" s="71">
        <v>8.1400112885113867</v>
      </c>
      <c r="M277" s="71">
        <v>2.2385184141726282</v>
      </c>
      <c r="N277" s="71">
        <v>5.2383346292978059</v>
      </c>
      <c r="O277" s="71">
        <v>3.652530730599211</v>
      </c>
      <c r="P277" s="71">
        <v>6.1575740426284886</v>
      </c>
      <c r="Q277" s="71">
        <v>0.238142361808237</v>
      </c>
      <c r="R277" s="71">
        <v>0</v>
      </c>
      <c r="S277" s="71">
        <v>0.38369257458410633</v>
      </c>
      <c r="T277" s="72"/>
      <c r="U277" s="71">
        <v>435349</v>
      </c>
      <c r="V277" s="71">
        <v>311</v>
      </c>
      <c r="W277" s="71">
        <v>238</v>
      </c>
      <c r="X277" s="71">
        <v>600</v>
      </c>
      <c r="Y277" s="71">
        <v>1336</v>
      </c>
      <c r="Z277" s="71">
        <v>2610</v>
      </c>
      <c r="AA277" s="71">
        <v>1359</v>
      </c>
      <c r="AB277" s="71">
        <v>4039</v>
      </c>
      <c r="AC277" s="71">
        <v>0</v>
      </c>
      <c r="AD277" s="71">
        <v>0.38369257458410633</v>
      </c>
      <c r="AE277" s="72"/>
      <c r="AF277" s="71">
        <v>3528562.111023169</v>
      </c>
      <c r="AG277" s="71">
        <v>495832.64450364176</v>
      </c>
      <c r="AH277" s="71">
        <v>2013487.563872952</v>
      </c>
      <c r="AI277" s="71">
        <v>3526944.8651712444</v>
      </c>
      <c r="AJ277" s="71">
        <v>7152634.825691672</v>
      </c>
      <c r="AK277" s="71"/>
      <c r="AL277" s="71"/>
      <c r="AM277" s="71">
        <v>527134.37422594381</v>
      </c>
      <c r="AN277" s="71"/>
      <c r="AO277" s="71"/>
      <c r="AP277" s="71">
        <v>17244596.384488624</v>
      </c>
      <c r="AQ277" s="72"/>
      <c r="AR277" s="71">
        <v>22</v>
      </c>
      <c r="AS277" s="71">
        <v>4</v>
      </c>
      <c r="AT277" s="71">
        <v>0</v>
      </c>
      <c r="AU277" s="71">
        <v>0</v>
      </c>
      <c r="AV277" s="71">
        <v>0</v>
      </c>
      <c r="AW277" s="71">
        <v>0</v>
      </c>
      <c r="AX277" s="71"/>
      <c r="AY277" s="72"/>
      <c r="AZ277" s="71">
        <v>97.9</v>
      </c>
      <c r="BA277" s="71">
        <v>42.899999999999991</v>
      </c>
      <c r="BB277" s="71">
        <v>0</v>
      </c>
      <c r="BC277" s="71">
        <v>0</v>
      </c>
      <c r="BD277" s="71">
        <v>0</v>
      </c>
      <c r="BE277" s="71">
        <v>0</v>
      </c>
      <c r="BF277" s="71"/>
      <c r="BG277" s="72"/>
      <c r="BH277" s="71">
        <v>0</v>
      </c>
      <c r="BI277" s="71">
        <v>0</v>
      </c>
      <c r="BJ277" s="71">
        <v>0</v>
      </c>
      <c r="BK277" s="71">
        <v>0</v>
      </c>
      <c r="BL277" s="71">
        <v>11.555999999999999</v>
      </c>
      <c r="BM277" s="71">
        <v>0</v>
      </c>
      <c r="BN277" s="72"/>
      <c r="BO277" s="71">
        <v>0</v>
      </c>
      <c r="BP277" s="71">
        <v>0</v>
      </c>
      <c r="BQ277" s="71">
        <v>0</v>
      </c>
      <c r="BR277" s="71">
        <v>0</v>
      </c>
      <c r="BS277" s="71">
        <v>1</v>
      </c>
      <c r="BT277" s="71">
        <v>0</v>
      </c>
      <c r="BU277"/>
      <c r="BV277" s="70">
        <v>0</v>
      </c>
      <c r="BW277" s="70">
        <v>0</v>
      </c>
      <c r="BX277" s="70">
        <v>11.555999999999999</v>
      </c>
      <c r="BY277" s="70">
        <v>0</v>
      </c>
      <c r="BZ277" s="70">
        <v>0</v>
      </c>
      <c r="CA277" s="70">
        <v>0</v>
      </c>
      <c r="CB277" s="70">
        <v>0</v>
      </c>
      <c r="CC277" s="70">
        <v>0</v>
      </c>
      <c r="CD277" s="70">
        <v>0</v>
      </c>
    </row>
    <row r="278" spans="1:82">
      <c r="A278" s="70" t="s">
        <v>2052</v>
      </c>
      <c r="B278" s="70">
        <v>204</v>
      </c>
      <c r="C278" s="70">
        <v>18</v>
      </c>
      <c r="D278" s="70">
        <v>12</v>
      </c>
      <c r="E278" s="70">
        <v>2021</v>
      </c>
      <c r="F278" s="70" t="s">
        <v>160</v>
      </c>
      <c r="G278" s="70" t="s">
        <v>2034</v>
      </c>
      <c r="H278" s="70" t="s">
        <v>2035</v>
      </c>
      <c r="I278" s="148"/>
      <c r="J278" s="71">
        <v>2.3836567093233989</v>
      </c>
      <c r="K278" s="71">
        <v>0.76201920996175543</v>
      </c>
      <c r="L278" s="71">
        <v>7.0725333035002977</v>
      </c>
      <c r="M278" s="71">
        <v>2.3544644942052035</v>
      </c>
      <c r="N278" s="71">
        <v>5.5562768315067093</v>
      </c>
      <c r="O278" s="71">
        <v>3.5120065641679221</v>
      </c>
      <c r="P278" s="71">
        <v>6.3240360761156351</v>
      </c>
      <c r="Q278" s="71">
        <v>0.23232230033439799</v>
      </c>
      <c r="R278" s="71">
        <v>0</v>
      </c>
      <c r="S278" s="71">
        <v>0.32376396168279159</v>
      </c>
      <c r="T278" s="72"/>
      <c r="U278" s="71">
        <v>498215</v>
      </c>
      <c r="V278" s="71">
        <v>311</v>
      </c>
      <c r="W278" s="71">
        <v>238</v>
      </c>
      <c r="X278" s="71">
        <v>600</v>
      </c>
      <c r="Y278" s="71">
        <v>1336</v>
      </c>
      <c r="Z278" s="71">
        <v>2584</v>
      </c>
      <c r="AA278" s="71">
        <v>1361</v>
      </c>
      <c r="AB278" s="71">
        <v>3979</v>
      </c>
      <c r="AC278" s="71">
        <v>0</v>
      </c>
      <c r="AD278" s="71">
        <v>0.32376396168279159</v>
      </c>
      <c r="AE278" s="72"/>
      <c r="AF278" s="71">
        <v>3590433.9598072441</v>
      </c>
      <c r="AG278" s="71">
        <v>503023.23604203667</v>
      </c>
      <c r="AH278" s="71">
        <v>1581822.7384907356</v>
      </c>
      <c r="AI278" s="71">
        <v>3645066.8717537029</v>
      </c>
      <c r="AJ278" s="71">
        <v>7358254.1886743698</v>
      </c>
      <c r="AK278" s="71">
        <v>0</v>
      </c>
      <c r="AL278" s="71">
        <v>0</v>
      </c>
      <c r="AM278" s="71">
        <v>522299.00958724786</v>
      </c>
      <c r="AN278" s="71">
        <v>0</v>
      </c>
      <c r="AO278" s="71">
        <v>0</v>
      </c>
      <c r="AP278" s="71">
        <v>17200900.004355337</v>
      </c>
      <c r="AQ278" s="72"/>
      <c r="AR278" s="71">
        <v>23</v>
      </c>
      <c r="AS278" s="71">
        <v>4</v>
      </c>
      <c r="AT278" s="71">
        <v>0</v>
      </c>
      <c r="AU278" s="71">
        <v>0</v>
      </c>
      <c r="AV278" s="71">
        <v>0</v>
      </c>
      <c r="AW278" s="71">
        <v>0</v>
      </c>
      <c r="AX278" s="71"/>
      <c r="AY278" s="72"/>
      <c r="AZ278" s="71">
        <v>100.1</v>
      </c>
      <c r="BA278" s="71">
        <v>42.899999999999991</v>
      </c>
      <c r="BB278" s="71">
        <v>0</v>
      </c>
      <c r="BC278" s="71">
        <v>0</v>
      </c>
      <c r="BD278" s="71">
        <v>0</v>
      </c>
      <c r="BE278" s="71">
        <v>0</v>
      </c>
      <c r="BF278" s="71"/>
      <c r="BG278" s="72"/>
      <c r="BH278" s="71">
        <v>0</v>
      </c>
      <c r="BI278" s="71">
        <v>0</v>
      </c>
      <c r="BJ278" s="71">
        <v>0</v>
      </c>
      <c r="BK278" s="71">
        <v>0</v>
      </c>
      <c r="BL278" s="71">
        <v>12.218999999999999</v>
      </c>
      <c r="BM278" s="71">
        <v>0</v>
      </c>
      <c r="BN278" s="72"/>
      <c r="BO278" s="71">
        <v>0</v>
      </c>
      <c r="BP278" s="71">
        <v>0</v>
      </c>
      <c r="BQ278" s="71">
        <v>0</v>
      </c>
      <c r="BR278" s="71">
        <v>0</v>
      </c>
      <c r="BS278" s="71">
        <v>1</v>
      </c>
      <c r="BT278" s="71">
        <v>0</v>
      </c>
      <c r="BU278"/>
      <c r="BV278" s="70">
        <v>0</v>
      </c>
      <c r="BW278" s="70">
        <v>0</v>
      </c>
      <c r="BX278" s="70">
        <v>11.869</v>
      </c>
      <c r="BY278" s="70">
        <v>0</v>
      </c>
      <c r="BZ278" s="70">
        <v>0.35</v>
      </c>
      <c r="CA278" s="70">
        <v>0</v>
      </c>
      <c r="CB278" s="70">
        <v>0</v>
      </c>
      <c r="CC278" s="70">
        <v>0</v>
      </c>
      <c r="CD278" s="70">
        <v>0</v>
      </c>
    </row>
    <row r="279" spans="1:82">
      <c r="A279" s="70" t="s">
        <v>2053</v>
      </c>
      <c r="B279" s="70">
        <v>204</v>
      </c>
      <c r="C279" s="70">
        <v>19</v>
      </c>
      <c r="D279" s="70">
        <v>12</v>
      </c>
      <c r="E279" s="70">
        <v>2022</v>
      </c>
      <c r="F279" s="70" t="s">
        <v>161</v>
      </c>
      <c r="G279" s="70" t="s">
        <v>2034</v>
      </c>
      <c r="H279" s="70" t="s">
        <v>2035</v>
      </c>
      <c r="I279" s="148"/>
      <c r="J279" s="71">
        <v>2.6388960548009863</v>
      </c>
      <c r="K279" s="71">
        <v>0.69442214654857071</v>
      </c>
      <c r="L279" s="71">
        <v>6.2468690736530554</v>
      </c>
      <c r="M279" s="71">
        <v>2.2508865406262339</v>
      </c>
      <c r="N279" s="71">
        <v>5.7319149959450666</v>
      </c>
      <c r="O279" s="71">
        <v>3.6091684185666559</v>
      </c>
      <c r="P279" s="71">
        <v>6.2107700417901075</v>
      </c>
      <c r="Q279" s="71">
        <v>0.22788516034492318</v>
      </c>
      <c r="R279" s="71">
        <v>0</v>
      </c>
      <c r="S279" s="71">
        <v>0.32288431266284578</v>
      </c>
      <c r="T279" s="72"/>
      <c r="U279" s="71">
        <v>510023</v>
      </c>
      <c r="V279" s="71">
        <v>311</v>
      </c>
      <c r="W279" s="71">
        <v>238</v>
      </c>
      <c r="X279" s="71">
        <v>600</v>
      </c>
      <c r="Y279" s="71">
        <v>1334</v>
      </c>
      <c r="Z279" s="71">
        <v>2523</v>
      </c>
      <c r="AA279" s="71">
        <v>1357</v>
      </c>
      <c r="AB279" s="71">
        <v>3871</v>
      </c>
      <c r="AC279" s="71">
        <v>0</v>
      </c>
      <c r="AD279" s="71">
        <v>0.32288431266284578</v>
      </c>
      <c r="AE279" s="72"/>
      <c r="AF279" s="71">
        <v>4190570.8762895353</v>
      </c>
      <c r="AG279" s="71">
        <v>494748.67156089301</v>
      </c>
      <c r="AH279" s="71">
        <v>1676662.7460130267</v>
      </c>
      <c r="AI279" s="71">
        <v>3458931.6114661745</v>
      </c>
      <c r="AJ279" s="71">
        <v>8433413.7666958719</v>
      </c>
      <c r="AK279" s="71">
        <v>0</v>
      </c>
      <c r="AL279" s="71">
        <v>0</v>
      </c>
      <c r="AM279" s="71">
        <v>499851.75664994435</v>
      </c>
      <c r="AN279" s="71">
        <v>0</v>
      </c>
      <c r="AO279" s="71">
        <v>0</v>
      </c>
      <c r="AP279" s="71">
        <v>18754179.428675447</v>
      </c>
      <c r="AQ279" s="72"/>
      <c r="AR279" s="71">
        <v>23</v>
      </c>
      <c r="AS279" s="71">
        <v>4</v>
      </c>
      <c r="AT279" s="71">
        <v>0</v>
      </c>
      <c r="AU279" s="71">
        <v>0</v>
      </c>
      <c r="AV279" s="71">
        <v>0</v>
      </c>
      <c r="AW279" s="71">
        <v>0</v>
      </c>
      <c r="AX279" s="71"/>
      <c r="AY279" s="72"/>
      <c r="AZ279" s="71">
        <v>100.1</v>
      </c>
      <c r="BA279" s="71">
        <v>42.899999999999991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2054</v>
      </c>
      <c r="B280" s="70">
        <v>204</v>
      </c>
      <c r="C280" s="70">
        <v>20</v>
      </c>
      <c r="D280" s="70">
        <v>12</v>
      </c>
      <c r="E280" s="70">
        <v>2023</v>
      </c>
      <c r="F280" s="70" t="s">
        <v>1539</v>
      </c>
      <c r="G280" s="70" t="s">
        <v>2034</v>
      </c>
      <c r="H280" s="70" t="s">
        <v>2035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24</v>
      </c>
      <c r="AS280" s="71">
        <v>4</v>
      </c>
      <c r="AT280" s="71">
        <v>0</v>
      </c>
      <c r="AU280" s="71">
        <v>0</v>
      </c>
      <c r="AV280" s="71">
        <v>0</v>
      </c>
      <c r="AW280" s="71">
        <v>0</v>
      </c>
      <c r="AX280" s="71"/>
      <c r="AY280" s="72"/>
      <c r="AZ280" s="71">
        <v>108.10000000000001</v>
      </c>
      <c r="BA280" s="71">
        <v>42.899999999999991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2055</v>
      </c>
      <c r="B281" s="70">
        <v>204</v>
      </c>
      <c r="C281" s="70">
        <v>21</v>
      </c>
      <c r="D281" s="70">
        <v>12</v>
      </c>
      <c r="E281" s="70">
        <v>2024</v>
      </c>
      <c r="F281" s="70" t="s">
        <v>1554</v>
      </c>
      <c r="G281" s="70" t="s">
        <v>2034</v>
      </c>
      <c r="H281" s="70" t="s">
        <v>2035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2056</v>
      </c>
      <c r="B282" s="70">
        <v>239</v>
      </c>
      <c r="C282" s="70">
        <v>1</v>
      </c>
      <c r="D282" s="70">
        <v>15</v>
      </c>
      <c r="E282" s="70">
        <v>1990</v>
      </c>
      <c r="F282" s="70" t="s">
        <v>787</v>
      </c>
      <c r="G282" s="70" t="s">
        <v>2057</v>
      </c>
      <c r="H282" s="70" t="s">
        <v>2058</v>
      </c>
      <c r="I282" s="148"/>
      <c r="J282" s="71">
        <v>8.0348121793893306</v>
      </c>
      <c r="K282" s="71">
        <v>1.399141653009939</v>
      </c>
      <c r="L282" s="71">
        <v>9.6949043578382224</v>
      </c>
      <c r="M282" s="71">
        <v>3.8065873636501659</v>
      </c>
      <c r="N282" s="71">
        <v>7.8579310353006013</v>
      </c>
      <c r="O282" s="71">
        <v>4.0066937679482093</v>
      </c>
      <c r="P282" s="71">
        <v>5.5969436193407711</v>
      </c>
      <c r="Q282" s="71">
        <v>0.37828098040407199</v>
      </c>
      <c r="R282" s="71">
        <v>0</v>
      </c>
      <c r="S282" s="71">
        <v>0.3410154804835539</v>
      </c>
      <c r="T282" s="72"/>
      <c r="U282" s="71">
        <v>1196200</v>
      </c>
      <c r="V282" s="71">
        <v>408</v>
      </c>
      <c r="W282" s="71">
        <v>138</v>
      </c>
      <c r="X282" s="71">
        <v>1310</v>
      </c>
      <c r="Y282" s="71">
        <v>1953</v>
      </c>
      <c r="Z282" s="71">
        <v>1648</v>
      </c>
      <c r="AA282" s="71">
        <v>1359</v>
      </c>
      <c r="AB282" s="71">
        <v>6142</v>
      </c>
      <c r="AC282" s="71">
        <v>0</v>
      </c>
      <c r="AD282" s="71">
        <v>0.3410154804835539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2059</v>
      </c>
      <c r="B283" s="70">
        <v>240</v>
      </c>
      <c r="C283" s="70">
        <v>2</v>
      </c>
      <c r="D283" s="70">
        <v>15</v>
      </c>
      <c r="E283" s="70">
        <v>2005</v>
      </c>
      <c r="F283" s="70" t="s">
        <v>789</v>
      </c>
      <c r="G283" s="70" t="s">
        <v>2057</v>
      </c>
      <c r="H283" s="70" t="s">
        <v>2058</v>
      </c>
      <c r="I283" s="148"/>
      <c r="J283" s="71">
        <v>3.7309346556764198</v>
      </c>
      <c r="K283" s="71">
        <v>0.69245417809821863</v>
      </c>
      <c r="L283" s="71">
        <v>0.67305529766663597</v>
      </c>
      <c r="M283" s="71">
        <v>6.3642201116567731</v>
      </c>
      <c r="N283" s="71">
        <v>10.494502932108491</v>
      </c>
      <c r="O283" s="71">
        <v>5.7104912715004392</v>
      </c>
      <c r="P283" s="71">
        <v>6.1299408162937157</v>
      </c>
      <c r="Q283" s="71">
        <v>0.309712564156087</v>
      </c>
      <c r="R283" s="71">
        <v>0</v>
      </c>
      <c r="S283" s="71">
        <v>0.43713195928293302</v>
      </c>
      <c r="T283" s="72"/>
      <c r="U283" s="71">
        <v>672265</v>
      </c>
      <c r="V283" s="71">
        <v>266</v>
      </c>
      <c r="W283" s="71">
        <v>9</v>
      </c>
      <c r="X283" s="71">
        <v>1168</v>
      </c>
      <c r="Y283" s="71">
        <v>1961</v>
      </c>
      <c r="Z283" s="71">
        <v>2718</v>
      </c>
      <c r="AA283" s="71">
        <v>1219</v>
      </c>
      <c r="AB283" s="71">
        <v>5257</v>
      </c>
      <c r="AC283" s="71">
        <v>0</v>
      </c>
      <c r="AD283" s="71">
        <v>0.43713195928293302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2060</v>
      </c>
      <c r="B284" s="70">
        <v>241</v>
      </c>
      <c r="C284" s="70">
        <v>3</v>
      </c>
      <c r="D284" s="70">
        <v>15</v>
      </c>
      <c r="E284" s="70">
        <v>2006</v>
      </c>
      <c r="F284" s="70" t="s">
        <v>790</v>
      </c>
      <c r="G284" s="70" t="s">
        <v>2057</v>
      </c>
      <c r="H284" s="70" t="s">
        <v>2058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2061</v>
      </c>
      <c r="B285" s="70">
        <v>242</v>
      </c>
      <c r="C285" s="70">
        <v>4</v>
      </c>
      <c r="D285" s="70">
        <v>15</v>
      </c>
      <c r="E285" s="70">
        <v>2007</v>
      </c>
      <c r="F285" s="70" t="s">
        <v>791</v>
      </c>
      <c r="G285" s="70" t="s">
        <v>2057</v>
      </c>
      <c r="H285" s="70" t="s">
        <v>2058</v>
      </c>
      <c r="I285" s="148"/>
      <c r="J285" s="71">
        <v>3.7911332554737229</v>
      </c>
      <c r="K285" s="71">
        <v>0.64756376368194324</v>
      </c>
      <c r="L285" s="71">
        <v>4.605498625793782</v>
      </c>
      <c r="M285" s="71">
        <v>6.5891821729500366</v>
      </c>
      <c r="N285" s="71">
        <v>9.0246003986425265</v>
      </c>
      <c r="O285" s="71">
        <v>5.561941189467853</v>
      </c>
      <c r="P285" s="71">
        <v>6.1329081938757293</v>
      </c>
      <c r="Q285" s="71">
        <v>0.31437712396721401</v>
      </c>
      <c r="R285" s="71">
        <v>0</v>
      </c>
      <c r="S285" s="71">
        <v>0.43561156104511628</v>
      </c>
      <c r="T285" s="72"/>
      <c r="U285" s="71">
        <v>698842</v>
      </c>
      <c r="V285" s="71">
        <v>242</v>
      </c>
      <c r="W285" s="71">
        <v>75</v>
      </c>
      <c r="X285" s="71">
        <v>1411</v>
      </c>
      <c r="Y285" s="71">
        <v>1921</v>
      </c>
      <c r="Z285" s="71">
        <v>2752</v>
      </c>
      <c r="AA285" s="71">
        <v>1201</v>
      </c>
      <c r="AB285" s="71">
        <v>5054</v>
      </c>
      <c r="AC285" s="71">
        <v>0</v>
      </c>
      <c r="AD285" s="71">
        <v>0.43561156104511628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2062</v>
      </c>
      <c r="B286" s="70">
        <v>243</v>
      </c>
      <c r="C286" s="70">
        <v>5</v>
      </c>
      <c r="D286" s="70">
        <v>15</v>
      </c>
      <c r="E286" s="70">
        <v>2008</v>
      </c>
      <c r="F286" s="70" t="s">
        <v>792</v>
      </c>
      <c r="G286" s="70" t="s">
        <v>2057</v>
      </c>
      <c r="H286" s="70" t="s">
        <v>2058</v>
      </c>
      <c r="I286" s="148"/>
      <c r="J286" s="71">
        <v>3.1374365817892609</v>
      </c>
      <c r="K286" s="71">
        <v>0.48002972488177093</v>
      </c>
      <c r="L286" s="71">
        <v>4.1842023342580807</v>
      </c>
      <c r="M286" s="71">
        <v>7.1282030837815258</v>
      </c>
      <c r="N286" s="71">
        <v>8.1763603790389574</v>
      </c>
      <c r="O286" s="71">
        <v>5.3479633435738556</v>
      </c>
      <c r="P286" s="71">
        <v>6.0953147464131074</v>
      </c>
      <c r="Q286" s="71">
        <v>0.30561813977529401</v>
      </c>
      <c r="R286" s="71">
        <v>0</v>
      </c>
      <c r="S286" s="71">
        <v>0.28298958358129689</v>
      </c>
      <c r="T286" s="72"/>
      <c r="U286" s="71">
        <v>671118</v>
      </c>
      <c r="V286" s="71">
        <v>242</v>
      </c>
      <c r="W286" s="71">
        <v>75</v>
      </c>
      <c r="X286" s="71">
        <v>1411</v>
      </c>
      <c r="Y286" s="71">
        <v>1915</v>
      </c>
      <c r="Z286" s="71">
        <v>2739</v>
      </c>
      <c r="AA286" s="71">
        <v>1195</v>
      </c>
      <c r="AB286" s="71">
        <v>4994</v>
      </c>
      <c r="AC286" s="71">
        <v>0</v>
      </c>
      <c r="AD286" s="71">
        <v>0.28298958358129689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2063</v>
      </c>
      <c r="B287" s="70">
        <v>244</v>
      </c>
      <c r="C287" s="70">
        <v>6</v>
      </c>
      <c r="D287" s="70">
        <v>15</v>
      </c>
      <c r="E287" s="70">
        <v>2009</v>
      </c>
      <c r="F287" s="70" t="s">
        <v>176</v>
      </c>
      <c r="G287" s="70" t="s">
        <v>2057</v>
      </c>
      <c r="H287" s="70" t="s">
        <v>2058</v>
      </c>
      <c r="I287" s="148"/>
      <c r="J287" s="71">
        <v>3.2716163183882179</v>
      </c>
      <c r="K287" s="71">
        <v>0.51961366884810334</v>
      </c>
      <c r="L287" s="71">
        <v>3.7645576171805279</v>
      </c>
      <c r="M287" s="71">
        <v>6.7779264219864892</v>
      </c>
      <c r="N287" s="71">
        <v>8.2440806064764303</v>
      </c>
      <c r="O287" s="71">
        <v>5.4379172776069646</v>
      </c>
      <c r="P287" s="71">
        <v>5.8727160302439456</v>
      </c>
      <c r="Q287" s="71">
        <v>0.28752257141472398</v>
      </c>
      <c r="R287" s="71">
        <v>0</v>
      </c>
      <c r="S287" s="71">
        <v>0.24346515498568319</v>
      </c>
      <c r="T287" s="72"/>
      <c r="U287" s="71">
        <v>519867</v>
      </c>
      <c r="V287" s="71">
        <v>251</v>
      </c>
      <c r="W287" s="71">
        <v>94</v>
      </c>
      <c r="X287" s="71">
        <v>1368</v>
      </c>
      <c r="Y287" s="71">
        <v>1916</v>
      </c>
      <c r="Z287" s="71">
        <v>2749</v>
      </c>
      <c r="AA287" s="71">
        <v>1182</v>
      </c>
      <c r="AB287" s="71">
        <v>4932</v>
      </c>
      <c r="AC287" s="71">
        <v>0</v>
      </c>
      <c r="AD287" s="71">
        <v>0.24346515498568319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2064</v>
      </c>
      <c r="B288" s="70">
        <v>245</v>
      </c>
      <c r="C288" s="70">
        <v>7</v>
      </c>
      <c r="D288" s="70">
        <v>15</v>
      </c>
      <c r="E288" s="70">
        <v>2010</v>
      </c>
      <c r="F288" s="70" t="s">
        <v>177</v>
      </c>
      <c r="G288" s="70" t="s">
        <v>2057</v>
      </c>
      <c r="H288" s="70" t="s">
        <v>2058</v>
      </c>
      <c r="I288" s="148"/>
      <c r="J288" s="71">
        <v>3.7265613844435248</v>
      </c>
      <c r="K288" s="71">
        <v>0.55665626171636307</v>
      </c>
      <c r="L288" s="71">
        <v>3.8336155099463611</v>
      </c>
      <c r="M288" s="71">
        <v>7.0029353420696916</v>
      </c>
      <c r="N288" s="71">
        <v>8.663987726918128</v>
      </c>
      <c r="O288" s="71">
        <v>5.3851993228542776</v>
      </c>
      <c r="P288" s="71">
        <v>5.9365087905963003</v>
      </c>
      <c r="Q288" s="71">
        <v>0.29281794432559999</v>
      </c>
      <c r="R288" s="71">
        <v>0</v>
      </c>
      <c r="S288" s="71">
        <v>0.3772038500799918</v>
      </c>
      <c r="T288" s="72"/>
      <c r="U288" s="71">
        <v>691493</v>
      </c>
      <c r="V288" s="71">
        <v>251</v>
      </c>
      <c r="W288" s="71">
        <v>94</v>
      </c>
      <c r="X288" s="71">
        <v>1368</v>
      </c>
      <c r="Y288" s="71">
        <v>1892</v>
      </c>
      <c r="Z288" s="71">
        <v>2735</v>
      </c>
      <c r="AA288" s="71">
        <v>1165</v>
      </c>
      <c r="AB288" s="71">
        <v>4813</v>
      </c>
      <c r="AC288" s="71">
        <v>0</v>
      </c>
      <c r="AD288" s="71">
        <v>0.3772038500799918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2065</v>
      </c>
      <c r="B289" s="70">
        <v>246</v>
      </c>
      <c r="C289" s="70">
        <v>8</v>
      </c>
      <c r="D289" s="70">
        <v>15</v>
      </c>
      <c r="E289" s="70">
        <v>2011</v>
      </c>
      <c r="F289" s="70" t="s">
        <v>178</v>
      </c>
      <c r="G289" s="70" t="s">
        <v>2057</v>
      </c>
      <c r="H289" s="70" t="s">
        <v>2058</v>
      </c>
      <c r="I289" s="148"/>
      <c r="J289" s="71">
        <v>4.1981068685499734</v>
      </c>
      <c r="K289" s="71">
        <v>0.6986760035729026</v>
      </c>
      <c r="L289" s="71">
        <v>3.4205871345333949</v>
      </c>
      <c r="M289" s="71">
        <v>7.7068146780706366</v>
      </c>
      <c r="N289" s="71">
        <v>8.0586434284640802</v>
      </c>
      <c r="O289" s="71">
        <v>5.2379323480893296</v>
      </c>
      <c r="P289" s="71">
        <v>5.6610356524930081</v>
      </c>
      <c r="Q289" s="71">
        <v>0.33242864702386798</v>
      </c>
      <c r="R289" s="71">
        <v>0</v>
      </c>
      <c r="S289" s="71">
        <v>0.37548997017719732</v>
      </c>
      <c r="T289" s="72"/>
      <c r="U289" s="71">
        <v>738681</v>
      </c>
      <c r="V289" s="71">
        <v>251</v>
      </c>
      <c r="W289" s="71">
        <v>94</v>
      </c>
      <c r="X289" s="71">
        <v>1368</v>
      </c>
      <c r="Y289" s="71">
        <v>1874</v>
      </c>
      <c r="Z289" s="71">
        <v>2718</v>
      </c>
      <c r="AA289" s="71">
        <v>1144</v>
      </c>
      <c r="AB289" s="71">
        <v>4737</v>
      </c>
      <c r="AC289" s="71">
        <v>0</v>
      </c>
      <c r="AD289" s="71">
        <v>0.37548997017719732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2066</v>
      </c>
      <c r="B290" s="70">
        <v>247</v>
      </c>
      <c r="C290" s="70">
        <v>9</v>
      </c>
      <c r="D290" s="70">
        <v>15</v>
      </c>
      <c r="E290" s="70">
        <v>2012</v>
      </c>
      <c r="F290" s="70" t="s">
        <v>179</v>
      </c>
      <c r="G290" s="70" t="s">
        <v>2057</v>
      </c>
      <c r="H290" s="70" t="s">
        <v>2058</v>
      </c>
      <c r="I290" s="148"/>
      <c r="J290" s="71">
        <v>3.901979912310642</v>
      </c>
      <c r="K290" s="71">
        <v>0.630643488120327</v>
      </c>
      <c r="L290" s="71">
        <v>3.4779256134374181</v>
      </c>
      <c r="M290" s="71">
        <v>6.9385135056780456</v>
      </c>
      <c r="N290" s="71">
        <v>7.7347852399317656</v>
      </c>
      <c r="O290" s="71">
        <v>5.1967142560238706</v>
      </c>
      <c r="P290" s="71">
        <v>5.6932441391474509</v>
      </c>
      <c r="Q290" s="71">
        <v>0.35721223758134901</v>
      </c>
      <c r="R290" s="71">
        <v>0</v>
      </c>
      <c r="S290" s="71">
        <v>0.3091352343449506</v>
      </c>
      <c r="T290" s="72"/>
      <c r="U290" s="71">
        <v>704483</v>
      </c>
      <c r="V290" s="71">
        <v>251</v>
      </c>
      <c r="W290" s="71">
        <v>94</v>
      </c>
      <c r="X290" s="71">
        <v>1368</v>
      </c>
      <c r="Y290" s="71">
        <v>1857</v>
      </c>
      <c r="Z290" s="71">
        <v>2718</v>
      </c>
      <c r="AA290" s="71">
        <v>1144</v>
      </c>
      <c r="AB290" s="71">
        <v>4685</v>
      </c>
      <c r="AC290" s="71">
        <v>0</v>
      </c>
      <c r="AD290" s="71">
        <v>0.3091352343449506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4.1689999999999996</v>
      </c>
      <c r="BK290" s="71">
        <v>0</v>
      </c>
      <c r="BL290" s="71">
        <v>0</v>
      </c>
      <c r="BM290" s="71">
        <v>0</v>
      </c>
      <c r="BN290" s="72"/>
      <c r="BO290" s="71">
        <v>0</v>
      </c>
      <c r="BP290" s="71">
        <v>0</v>
      </c>
      <c r="BQ290" s="71">
        <v>1</v>
      </c>
      <c r="BR290" s="71">
        <v>0</v>
      </c>
      <c r="BS290" s="71">
        <v>0</v>
      </c>
      <c r="BT290" s="71">
        <v>0</v>
      </c>
      <c r="BU290"/>
      <c r="BV290" s="70">
        <v>4.1689999999999996</v>
      </c>
      <c r="BW290" s="70">
        <v>0</v>
      </c>
      <c r="BX290" s="70">
        <v>0</v>
      </c>
      <c r="BY290" s="70">
        <v>0</v>
      </c>
      <c r="BZ290" s="70">
        <v>0</v>
      </c>
      <c r="CA290" s="70">
        <v>0</v>
      </c>
      <c r="CB290" s="70">
        <v>0</v>
      </c>
      <c r="CC290" s="70">
        <v>0</v>
      </c>
      <c r="CD290" s="70">
        <v>0</v>
      </c>
    </row>
    <row r="291" spans="1:82">
      <c r="A291" s="70" t="s">
        <v>2067</v>
      </c>
      <c r="B291" s="70">
        <v>248</v>
      </c>
      <c r="C291" s="70">
        <v>10</v>
      </c>
      <c r="D291" s="70">
        <v>15</v>
      </c>
      <c r="E291" s="70">
        <v>2013</v>
      </c>
      <c r="F291" s="70" t="s">
        <v>180</v>
      </c>
      <c r="G291" s="70" t="s">
        <v>2057</v>
      </c>
      <c r="H291" s="70" t="s">
        <v>2058</v>
      </c>
      <c r="I291" s="148"/>
      <c r="J291" s="71">
        <v>3.8605191328197122</v>
      </c>
      <c r="K291" s="71">
        <v>0.51875796339464719</v>
      </c>
      <c r="L291" s="71">
        <v>3.535437704231744</v>
      </c>
      <c r="M291" s="71">
        <v>6.6888566126027422</v>
      </c>
      <c r="N291" s="71">
        <v>8.2737992980372415</v>
      </c>
      <c r="O291" s="71">
        <v>5.0642892408074607</v>
      </c>
      <c r="P291" s="71">
        <v>5.6447612294726834</v>
      </c>
      <c r="Q291" s="71">
        <v>0.36070586978008101</v>
      </c>
      <c r="R291" s="71">
        <v>0</v>
      </c>
      <c r="S291" s="71">
        <v>0.3842128340498055</v>
      </c>
      <c r="T291" s="72"/>
      <c r="U291" s="71">
        <v>692146</v>
      </c>
      <c r="V291" s="71">
        <v>251</v>
      </c>
      <c r="W291" s="71">
        <v>94</v>
      </c>
      <c r="X291" s="71">
        <v>1368</v>
      </c>
      <c r="Y291" s="71">
        <v>1856</v>
      </c>
      <c r="Z291" s="71">
        <v>2767</v>
      </c>
      <c r="AA291" s="71">
        <v>1130</v>
      </c>
      <c r="AB291" s="71">
        <v>4663</v>
      </c>
      <c r="AC291" s="71">
        <v>0</v>
      </c>
      <c r="AD291" s="71">
        <v>0.3842128340498055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2068</v>
      </c>
      <c r="B292" s="70">
        <v>249</v>
      </c>
      <c r="C292" s="70">
        <v>11</v>
      </c>
      <c r="D292" s="70">
        <v>15</v>
      </c>
      <c r="E292" s="70">
        <v>2014</v>
      </c>
      <c r="F292" s="70" t="s">
        <v>181</v>
      </c>
      <c r="G292" s="1064" t="s">
        <v>2057</v>
      </c>
      <c r="H292" s="70" t="s">
        <v>2058</v>
      </c>
      <c r="I292" s="148"/>
      <c r="J292" s="71">
        <v>3.513162431858718</v>
      </c>
      <c r="K292" s="71">
        <v>0.49996594415713241</v>
      </c>
      <c r="L292" s="71">
        <v>2.6002460200844908</v>
      </c>
      <c r="M292" s="71">
        <v>6.0115442744221363</v>
      </c>
      <c r="N292" s="71">
        <v>8.0876356531517342</v>
      </c>
      <c r="O292" s="71">
        <v>4.8014242293410021</v>
      </c>
      <c r="P292" s="71">
        <v>5.5485686097593119</v>
      </c>
      <c r="Q292" s="71">
        <v>0.33791188178095999</v>
      </c>
      <c r="R292" s="71">
        <v>0</v>
      </c>
      <c r="S292" s="71">
        <v>0.41237533928001141</v>
      </c>
      <c r="T292" s="72"/>
      <c r="U292" s="71">
        <v>689493</v>
      </c>
      <c r="V292" s="71">
        <v>206</v>
      </c>
      <c r="W292" s="71">
        <v>96</v>
      </c>
      <c r="X292" s="71">
        <v>1235</v>
      </c>
      <c r="Y292" s="71">
        <v>1830</v>
      </c>
      <c r="Z292" s="71">
        <v>2763</v>
      </c>
      <c r="AA292" s="71">
        <v>1105</v>
      </c>
      <c r="AB292" s="71">
        <v>4553</v>
      </c>
      <c r="AC292" s="71">
        <v>0</v>
      </c>
      <c r="AD292" s="71">
        <v>0.41237533928001141</v>
      </c>
      <c r="AE292" s="72"/>
      <c r="AF292" s="71"/>
      <c r="AG292" s="71"/>
      <c r="AH292" s="71"/>
      <c r="AI292" s="71"/>
      <c r="AJ292" s="71"/>
      <c r="AK292" s="71"/>
      <c r="AL292" s="71"/>
      <c r="AM292" s="71"/>
      <c r="AN292" s="71"/>
      <c r="AO292" s="71"/>
      <c r="AP292" s="71"/>
      <c r="AQ292" s="72"/>
      <c r="AR292" s="71">
        <v>51</v>
      </c>
      <c r="AS292" s="71">
        <v>11</v>
      </c>
      <c r="AT292" s="71">
        <v>0</v>
      </c>
      <c r="AU292" s="71">
        <v>0</v>
      </c>
      <c r="AV292" s="71">
        <v>0</v>
      </c>
      <c r="AW292" s="71">
        <v>0</v>
      </c>
      <c r="AX292" s="71"/>
      <c r="AY292" s="72"/>
      <c r="AZ292" s="71">
        <v>204.6</v>
      </c>
      <c r="BA292" s="71">
        <v>400.5</v>
      </c>
      <c r="BB292" s="71">
        <v>0</v>
      </c>
      <c r="BC292" s="71">
        <v>0</v>
      </c>
      <c r="BD292" s="71">
        <v>0</v>
      </c>
      <c r="BE292" s="71">
        <v>0</v>
      </c>
      <c r="BF292" s="71"/>
      <c r="BG292" s="72"/>
      <c r="BH292" s="71">
        <v>0</v>
      </c>
      <c r="BI292" s="71">
        <v>0</v>
      </c>
      <c r="BJ292" s="71">
        <v>4.431</v>
      </c>
      <c r="BK292" s="71">
        <v>0</v>
      </c>
      <c r="BL292" s="71">
        <v>0</v>
      </c>
      <c r="BM292" s="71">
        <v>0</v>
      </c>
      <c r="BN292" s="72"/>
      <c r="BO292" s="71">
        <v>0</v>
      </c>
      <c r="BP292" s="71">
        <v>0</v>
      </c>
      <c r="BQ292" s="71">
        <v>1</v>
      </c>
      <c r="BR292" s="71">
        <v>0</v>
      </c>
      <c r="BS292" s="71">
        <v>0</v>
      </c>
      <c r="BT292" s="71">
        <v>0</v>
      </c>
      <c r="BU292"/>
      <c r="BV292" s="70">
        <v>4.431</v>
      </c>
      <c r="BW292" s="70">
        <v>0</v>
      </c>
      <c r="BX292" s="70">
        <v>0</v>
      </c>
      <c r="BY292" s="70">
        <v>0</v>
      </c>
      <c r="BZ292" s="70">
        <v>0</v>
      </c>
      <c r="CA292" s="70">
        <v>0</v>
      </c>
      <c r="CB292" s="70">
        <v>0</v>
      </c>
      <c r="CC292" s="70">
        <v>0</v>
      </c>
      <c r="CD292" s="70">
        <v>0</v>
      </c>
    </row>
    <row r="293" spans="1:82">
      <c r="A293" s="70" t="s">
        <v>2069</v>
      </c>
      <c r="B293" s="70">
        <v>250</v>
      </c>
      <c r="C293" s="70">
        <v>12</v>
      </c>
      <c r="D293" s="70">
        <v>15</v>
      </c>
      <c r="E293" s="70">
        <v>2015</v>
      </c>
      <c r="F293" s="70" t="s">
        <v>182</v>
      </c>
      <c r="G293" s="1064" t="s">
        <v>2057</v>
      </c>
      <c r="H293" s="70" t="s">
        <v>2058</v>
      </c>
      <c r="I293" s="148"/>
      <c r="J293" s="71">
        <v>3.119971161605378</v>
      </c>
      <c r="K293" s="71">
        <v>0.46526760784726801</v>
      </c>
      <c r="L293" s="71">
        <v>2.8052716788236811</v>
      </c>
      <c r="M293" s="71">
        <v>6.4086009937146056</v>
      </c>
      <c r="N293" s="71">
        <v>6.8068425307454667</v>
      </c>
      <c r="O293" s="71">
        <v>4.6730389286575651</v>
      </c>
      <c r="P293" s="71">
        <v>5.5228005259862334</v>
      </c>
      <c r="Q293" s="71">
        <v>0.32040442306108002</v>
      </c>
      <c r="R293" s="71">
        <v>0</v>
      </c>
      <c r="S293" s="71">
        <v>0.4177415168341988</v>
      </c>
      <c r="T293" s="72"/>
      <c r="U293" s="71">
        <v>660969</v>
      </c>
      <c r="V293" s="71">
        <v>206</v>
      </c>
      <c r="W293" s="71">
        <v>96</v>
      </c>
      <c r="X293" s="71">
        <v>1235</v>
      </c>
      <c r="Y293" s="71">
        <v>1797</v>
      </c>
      <c r="Z293" s="71">
        <v>2715</v>
      </c>
      <c r="AA293" s="71">
        <v>1099</v>
      </c>
      <c r="AB293" s="71">
        <v>4410</v>
      </c>
      <c r="AC293" s="71">
        <v>0</v>
      </c>
      <c r="AD293" s="71">
        <v>0.4177415168341988</v>
      </c>
      <c r="AE293" s="72"/>
      <c r="AF293" s="71">
        <v>4489227.0666536354</v>
      </c>
      <c r="AG293" s="71">
        <v>357706.74566102639</v>
      </c>
      <c r="AH293" s="71">
        <v>589930.95122941944</v>
      </c>
      <c r="AI293" s="71">
        <v>8020123.4894201187</v>
      </c>
      <c r="AJ293" s="71">
        <v>8833994.5243167486</v>
      </c>
      <c r="AK293" s="71">
        <v>0</v>
      </c>
      <c r="AL293" s="71">
        <v>0</v>
      </c>
      <c r="AM293" s="71">
        <v>604372.00074577029</v>
      </c>
      <c r="AN293" s="71">
        <v>0</v>
      </c>
      <c r="AO293" s="71">
        <v>0</v>
      </c>
      <c r="AP293" s="71">
        <v>22895354.778026719</v>
      </c>
      <c r="AQ293" s="72"/>
      <c r="AR293" s="71">
        <v>55</v>
      </c>
      <c r="AS293" s="71">
        <v>20</v>
      </c>
      <c r="AT293" s="71">
        <v>0</v>
      </c>
      <c r="AU293" s="71">
        <v>0</v>
      </c>
      <c r="AV293" s="71">
        <v>0</v>
      </c>
      <c r="AW293" s="71">
        <v>0</v>
      </c>
      <c r="AX293" s="71"/>
      <c r="AY293" s="72"/>
      <c r="AZ293" s="71">
        <v>242.5</v>
      </c>
      <c r="BA293" s="71">
        <v>725.3</v>
      </c>
      <c r="BB293" s="71">
        <v>0</v>
      </c>
      <c r="BC293" s="71">
        <v>0</v>
      </c>
      <c r="BD293" s="71">
        <v>0</v>
      </c>
      <c r="BE293" s="71">
        <v>0</v>
      </c>
      <c r="BF293" s="71"/>
      <c r="BG293" s="72"/>
      <c r="BH293" s="71">
        <v>0</v>
      </c>
      <c r="BI293" s="71">
        <v>0</v>
      </c>
      <c r="BJ293" s="71">
        <v>4.3600000000000003</v>
      </c>
      <c r="BK293" s="71">
        <v>0</v>
      </c>
      <c r="BL293" s="71">
        <v>0</v>
      </c>
      <c r="BM293" s="71">
        <v>0</v>
      </c>
      <c r="BN293" s="72"/>
      <c r="BO293" s="71">
        <v>0</v>
      </c>
      <c r="BP293" s="71">
        <v>0</v>
      </c>
      <c r="BQ293" s="71">
        <v>1</v>
      </c>
      <c r="BR293" s="71">
        <v>0</v>
      </c>
      <c r="BS293" s="71">
        <v>0</v>
      </c>
      <c r="BT293" s="71">
        <v>0</v>
      </c>
      <c r="BU293"/>
      <c r="BV293" s="70">
        <v>4.3600000000000003</v>
      </c>
      <c r="BW293" s="70">
        <v>0</v>
      </c>
      <c r="BX293" s="70">
        <v>0</v>
      </c>
      <c r="BY293" s="70">
        <v>0</v>
      </c>
      <c r="BZ293" s="70">
        <v>0</v>
      </c>
      <c r="CA293" s="70">
        <v>0</v>
      </c>
      <c r="CB293" s="70">
        <v>0</v>
      </c>
      <c r="CC293" s="70">
        <v>0</v>
      </c>
      <c r="CD293" s="70">
        <v>0</v>
      </c>
    </row>
    <row r="294" spans="1:82">
      <c r="A294" s="70" t="s">
        <v>2070</v>
      </c>
      <c r="B294" s="70">
        <v>251</v>
      </c>
      <c r="C294" s="70">
        <v>13</v>
      </c>
      <c r="D294" s="70">
        <v>15</v>
      </c>
      <c r="E294" s="70">
        <v>2016</v>
      </c>
      <c r="F294" s="70" t="s">
        <v>155</v>
      </c>
      <c r="G294" s="70" t="s">
        <v>2057</v>
      </c>
      <c r="H294" s="70" t="s">
        <v>2058</v>
      </c>
      <c r="I294" s="148"/>
      <c r="J294" s="71">
        <v>3.6669365028976406</v>
      </c>
      <c r="K294" s="71">
        <v>0.46806348429723171</v>
      </c>
      <c r="L294" s="71">
        <v>2.695943455994156</v>
      </c>
      <c r="M294" s="71">
        <v>5.1806256374048472</v>
      </c>
      <c r="N294" s="71">
        <v>7.226705328259011</v>
      </c>
      <c r="O294" s="71">
        <v>4.580585842812126</v>
      </c>
      <c r="P294" s="71">
        <v>5.6458348873785553</v>
      </c>
      <c r="Q294" s="71">
        <v>0.30682552898607363</v>
      </c>
      <c r="R294" s="71">
        <v>0</v>
      </c>
      <c r="S294" s="71">
        <v>0.39468295590388103</v>
      </c>
      <c r="T294" s="72"/>
      <c r="U294" s="71">
        <v>770934</v>
      </c>
      <c r="V294" s="71">
        <v>206</v>
      </c>
      <c r="W294" s="71">
        <v>96</v>
      </c>
      <c r="X294" s="71">
        <v>1235</v>
      </c>
      <c r="Y294" s="71">
        <v>1792</v>
      </c>
      <c r="Z294" s="71">
        <v>2694</v>
      </c>
      <c r="AA294" s="71">
        <v>1162</v>
      </c>
      <c r="AB294" s="71">
        <v>4344</v>
      </c>
      <c r="AC294" s="71">
        <v>0</v>
      </c>
      <c r="AD294" s="71">
        <v>0.39468295590388103</v>
      </c>
      <c r="AE294" s="72"/>
      <c r="AF294" s="71">
        <v>5386412.2029410899</v>
      </c>
      <c r="AG294" s="71">
        <v>345885.63798236358</v>
      </c>
      <c r="AH294" s="71">
        <v>440282.31461717671</v>
      </c>
      <c r="AI294" s="71">
        <v>7802258.3692415534</v>
      </c>
      <c r="AJ294" s="71">
        <v>8798405.8486998957</v>
      </c>
      <c r="AK294" s="71">
        <v>0</v>
      </c>
      <c r="AL294" s="71">
        <v>0</v>
      </c>
      <c r="AM294" s="71">
        <v>595789.48825399729</v>
      </c>
      <c r="AN294" s="71">
        <v>0</v>
      </c>
      <c r="AO294" s="71">
        <v>0</v>
      </c>
      <c r="AP294" s="71">
        <v>23369033.861736074</v>
      </c>
      <c r="AQ294" s="72"/>
      <c r="AR294" s="71">
        <v>58</v>
      </c>
      <c r="AS294" s="71">
        <v>24</v>
      </c>
      <c r="AT294" s="71">
        <v>0</v>
      </c>
      <c r="AU294" s="71">
        <v>0</v>
      </c>
      <c r="AV294" s="71">
        <v>0</v>
      </c>
      <c r="AW294" s="71">
        <v>0</v>
      </c>
      <c r="AX294" s="71"/>
      <c r="AY294" s="72"/>
      <c r="AZ294" s="71">
        <v>264.7</v>
      </c>
      <c r="BA294" s="71">
        <v>845.3</v>
      </c>
      <c r="BB294" s="71">
        <v>0</v>
      </c>
      <c r="BC294" s="71">
        <v>0</v>
      </c>
      <c r="BD294" s="71">
        <v>0</v>
      </c>
      <c r="BE294" s="71">
        <v>0</v>
      </c>
      <c r="BF294" s="71"/>
      <c r="BG294" s="72"/>
      <c r="BH294" s="71">
        <v>0</v>
      </c>
      <c r="BI294" s="71">
        <v>0</v>
      </c>
      <c r="BJ294" s="71">
        <v>4.476</v>
      </c>
      <c r="BK294" s="71">
        <v>0</v>
      </c>
      <c r="BL294" s="71">
        <v>0</v>
      </c>
      <c r="BM294" s="71">
        <v>0</v>
      </c>
      <c r="BN294" s="72"/>
      <c r="BO294" s="71">
        <v>0</v>
      </c>
      <c r="BP294" s="71">
        <v>0</v>
      </c>
      <c r="BQ294" s="71">
        <v>1</v>
      </c>
      <c r="BR294" s="71">
        <v>0</v>
      </c>
      <c r="BS294" s="71">
        <v>0</v>
      </c>
      <c r="BT294" s="71">
        <v>0</v>
      </c>
      <c r="BU294"/>
      <c r="BV294" s="70">
        <v>4.476</v>
      </c>
      <c r="BW294" s="70">
        <v>0</v>
      </c>
      <c r="BX294" s="70">
        <v>0</v>
      </c>
      <c r="BY294" s="70">
        <v>0</v>
      </c>
      <c r="BZ294" s="70">
        <v>0</v>
      </c>
      <c r="CA294" s="70">
        <v>0</v>
      </c>
      <c r="CB294" s="70">
        <v>0</v>
      </c>
      <c r="CC294" s="70">
        <v>0</v>
      </c>
      <c r="CD294" s="70">
        <v>0</v>
      </c>
    </row>
    <row r="295" spans="1:82">
      <c r="A295" s="70" t="s">
        <v>2071</v>
      </c>
      <c r="B295" s="70">
        <v>252</v>
      </c>
      <c r="C295" s="70">
        <v>14</v>
      </c>
      <c r="D295" s="70">
        <v>15</v>
      </c>
      <c r="E295" s="70">
        <v>2017</v>
      </c>
      <c r="F295" s="70" t="s">
        <v>156</v>
      </c>
      <c r="G295" s="70" t="s">
        <v>2057</v>
      </c>
      <c r="H295" s="70" t="s">
        <v>2058</v>
      </c>
      <c r="I295" s="148"/>
      <c r="J295" s="71">
        <v>3.412739863995089</v>
      </c>
      <c r="K295" s="71">
        <v>0.46159391005443862</v>
      </c>
      <c r="L295" s="71">
        <v>2.65114990780445</v>
      </c>
      <c r="M295" s="71">
        <v>4.9215823032425527</v>
      </c>
      <c r="N295" s="71">
        <v>7.3332861505381324</v>
      </c>
      <c r="O295" s="71">
        <v>4.4573377334545077</v>
      </c>
      <c r="P295" s="71">
        <v>5.5811028774282203</v>
      </c>
      <c r="Q295" s="71">
        <v>0.288852300697716</v>
      </c>
      <c r="R295" s="71">
        <v>0</v>
      </c>
      <c r="S295" s="71">
        <v>0.36331034016854163</v>
      </c>
      <c r="T295" s="72"/>
      <c r="U295" s="71">
        <v>761707</v>
      </c>
      <c r="V295" s="71">
        <v>206</v>
      </c>
      <c r="W295" s="71">
        <v>96</v>
      </c>
      <c r="X295" s="71">
        <v>1235</v>
      </c>
      <c r="Y295" s="71">
        <v>1765</v>
      </c>
      <c r="Z295" s="71">
        <v>2665</v>
      </c>
      <c r="AA295" s="71">
        <v>1156</v>
      </c>
      <c r="AB295" s="71">
        <v>4229</v>
      </c>
      <c r="AC295" s="71">
        <v>0</v>
      </c>
      <c r="AD295" s="71">
        <v>0.36331034016854158</v>
      </c>
      <c r="AE295" s="72"/>
      <c r="AF295" s="71">
        <v>5081346.5415480221</v>
      </c>
      <c r="AG295" s="71">
        <v>344958.3217361609</v>
      </c>
      <c r="AH295" s="71">
        <v>567828.90362475801</v>
      </c>
      <c r="AI295" s="71">
        <v>7728025.4051559661</v>
      </c>
      <c r="AJ295" s="71">
        <v>8640938.9762249291</v>
      </c>
      <c r="AK295" s="71">
        <v>0</v>
      </c>
      <c r="AL295" s="71">
        <v>0</v>
      </c>
      <c r="AM295" s="71">
        <v>580924.54471988953</v>
      </c>
      <c r="AN295" s="71">
        <v>0</v>
      </c>
      <c r="AO295" s="71">
        <v>0</v>
      </c>
      <c r="AP295" s="71">
        <v>22944022.693009727</v>
      </c>
      <c r="AQ295" s="72"/>
      <c r="AR295" s="71">
        <v>60</v>
      </c>
      <c r="AS295" s="71">
        <v>26</v>
      </c>
      <c r="AT295" s="71">
        <v>0</v>
      </c>
      <c r="AU295" s="71">
        <v>0</v>
      </c>
      <c r="AV295" s="71">
        <v>0</v>
      </c>
      <c r="AW295" s="71">
        <v>0</v>
      </c>
      <c r="AX295" s="71"/>
      <c r="AY295" s="72"/>
      <c r="AZ295" s="71">
        <v>275.60000000000002</v>
      </c>
      <c r="BA295" s="71">
        <v>904.90000000000009</v>
      </c>
      <c r="BB295" s="71">
        <v>0</v>
      </c>
      <c r="BC295" s="71">
        <v>0</v>
      </c>
      <c r="BD295" s="71">
        <v>0</v>
      </c>
      <c r="BE295" s="71">
        <v>0</v>
      </c>
      <c r="BF295" s="71"/>
      <c r="BG295" s="72"/>
      <c r="BH295" s="71">
        <v>0</v>
      </c>
      <c r="BI295" s="71">
        <v>0</v>
      </c>
      <c r="BJ295" s="71">
        <v>4.8239999999999998</v>
      </c>
      <c r="BK295" s="71">
        <v>0</v>
      </c>
      <c r="BL295" s="71">
        <v>0</v>
      </c>
      <c r="BM295" s="71">
        <v>0</v>
      </c>
      <c r="BN295" s="72"/>
      <c r="BO295" s="71">
        <v>0</v>
      </c>
      <c r="BP295" s="71">
        <v>0</v>
      </c>
      <c r="BQ295" s="71">
        <v>1</v>
      </c>
      <c r="BR295" s="71">
        <v>0</v>
      </c>
      <c r="BS295" s="71">
        <v>0</v>
      </c>
      <c r="BT295" s="71">
        <v>0</v>
      </c>
      <c r="BU295"/>
      <c r="BV295" s="70">
        <v>4.8239999999999998</v>
      </c>
      <c r="BW295" s="70">
        <v>0</v>
      </c>
      <c r="BX295" s="70">
        <v>0</v>
      </c>
      <c r="BY295" s="70">
        <v>0</v>
      </c>
      <c r="BZ295" s="70">
        <v>0</v>
      </c>
      <c r="CA295" s="70">
        <v>0</v>
      </c>
      <c r="CB295" s="70">
        <v>0</v>
      </c>
      <c r="CC295" s="70">
        <v>0</v>
      </c>
      <c r="CD295" s="70">
        <v>0</v>
      </c>
    </row>
    <row r="296" spans="1:82">
      <c r="A296" s="70" t="s">
        <v>2072</v>
      </c>
      <c r="B296" s="70">
        <v>253</v>
      </c>
      <c r="C296" s="70">
        <v>15</v>
      </c>
      <c r="D296" s="70">
        <v>15</v>
      </c>
      <c r="E296" s="70">
        <v>2018</v>
      </c>
      <c r="F296" s="70" t="s">
        <v>183</v>
      </c>
      <c r="G296" s="70" t="s">
        <v>2057</v>
      </c>
      <c r="H296" s="70" t="s">
        <v>2058</v>
      </c>
      <c r="I296" s="148"/>
      <c r="J296" s="71">
        <v>2.9681934604832705</v>
      </c>
      <c r="K296" s="71">
        <v>0.43313968126649649</v>
      </c>
      <c r="L296" s="71">
        <v>2.3767543816249894</v>
      </c>
      <c r="M296" s="71">
        <v>4.789770650661894</v>
      </c>
      <c r="N296" s="71">
        <v>7.0431121874210891</v>
      </c>
      <c r="O296" s="71">
        <v>4.3194370103526802</v>
      </c>
      <c r="P296" s="71">
        <v>5.5159874843362324</v>
      </c>
      <c r="Q296" s="71">
        <v>0.26226988852726402</v>
      </c>
      <c r="R296" s="71">
        <v>0</v>
      </c>
      <c r="S296" s="71">
        <v>0.36964826010428165</v>
      </c>
      <c r="T296" s="72"/>
      <c r="U296" s="71">
        <v>712231</v>
      </c>
      <c r="V296" s="71">
        <v>206</v>
      </c>
      <c r="W296" s="71">
        <v>96</v>
      </c>
      <c r="X296" s="71">
        <v>1235</v>
      </c>
      <c r="Y296" s="71">
        <v>1749</v>
      </c>
      <c r="Z296" s="71">
        <v>2632</v>
      </c>
      <c r="AA296" s="71">
        <v>1154</v>
      </c>
      <c r="AB296" s="71">
        <v>4138</v>
      </c>
      <c r="AC296" s="71">
        <v>0</v>
      </c>
      <c r="AD296" s="71">
        <v>0.36964826010428159</v>
      </c>
      <c r="AE296" s="72"/>
      <c r="AF296" s="71">
        <v>4543059.3525410295</v>
      </c>
      <c r="AG296" s="71">
        <v>306424.40036706952</v>
      </c>
      <c r="AH296" s="71">
        <v>536556.83169309283</v>
      </c>
      <c r="AI296" s="71">
        <v>7381656.4739562469</v>
      </c>
      <c r="AJ296" s="71">
        <v>8217651.131585951</v>
      </c>
      <c r="AK296" s="71">
        <v>0</v>
      </c>
      <c r="AL296" s="71">
        <v>0</v>
      </c>
      <c r="AM296" s="71">
        <v>569600.2961248029</v>
      </c>
      <c r="AN296" s="71">
        <v>0</v>
      </c>
      <c r="AO296" s="71">
        <v>0</v>
      </c>
      <c r="AP296" s="71">
        <v>21554948.486268193</v>
      </c>
      <c r="AQ296" s="72"/>
      <c r="AR296" s="71">
        <v>66</v>
      </c>
      <c r="AS296" s="71">
        <v>34</v>
      </c>
      <c r="AT296" s="71">
        <v>0</v>
      </c>
      <c r="AU296" s="71">
        <v>0</v>
      </c>
      <c r="AV296" s="71">
        <v>0</v>
      </c>
      <c r="AW296" s="71">
        <v>0</v>
      </c>
      <c r="AX296" s="71"/>
      <c r="AY296" s="72"/>
      <c r="AZ296" s="71">
        <v>307.7</v>
      </c>
      <c r="BA296" s="71">
        <v>1085</v>
      </c>
      <c r="BB296" s="71">
        <v>0</v>
      </c>
      <c r="BC296" s="71">
        <v>0</v>
      </c>
      <c r="BD296" s="71">
        <v>0</v>
      </c>
      <c r="BE296" s="71">
        <v>0</v>
      </c>
      <c r="BF296" s="71"/>
      <c r="BG296" s="72"/>
      <c r="BH296" s="71">
        <v>0</v>
      </c>
      <c r="BI296" s="71">
        <v>0</v>
      </c>
      <c r="BJ296" s="71">
        <v>4.8099999999999996</v>
      </c>
      <c r="BK296" s="71">
        <v>0</v>
      </c>
      <c r="BL296" s="71">
        <v>0</v>
      </c>
      <c r="BM296" s="71">
        <v>0</v>
      </c>
      <c r="BN296" s="72"/>
      <c r="BO296" s="71">
        <v>0</v>
      </c>
      <c r="BP296" s="71">
        <v>0</v>
      </c>
      <c r="BQ296" s="71">
        <v>1</v>
      </c>
      <c r="BR296" s="71">
        <v>0</v>
      </c>
      <c r="BS296" s="71">
        <v>0</v>
      </c>
      <c r="BT296" s="71">
        <v>0</v>
      </c>
      <c r="BU296"/>
      <c r="BV296" s="70">
        <v>4.8099999999999996</v>
      </c>
      <c r="BW296" s="70">
        <v>0</v>
      </c>
      <c r="BX296" s="70">
        <v>0</v>
      </c>
      <c r="BY296" s="70">
        <v>0</v>
      </c>
      <c r="BZ296" s="70">
        <v>0</v>
      </c>
      <c r="CA296" s="70">
        <v>0</v>
      </c>
      <c r="CB296" s="70">
        <v>0</v>
      </c>
      <c r="CC296" s="70">
        <v>0</v>
      </c>
      <c r="CD296" s="70">
        <v>0</v>
      </c>
    </row>
    <row r="297" spans="1:82">
      <c r="A297" s="70" t="s">
        <v>2073</v>
      </c>
      <c r="B297" s="70">
        <v>254</v>
      </c>
      <c r="C297" s="70">
        <v>16</v>
      </c>
      <c r="D297" s="70">
        <v>15</v>
      </c>
      <c r="E297" s="70">
        <v>2019</v>
      </c>
      <c r="F297" s="70" t="s">
        <v>158</v>
      </c>
      <c r="G297" s="70" t="s">
        <v>2057</v>
      </c>
      <c r="H297" s="70" t="s">
        <v>2058</v>
      </c>
      <c r="I297" s="148"/>
      <c r="J297" s="71">
        <v>2.883959206596181</v>
      </c>
      <c r="K297" s="71">
        <v>0.39316900649477665</v>
      </c>
      <c r="L297" s="71">
        <v>2.3896916117033009</v>
      </c>
      <c r="M297" s="71">
        <v>4.5867146210150311</v>
      </c>
      <c r="N297" s="71">
        <v>6.2370357826360481</v>
      </c>
      <c r="O297" s="71">
        <v>4.138534598230482</v>
      </c>
      <c r="P297" s="71">
        <v>5.2060233164223018</v>
      </c>
      <c r="Q297" s="71">
        <v>0.252518218373943</v>
      </c>
      <c r="R297" s="71">
        <v>0</v>
      </c>
      <c r="S297" s="71">
        <v>0.4969310641709227</v>
      </c>
      <c r="T297" s="72"/>
      <c r="U297" s="71">
        <v>701474</v>
      </c>
      <c r="V297" s="71">
        <v>206</v>
      </c>
      <c r="W297" s="71">
        <v>96</v>
      </c>
      <c r="X297" s="71">
        <v>1235</v>
      </c>
      <c r="Y297" s="71">
        <v>1745</v>
      </c>
      <c r="Z297" s="71">
        <v>2591</v>
      </c>
      <c r="AA297" s="71">
        <v>1081</v>
      </c>
      <c r="AB297" s="71">
        <v>4092</v>
      </c>
      <c r="AC297" s="71">
        <v>0</v>
      </c>
      <c r="AD297" s="71">
        <v>0.4969310641709227</v>
      </c>
      <c r="AE297" s="72"/>
      <c r="AF297" s="71">
        <v>4684495.7746737022</v>
      </c>
      <c r="AG297" s="71">
        <v>296699.98936634761</v>
      </c>
      <c r="AH297" s="71">
        <v>566739.39923989389</v>
      </c>
      <c r="AI297" s="71">
        <v>7564349.6778480457</v>
      </c>
      <c r="AJ297" s="71">
        <v>7965421.1343635004</v>
      </c>
      <c r="AK297" s="71">
        <v>0</v>
      </c>
      <c r="AL297" s="71">
        <v>0</v>
      </c>
      <c r="AM297" s="71">
        <v>557299.59544049273</v>
      </c>
      <c r="AN297" s="71">
        <v>0</v>
      </c>
      <c r="AO297" s="71">
        <v>0</v>
      </c>
      <c r="AP297" s="71">
        <v>21635005.570931979</v>
      </c>
      <c r="AQ297" s="72"/>
      <c r="AR297" s="71">
        <v>68</v>
      </c>
      <c r="AS297" s="71">
        <v>39</v>
      </c>
      <c r="AT297" s="71">
        <v>0</v>
      </c>
      <c r="AU297" s="71">
        <v>0</v>
      </c>
      <c r="AV297" s="71">
        <v>0</v>
      </c>
      <c r="AW297" s="71">
        <v>0</v>
      </c>
      <c r="AX297" s="71"/>
      <c r="AY297" s="72"/>
      <c r="AZ297" s="71">
        <v>319.2</v>
      </c>
      <c r="BA297" s="71">
        <v>1254.7</v>
      </c>
      <c r="BB297" s="71">
        <v>0</v>
      </c>
      <c r="BC297" s="71">
        <v>0</v>
      </c>
      <c r="BD297" s="71">
        <v>0</v>
      </c>
      <c r="BE297" s="71">
        <v>0</v>
      </c>
      <c r="BF297" s="71"/>
      <c r="BG297" s="72"/>
      <c r="BH297" s="71">
        <v>0</v>
      </c>
      <c r="BI297" s="71">
        <v>0</v>
      </c>
      <c r="BJ297" s="71">
        <v>4.6360000000000001</v>
      </c>
      <c r="BK297" s="71">
        <v>0</v>
      </c>
      <c r="BL297" s="71">
        <v>0</v>
      </c>
      <c r="BM297" s="71">
        <v>0</v>
      </c>
      <c r="BN297" s="72"/>
      <c r="BO297" s="71">
        <v>0</v>
      </c>
      <c r="BP297" s="71">
        <v>0</v>
      </c>
      <c r="BQ297" s="71">
        <v>1</v>
      </c>
      <c r="BR297" s="71">
        <v>0</v>
      </c>
      <c r="BS297" s="71">
        <v>0</v>
      </c>
      <c r="BT297" s="71">
        <v>0</v>
      </c>
      <c r="BU297"/>
      <c r="BV297" s="70">
        <v>4.6360000000000001</v>
      </c>
      <c r="BW297" s="70">
        <v>0</v>
      </c>
      <c r="BX297" s="70">
        <v>0</v>
      </c>
      <c r="BY297" s="70">
        <v>0</v>
      </c>
      <c r="BZ297" s="70">
        <v>0</v>
      </c>
      <c r="CA297" s="70">
        <v>0</v>
      </c>
      <c r="CB297" s="70">
        <v>0</v>
      </c>
      <c r="CC297" s="70">
        <v>0</v>
      </c>
      <c r="CD297" s="70">
        <v>0</v>
      </c>
    </row>
    <row r="298" spans="1:82">
      <c r="A298" s="70" t="s">
        <v>2074</v>
      </c>
      <c r="B298" s="70">
        <v>255</v>
      </c>
      <c r="C298" s="70">
        <v>17</v>
      </c>
      <c r="D298" s="70">
        <v>15</v>
      </c>
      <c r="E298" s="70">
        <v>2020</v>
      </c>
      <c r="F298" s="70" t="s">
        <v>159</v>
      </c>
      <c r="G298" s="70" t="s">
        <v>2057</v>
      </c>
      <c r="H298" s="70" t="s">
        <v>2058</v>
      </c>
      <c r="I298" s="148"/>
      <c r="J298" s="71">
        <v>3.0286405988490919</v>
      </c>
      <c r="K298" s="71">
        <v>0.41883530350083858</v>
      </c>
      <c r="L298" s="71">
        <v>1.6012931751192907</v>
      </c>
      <c r="M298" s="71">
        <v>3.9509117132060161</v>
      </c>
      <c r="N298" s="71">
        <v>6.0479203743811496</v>
      </c>
      <c r="O298" s="71">
        <v>3.5853577516456623</v>
      </c>
      <c r="P298" s="71">
        <v>4.8571886487842093</v>
      </c>
      <c r="Q298" s="71">
        <v>0.236609382999865</v>
      </c>
      <c r="R298" s="71">
        <v>0</v>
      </c>
      <c r="S298" s="71">
        <v>0.49679548794799328</v>
      </c>
      <c r="T298" s="72"/>
      <c r="U298" s="71">
        <v>749489</v>
      </c>
      <c r="V298" s="71">
        <v>192</v>
      </c>
      <c r="W298" s="71">
        <v>72</v>
      </c>
      <c r="X298" s="71">
        <v>1182</v>
      </c>
      <c r="Y298" s="71">
        <v>1726</v>
      </c>
      <c r="Z298" s="71">
        <v>2562</v>
      </c>
      <c r="AA298" s="71">
        <v>1072</v>
      </c>
      <c r="AB298" s="71">
        <v>4013</v>
      </c>
      <c r="AC298" s="71">
        <v>0</v>
      </c>
      <c r="AD298" s="71">
        <v>0.49679548794799328</v>
      </c>
      <c r="AE298" s="72"/>
      <c r="AF298" s="71">
        <v>5052744.4086248856</v>
      </c>
      <c r="AG298" s="71">
        <v>302013.52619163936</v>
      </c>
      <c r="AH298" s="71">
        <v>412032.11123112607</v>
      </c>
      <c r="AI298" s="71">
        <v>6829914.3405358884</v>
      </c>
      <c r="AJ298" s="71">
        <v>7883971.800779759</v>
      </c>
      <c r="AK298" s="71"/>
      <c r="AL298" s="71"/>
      <c r="AM298" s="71">
        <v>523741.08535991894</v>
      </c>
      <c r="AN298" s="71"/>
      <c r="AO298" s="71"/>
      <c r="AP298" s="71">
        <v>21004417.27272322</v>
      </c>
      <c r="AQ298" s="72"/>
      <c r="AR298" s="71">
        <v>69</v>
      </c>
      <c r="AS298" s="71">
        <v>41</v>
      </c>
      <c r="AT298" s="71">
        <v>0</v>
      </c>
      <c r="AU298" s="71">
        <v>1</v>
      </c>
      <c r="AV298" s="71">
        <v>0</v>
      </c>
      <c r="AW298" s="71">
        <v>0</v>
      </c>
      <c r="AX298" s="71"/>
      <c r="AY298" s="72"/>
      <c r="AZ298" s="71">
        <v>328.1</v>
      </c>
      <c r="BA298" s="71">
        <v>1326.2</v>
      </c>
      <c r="BB298" s="71">
        <v>0</v>
      </c>
      <c r="BC298" s="71">
        <v>49.5</v>
      </c>
      <c r="BD298" s="71">
        <v>0</v>
      </c>
      <c r="BE298" s="71">
        <v>0</v>
      </c>
      <c r="BF298" s="71"/>
      <c r="BG298" s="72"/>
      <c r="BH298" s="71">
        <v>0</v>
      </c>
      <c r="BI298" s="71">
        <v>0</v>
      </c>
      <c r="BJ298" s="71">
        <v>3.988</v>
      </c>
      <c r="BK298" s="71">
        <v>0</v>
      </c>
      <c r="BL298" s="71">
        <v>0</v>
      </c>
      <c r="BM298" s="71">
        <v>0</v>
      </c>
      <c r="BN298" s="72"/>
      <c r="BO298" s="71">
        <v>0</v>
      </c>
      <c r="BP298" s="71">
        <v>0</v>
      </c>
      <c r="BQ298" s="71">
        <v>1</v>
      </c>
      <c r="BR298" s="71">
        <v>0</v>
      </c>
      <c r="BS298" s="71">
        <v>0</v>
      </c>
      <c r="BT298" s="71">
        <v>0</v>
      </c>
      <c r="BU298"/>
      <c r="BV298" s="70">
        <v>3.988</v>
      </c>
      <c r="BW298" s="70">
        <v>0</v>
      </c>
      <c r="BX298" s="70">
        <v>0</v>
      </c>
      <c r="BY298" s="70">
        <v>0</v>
      </c>
      <c r="BZ298" s="70">
        <v>0</v>
      </c>
      <c r="CA298" s="70">
        <v>0</v>
      </c>
      <c r="CB298" s="70">
        <v>0</v>
      </c>
      <c r="CC298" s="70">
        <v>0</v>
      </c>
      <c r="CD298" s="70">
        <v>0</v>
      </c>
    </row>
    <row r="299" spans="1:82">
      <c r="A299" s="70" t="s">
        <v>2075</v>
      </c>
      <c r="B299" s="70">
        <v>255</v>
      </c>
      <c r="C299" s="70">
        <v>18</v>
      </c>
      <c r="D299" s="70">
        <v>15</v>
      </c>
      <c r="E299" s="70">
        <v>2021</v>
      </c>
      <c r="F299" s="70" t="s">
        <v>160</v>
      </c>
      <c r="G299" s="70" t="s">
        <v>2057</v>
      </c>
      <c r="H299" s="70" t="s">
        <v>2058</v>
      </c>
      <c r="I299" s="148"/>
      <c r="J299" s="71">
        <v>2.9377421665279333</v>
      </c>
      <c r="K299" s="71">
        <v>0.44912286397908963</v>
      </c>
      <c r="L299" s="71">
        <v>2.1007701627679589</v>
      </c>
      <c r="M299" s="71">
        <v>4.4690751229158625</v>
      </c>
      <c r="N299" s="71">
        <v>6.5605921020082185</v>
      </c>
      <c r="O299" s="71">
        <v>3.4372541024693013</v>
      </c>
      <c r="P299" s="71">
        <v>5.0136920838565535</v>
      </c>
      <c r="Q299" s="71">
        <v>0.23179681636782101</v>
      </c>
      <c r="R299" s="71">
        <v>0</v>
      </c>
      <c r="S299" s="71">
        <v>0.39901188507424651</v>
      </c>
      <c r="T299" s="72"/>
      <c r="U299" s="71">
        <v>768944</v>
      </c>
      <c r="V299" s="71">
        <v>192</v>
      </c>
      <c r="W299" s="71">
        <v>72</v>
      </c>
      <c r="X299" s="71">
        <v>1182</v>
      </c>
      <c r="Y299" s="71">
        <v>1715</v>
      </c>
      <c r="Z299" s="71">
        <v>2529</v>
      </c>
      <c r="AA299" s="71">
        <v>1079</v>
      </c>
      <c r="AB299" s="71">
        <v>3970</v>
      </c>
      <c r="AC299" s="71">
        <v>0</v>
      </c>
      <c r="AD299" s="71">
        <v>0.39901188507424651</v>
      </c>
      <c r="AE299" s="72"/>
      <c r="AF299" s="71">
        <v>4640001.9956444232</v>
      </c>
      <c r="AG299" s="71">
        <v>311011.44474569795</v>
      </c>
      <c r="AH299" s="71">
        <v>493557.56555702671</v>
      </c>
      <c r="AI299" s="71">
        <v>7309352.8783081276</v>
      </c>
      <c r="AJ299" s="71">
        <v>8308886.2739809798</v>
      </c>
      <c r="AK299" s="71">
        <v>0</v>
      </c>
      <c r="AL299" s="71">
        <v>0</v>
      </c>
      <c r="AM299" s="71">
        <v>521117.63459697756</v>
      </c>
      <c r="AN299" s="71">
        <v>0</v>
      </c>
      <c r="AO299" s="71">
        <v>0</v>
      </c>
      <c r="AP299" s="71">
        <v>21583927.792833231</v>
      </c>
      <c r="AQ299" s="72"/>
      <c r="AR299" s="71">
        <v>74</v>
      </c>
      <c r="AS299" s="71">
        <v>41</v>
      </c>
      <c r="AT299" s="71">
        <v>0</v>
      </c>
      <c r="AU299" s="71">
        <v>1</v>
      </c>
      <c r="AV299" s="71">
        <v>0</v>
      </c>
      <c r="AW299" s="71">
        <v>0</v>
      </c>
      <c r="AX299" s="71"/>
      <c r="AY299" s="72"/>
      <c r="AZ299" s="71">
        <v>367.4</v>
      </c>
      <c r="BA299" s="71">
        <v>1326.2</v>
      </c>
      <c r="BB299" s="71">
        <v>0</v>
      </c>
      <c r="BC299" s="71">
        <v>49.5</v>
      </c>
      <c r="BD299" s="71">
        <v>0</v>
      </c>
      <c r="BE299" s="71">
        <v>0</v>
      </c>
      <c r="BF299" s="71"/>
      <c r="BG299" s="72"/>
      <c r="BH299" s="71">
        <v>0</v>
      </c>
      <c r="BI299" s="71">
        <v>0</v>
      </c>
      <c r="BJ299" s="71">
        <v>5.085</v>
      </c>
      <c r="BK299" s="71">
        <v>0</v>
      </c>
      <c r="BL299" s="71">
        <v>0</v>
      </c>
      <c r="BM299" s="71">
        <v>0</v>
      </c>
      <c r="BN299" s="72"/>
      <c r="BO299" s="71">
        <v>0</v>
      </c>
      <c r="BP299" s="71">
        <v>0</v>
      </c>
      <c r="BQ299" s="71">
        <v>1</v>
      </c>
      <c r="BR299" s="71">
        <v>0</v>
      </c>
      <c r="BS299" s="71">
        <v>0</v>
      </c>
      <c r="BT299" s="71">
        <v>0</v>
      </c>
      <c r="BU299"/>
      <c r="BV299" s="70">
        <v>5.085</v>
      </c>
      <c r="BW299" s="70">
        <v>0</v>
      </c>
      <c r="BX299" s="70">
        <v>0</v>
      </c>
      <c r="BY299" s="70">
        <v>0</v>
      </c>
      <c r="BZ299" s="70">
        <v>0</v>
      </c>
      <c r="CA299" s="70">
        <v>0</v>
      </c>
      <c r="CB299" s="70">
        <v>0</v>
      </c>
      <c r="CC299" s="70">
        <v>0</v>
      </c>
      <c r="CD299" s="70">
        <v>0</v>
      </c>
    </row>
    <row r="300" spans="1:82">
      <c r="A300" s="70" t="s">
        <v>2076</v>
      </c>
      <c r="B300" s="70">
        <v>255</v>
      </c>
      <c r="C300" s="70">
        <v>19</v>
      </c>
      <c r="D300" s="70">
        <v>15</v>
      </c>
      <c r="E300" s="70">
        <v>2022</v>
      </c>
      <c r="F300" s="70" t="s">
        <v>161</v>
      </c>
      <c r="G300" s="70" t="s">
        <v>2057</v>
      </c>
      <c r="H300" s="70" t="s">
        <v>2058</v>
      </c>
      <c r="I300" s="148"/>
      <c r="J300" s="71">
        <v>2.4890829310172768</v>
      </c>
      <c r="K300" s="71">
        <v>0.40462752053344353</v>
      </c>
      <c r="L300" s="71">
        <v>1.3461066173971523</v>
      </c>
      <c r="M300" s="71">
        <v>4.4134593315268082</v>
      </c>
      <c r="N300" s="71">
        <v>6.3632371444326203</v>
      </c>
      <c r="O300" s="71">
        <v>3.5748362576290424</v>
      </c>
      <c r="P300" s="71">
        <v>4.9841772848264014</v>
      </c>
      <c r="Q300" s="71">
        <v>0.22817950955745861</v>
      </c>
      <c r="R300" s="71">
        <v>0</v>
      </c>
      <c r="S300" s="71">
        <v>0.36518969310402288</v>
      </c>
      <c r="T300" s="72"/>
      <c r="U300" s="71">
        <v>722964</v>
      </c>
      <c r="V300" s="71">
        <v>192</v>
      </c>
      <c r="W300" s="71">
        <v>72</v>
      </c>
      <c r="X300" s="71">
        <v>1182</v>
      </c>
      <c r="Y300" s="71">
        <v>1701</v>
      </c>
      <c r="Z300" s="71">
        <v>2499</v>
      </c>
      <c r="AA300" s="71">
        <v>1089</v>
      </c>
      <c r="AB300" s="71">
        <v>3876</v>
      </c>
      <c r="AC300" s="71">
        <v>0</v>
      </c>
      <c r="AD300" s="71">
        <v>0.36518969310402288</v>
      </c>
      <c r="AE300" s="72"/>
      <c r="AF300" s="71">
        <v>3874753.5516247642</v>
      </c>
      <c r="AG300" s="71">
        <v>302050.81585831317</v>
      </c>
      <c r="AH300" s="71">
        <v>385324.67806164344</v>
      </c>
      <c r="AI300" s="71">
        <v>7258988.4755389728</v>
      </c>
      <c r="AJ300" s="71">
        <v>8170994.7530855052</v>
      </c>
      <c r="AK300" s="71">
        <v>0</v>
      </c>
      <c r="AL300" s="71">
        <v>0</v>
      </c>
      <c r="AM300" s="71">
        <v>500497.39312197996</v>
      </c>
      <c r="AN300" s="71">
        <v>0</v>
      </c>
      <c r="AO300" s="71">
        <v>0</v>
      </c>
      <c r="AP300" s="71">
        <v>20492609.667291179</v>
      </c>
      <c r="AQ300" s="72"/>
      <c r="AR300" s="71">
        <v>79</v>
      </c>
      <c r="AS300" s="71">
        <v>43</v>
      </c>
      <c r="AT300" s="71">
        <v>0</v>
      </c>
      <c r="AU300" s="71">
        <v>2</v>
      </c>
      <c r="AV300" s="71">
        <v>0</v>
      </c>
      <c r="AW300" s="71">
        <v>0</v>
      </c>
      <c r="AX300" s="71"/>
      <c r="AY300" s="72"/>
      <c r="AZ300" s="71">
        <v>399.40000000000003</v>
      </c>
      <c r="BA300" s="71">
        <v>1425.2000000000003</v>
      </c>
      <c r="BB300" s="71">
        <v>0</v>
      </c>
      <c r="BC300" s="71">
        <v>689.5</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2077</v>
      </c>
      <c r="B301" s="70">
        <v>255</v>
      </c>
      <c r="C301" s="70">
        <v>20</v>
      </c>
      <c r="D301" s="70">
        <v>15</v>
      </c>
      <c r="E301" s="70">
        <v>2023</v>
      </c>
      <c r="F301" s="70" t="s">
        <v>1539</v>
      </c>
      <c r="G301" s="70" t="s">
        <v>2057</v>
      </c>
      <c r="H301" s="70" t="s">
        <v>2058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83</v>
      </c>
      <c r="AS301" s="71">
        <v>43</v>
      </c>
      <c r="AT301" s="71">
        <v>0</v>
      </c>
      <c r="AU301" s="71">
        <v>2</v>
      </c>
      <c r="AV301" s="71">
        <v>0</v>
      </c>
      <c r="AW301" s="71">
        <v>0</v>
      </c>
      <c r="AX301" s="71"/>
      <c r="AY301" s="72"/>
      <c r="AZ301" s="71">
        <v>420.3</v>
      </c>
      <c r="BA301" s="71">
        <v>1425.2000000000003</v>
      </c>
      <c r="BB301" s="71">
        <v>0</v>
      </c>
      <c r="BC301" s="71">
        <v>689.5</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2078</v>
      </c>
      <c r="B302" s="70">
        <v>255</v>
      </c>
      <c r="C302" s="70">
        <v>21</v>
      </c>
      <c r="D302" s="70">
        <v>15</v>
      </c>
      <c r="E302" s="70">
        <v>2024</v>
      </c>
      <c r="F302" s="70" t="s">
        <v>1554</v>
      </c>
      <c r="G302" s="70" t="s">
        <v>2057</v>
      </c>
      <c r="H302" s="70" t="s">
        <v>2058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2079</v>
      </c>
      <c r="B303" s="70">
        <v>426</v>
      </c>
      <c r="C303" s="70">
        <v>1</v>
      </c>
      <c r="D303" s="70">
        <v>26</v>
      </c>
      <c r="E303" s="70">
        <v>1990</v>
      </c>
      <c r="F303" s="70" t="s">
        <v>787</v>
      </c>
      <c r="G303" s="70" t="s">
        <v>2080</v>
      </c>
      <c r="H303" s="70" t="s">
        <v>2081</v>
      </c>
      <c r="I303" s="148"/>
      <c r="J303" s="71">
        <v>0.74706557883619851</v>
      </c>
      <c r="K303" s="71">
        <v>0.57611715123938667</v>
      </c>
      <c r="L303" s="71">
        <v>2.8101172051704988</v>
      </c>
      <c r="M303" s="71">
        <v>3.0249293477555899</v>
      </c>
      <c r="N303" s="71">
        <v>5.0414682986337196</v>
      </c>
      <c r="O303" s="71">
        <v>4.1695872645820264</v>
      </c>
      <c r="P303" s="71">
        <v>16.255435221146449</v>
      </c>
      <c r="Q303" s="71">
        <v>0.29082429004689497</v>
      </c>
      <c r="R303" s="71">
        <v>0</v>
      </c>
      <c r="S303" s="71">
        <v>0.26217438926137121</v>
      </c>
      <c r="T303" s="72"/>
      <c r="U303" s="71">
        <v>111221</v>
      </c>
      <c r="V303" s="71">
        <v>168</v>
      </c>
      <c r="W303" s="71">
        <v>40</v>
      </c>
      <c r="X303" s="71">
        <v>1041</v>
      </c>
      <c r="Y303" s="71">
        <v>1253</v>
      </c>
      <c r="Z303" s="71">
        <v>1715</v>
      </c>
      <c r="AA303" s="71">
        <v>3947</v>
      </c>
      <c r="AB303" s="71">
        <v>4722</v>
      </c>
      <c r="AC303" s="71">
        <v>0</v>
      </c>
      <c r="AD303" s="71">
        <v>0.26217438926137121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2082</v>
      </c>
      <c r="B304" s="70">
        <v>427</v>
      </c>
      <c r="C304" s="70">
        <v>2</v>
      </c>
      <c r="D304" s="70">
        <v>26</v>
      </c>
      <c r="E304" s="70">
        <v>2005</v>
      </c>
      <c r="F304" s="70" t="s">
        <v>789</v>
      </c>
      <c r="G304" s="70" t="s">
        <v>2080</v>
      </c>
      <c r="H304" s="70" t="s">
        <v>2081</v>
      </c>
      <c r="I304" s="148"/>
      <c r="J304" s="71">
        <v>0.16002841259983719</v>
      </c>
      <c r="K304" s="71">
        <v>0.35663993383254122</v>
      </c>
      <c r="L304" s="71">
        <v>3.066140800481342</v>
      </c>
      <c r="M304" s="71">
        <v>4.3590548709977899</v>
      </c>
      <c r="N304" s="71">
        <v>6.6413453027774789</v>
      </c>
      <c r="O304" s="71">
        <v>5.7020873108359797</v>
      </c>
      <c r="P304" s="71">
        <v>16.33812773760318</v>
      </c>
      <c r="Q304" s="71">
        <v>0.26923842841797901</v>
      </c>
      <c r="R304" s="71">
        <v>0</v>
      </c>
      <c r="S304" s="71">
        <v>9.9248000000000003E-2</v>
      </c>
      <c r="T304" s="72"/>
      <c r="U304" s="71">
        <v>28835</v>
      </c>
      <c r="V304" s="71">
        <v>137</v>
      </c>
      <c r="W304" s="71">
        <v>41</v>
      </c>
      <c r="X304" s="71">
        <v>800</v>
      </c>
      <c r="Y304" s="71">
        <v>1241</v>
      </c>
      <c r="Z304" s="71">
        <v>2714</v>
      </c>
      <c r="AA304" s="71">
        <v>3249</v>
      </c>
      <c r="AB304" s="71">
        <v>4570</v>
      </c>
      <c r="AC304" s="71">
        <v>0</v>
      </c>
      <c r="AD304" s="71">
        <v>9.9248000000000003E-2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2083</v>
      </c>
      <c r="B305" s="70">
        <v>428</v>
      </c>
      <c r="C305" s="70">
        <v>3</v>
      </c>
      <c r="D305" s="70">
        <v>26</v>
      </c>
      <c r="E305" s="70">
        <v>2006</v>
      </c>
      <c r="F305" s="70" t="s">
        <v>790</v>
      </c>
      <c r="G305" s="70" t="s">
        <v>2080</v>
      </c>
      <c r="H305" s="70" t="s">
        <v>2081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2084</v>
      </c>
      <c r="B306" s="70">
        <v>429</v>
      </c>
      <c r="C306" s="70">
        <v>4</v>
      </c>
      <c r="D306" s="70">
        <v>26</v>
      </c>
      <c r="E306" s="70">
        <v>2007</v>
      </c>
      <c r="F306" s="70" t="s">
        <v>791</v>
      </c>
      <c r="G306" s="70" t="s">
        <v>2080</v>
      </c>
      <c r="H306" s="70" t="s">
        <v>2081</v>
      </c>
      <c r="I306" s="148"/>
      <c r="J306" s="71">
        <v>0.162008584975527</v>
      </c>
      <c r="K306" s="71">
        <v>0.28364363202597509</v>
      </c>
      <c r="L306" s="71">
        <v>2.33345263706885</v>
      </c>
      <c r="M306" s="71">
        <v>4.3943447375946034</v>
      </c>
      <c r="N306" s="71">
        <v>5.8112601213538806</v>
      </c>
      <c r="O306" s="71">
        <v>5.5457727557775396</v>
      </c>
      <c r="P306" s="71">
        <v>16.412295532986342</v>
      </c>
      <c r="Q306" s="71">
        <v>0.27811241022109501</v>
      </c>
      <c r="R306" s="71">
        <v>0</v>
      </c>
      <c r="S306" s="71">
        <v>0.12948406000000001</v>
      </c>
      <c r="T306" s="72"/>
      <c r="U306" s="71">
        <v>29864</v>
      </c>
      <c r="V306" s="71">
        <v>106</v>
      </c>
      <c r="W306" s="71">
        <v>38</v>
      </c>
      <c r="X306" s="71">
        <v>941</v>
      </c>
      <c r="Y306" s="71">
        <v>1237</v>
      </c>
      <c r="Z306" s="71">
        <v>2744</v>
      </c>
      <c r="AA306" s="71">
        <v>3214</v>
      </c>
      <c r="AB306" s="71">
        <v>4471</v>
      </c>
      <c r="AC306" s="71">
        <v>0</v>
      </c>
      <c r="AD306" s="71">
        <v>0.12948406000000001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2085</v>
      </c>
      <c r="B307" s="70">
        <v>430</v>
      </c>
      <c r="C307" s="70">
        <v>5</v>
      </c>
      <c r="D307" s="70">
        <v>26</v>
      </c>
      <c r="E307" s="70">
        <v>2008</v>
      </c>
      <c r="F307" s="70" t="s">
        <v>792</v>
      </c>
      <c r="G307" s="70" t="s">
        <v>2080</v>
      </c>
      <c r="H307" s="70" t="s">
        <v>2081</v>
      </c>
      <c r="I307" s="148"/>
      <c r="J307" s="71">
        <v>0.13967319123331179</v>
      </c>
      <c r="K307" s="71">
        <v>0.21026095387383351</v>
      </c>
      <c r="L307" s="71">
        <v>2.1199958493574269</v>
      </c>
      <c r="M307" s="71">
        <v>4.7538193492830727</v>
      </c>
      <c r="N307" s="71">
        <v>5.2431177783080107</v>
      </c>
      <c r="O307" s="71">
        <v>5.4163016849484764</v>
      </c>
      <c r="P307" s="71">
        <v>16.199765384609229</v>
      </c>
      <c r="Q307" s="71">
        <v>0.26773715689165301</v>
      </c>
      <c r="R307" s="71">
        <v>0</v>
      </c>
      <c r="S307" s="71">
        <v>0.18444492000000001</v>
      </c>
      <c r="T307" s="72"/>
      <c r="U307" s="71">
        <v>29877</v>
      </c>
      <c r="V307" s="71">
        <v>106</v>
      </c>
      <c r="W307" s="71">
        <v>38</v>
      </c>
      <c r="X307" s="71">
        <v>941</v>
      </c>
      <c r="Y307" s="71">
        <v>1228</v>
      </c>
      <c r="Z307" s="71">
        <v>2774</v>
      </c>
      <c r="AA307" s="71">
        <v>3176</v>
      </c>
      <c r="AB307" s="71">
        <v>4375</v>
      </c>
      <c r="AC307" s="71">
        <v>0</v>
      </c>
      <c r="AD307" s="71">
        <v>0.18444492000000001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2086</v>
      </c>
      <c r="B308" s="70">
        <v>431</v>
      </c>
      <c r="C308" s="70">
        <v>6</v>
      </c>
      <c r="D308" s="70">
        <v>26</v>
      </c>
      <c r="E308" s="70">
        <v>2009</v>
      </c>
      <c r="F308" s="70" t="s">
        <v>176</v>
      </c>
      <c r="G308" s="70" t="s">
        <v>2080</v>
      </c>
      <c r="H308" s="70" t="s">
        <v>2081</v>
      </c>
      <c r="I308" s="148"/>
      <c r="J308" s="71">
        <v>0.1958563306785738</v>
      </c>
      <c r="K308" s="71">
        <v>0.2401401816190438</v>
      </c>
      <c r="L308" s="71">
        <v>3.8446545877588369</v>
      </c>
      <c r="M308" s="71">
        <v>4.9348060791656021</v>
      </c>
      <c r="N308" s="71">
        <v>5.3009954630370384</v>
      </c>
      <c r="O308" s="71">
        <v>5.5605621925620872</v>
      </c>
      <c r="P308" s="71">
        <v>15.63076533938025</v>
      </c>
      <c r="Q308" s="71">
        <v>0.25155310130870501</v>
      </c>
      <c r="R308" s="71">
        <v>0</v>
      </c>
      <c r="S308" s="71">
        <v>0.18677377000000001</v>
      </c>
      <c r="T308" s="72"/>
      <c r="U308" s="71">
        <v>31122</v>
      </c>
      <c r="V308" s="71">
        <v>116</v>
      </c>
      <c r="W308" s="71">
        <v>96</v>
      </c>
      <c r="X308" s="71">
        <v>996</v>
      </c>
      <c r="Y308" s="71">
        <v>1232</v>
      </c>
      <c r="Z308" s="71">
        <v>2811</v>
      </c>
      <c r="AA308" s="71">
        <v>3146</v>
      </c>
      <c r="AB308" s="71">
        <v>4315</v>
      </c>
      <c r="AC308" s="71">
        <v>0</v>
      </c>
      <c r="AD308" s="71">
        <v>0.18677377000000001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2087</v>
      </c>
      <c r="B309" s="70">
        <v>432</v>
      </c>
      <c r="C309" s="70">
        <v>7</v>
      </c>
      <c r="D309" s="70">
        <v>26</v>
      </c>
      <c r="E309" s="70">
        <v>2010</v>
      </c>
      <c r="F309" s="70" t="s">
        <v>177</v>
      </c>
      <c r="G309" s="70" t="s">
        <v>2080</v>
      </c>
      <c r="H309" s="70" t="s">
        <v>2081</v>
      </c>
      <c r="I309" s="148"/>
      <c r="J309" s="71">
        <v>0.14593286660797181</v>
      </c>
      <c r="K309" s="71">
        <v>0.25725946756612789</v>
      </c>
      <c r="L309" s="71">
        <v>3.915181797392028</v>
      </c>
      <c r="M309" s="71">
        <v>5.0986283630858287</v>
      </c>
      <c r="N309" s="71">
        <v>5.746989744863769</v>
      </c>
      <c r="O309" s="71">
        <v>5.6431375719562569</v>
      </c>
      <c r="P309" s="71">
        <v>16.046408739560299</v>
      </c>
      <c r="Q309" s="71">
        <v>0.258139733591007</v>
      </c>
      <c r="R309" s="71">
        <v>0</v>
      </c>
      <c r="S309" s="71">
        <v>0.19981533000000001</v>
      </c>
      <c r="T309" s="72"/>
      <c r="U309" s="71">
        <v>27079</v>
      </c>
      <c r="V309" s="71">
        <v>116</v>
      </c>
      <c r="W309" s="71">
        <v>96</v>
      </c>
      <c r="X309" s="71">
        <v>996</v>
      </c>
      <c r="Y309" s="71">
        <v>1255</v>
      </c>
      <c r="Z309" s="71">
        <v>2866</v>
      </c>
      <c r="AA309" s="71">
        <v>3149</v>
      </c>
      <c r="AB309" s="71">
        <v>4243</v>
      </c>
      <c r="AC309" s="71">
        <v>0</v>
      </c>
      <c r="AD309" s="71">
        <v>0.19981533000000001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2088</v>
      </c>
      <c r="B310" s="70">
        <v>433</v>
      </c>
      <c r="C310" s="70">
        <v>8</v>
      </c>
      <c r="D310" s="70">
        <v>26</v>
      </c>
      <c r="E310" s="70">
        <v>2011</v>
      </c>
      <c r="F310" s="70" t="s">
        <v>178</v>
      </c>
      <c r="G310" s="70" t="s">
        <v>2080</v>
      </c>
      <c r="H310" s="70" t="s">
        <v>2081</v>
      </c>
      <c r="I310" s="148"/>
      <c r="J310" s="71">
        <v>7.2955846802037705E-2</v>
      </c>
      <c r="K310" s="71">
        <v>0.3228940893006243</v>
      </c>
      <c r="L310" s="71">
        <v>3.4933655842043181</v>
      </c>
      <c r="M310" s="71">
        <v>5.6111019147356389</v>
      </c>
      <c r="N310" s="71">
        <v>5.3451941203739866</v>
      </c>
      <c r="O310" s="71">
        <v>5.5077301879467635</v>
      </c>
      <c r="P310" s="71">
        <v>15.394652023519008</v>
      </c>
      <c r="Q310" s="71">
        <v>0.29214702502857498</v>
      </c>
      <c r="R310" s="71">
        <v>0</v>
      </c>
      <c r="S310" s="71">
        <v>0.21471997000000001</v>
      </c>
      <c r="T310" s="72"/>
      <c r="U310" s="71">
        <v>12837</v>
      </c>
      <c r="V310" s="71">
        <v>116</v>
      </c>
      <c r="W310" s="71">
        <v>96</v>
      </c>
      <c r="X310" s="71">
        <v>996</v>
      </c>
      <c r="Y310" s="71">
        <v>1243</v>
      </c>
      <c r="Z310" s="71">
        <v>2858</v>
      </c>
      <c r="AA310" s="71">
        <v>3111</v>
      </c>
      <c r="AB310" s="71">
        <v>4163</v>
      </c>
      <c r="AC310" s="71">
        <v>0</v>
      </c>
      <c r="AD310" s="71">
        <v>0.21471997000000001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2089</v>
      </c>
      <c r="B311" s="70">
        <v>434</v>
      </c>
      <c r="C311" s="70">
        <v>9</v>
      </c>
      <c r="D311" s="70">
        <v>26</v>
      </c>
      <c r="E311" s="70">
        <v>2012</v>
      </c>
      <c r="F311" s="70" t="s">
        <v>179</v>
      </c>
      <c r="G311" s="1064" t="s">
        <v>2080</v>
      </c>
      <c r="H311" s="70" t="s">
        <v>2081</v>
      </c>
      <c r="I311" s="148"/>
      <c r="J311" s="71">
        <v>6.4942254776683431E-2</v>
      </c>
      <c r="K311" s="71">
        <v>0.29145276741815912</v>
      </c>
      <c r="L311" s="71">
        <v>3.5519240307445972</v>
      </c>
      <c r="M311" s="71">
        <v>5.0517247453620868</v>
      </c>
      <c r="N311" s="71">
        <v>5.3981053693869523</v>
      </c>
      <c r="O311" s="71">
        <v>5.5695469565112345</v>
      </c>
      <c r="P311" s="71">
        <v>15.487216574324187</v>
      </c>
      <c r="Q311" s="71">
        <v>0.318555545061873</v>
      </c>
      <c r="R311" s="71">
        <v>0</v>
      </c>
      <c r="S311" s="71">
        <v>0.20400726</v>
      </c>
      <c r="T311" s="72"/>
      <c r="U311" s="71">
        <v>11725</v>
      </c>
      <c r="V311" s="71">
        <v>116</v>
      </c>
      <c r="W311" s="71">
        <v>96</v>
      </c>
      <c r="X311" s="71">
        <v>996</v>
      </c>
      <c r="Y311" s="71">
        <v>1296</v>
      </c>
      <c r="Z311" s="71">
        <v>2913</v>
      </c>
      <c r="AA311" s="71">
        <v>3112</v>
      </c>
      <c r="AB311" s="71">
        <v>4178</v>
      </c>
      <c r="AC311" s="71">
        <v>0</v>
      </c>
      <c r="AD311" s="71">
        <v>0.20400726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2090</v>
      </c>
      <c r="B312" s="70">
        <v>435</v>
      </c>
      <c r="C312" s="70">
        <v>10</v>
      </c>
      <c r="D312" s="70">
        <v>26</v>
      </c>
      <c r="E312" s="70">
        <v>2013</v>
      </c>
      <c r="F312" s="70" t="s">
        <v>180</v>
      </c>
      <c r="G312" s="1064" t="s">
        <v>2080</v>
      </c>
      <c r="H312" s="70" t="s">
        <v>2081</v>
      </c>
      <c r="I312" s="148"/>
      <c r="J312" s="71">
        <v>5.7482829031504833E-2</v>
      </c>
      <c r="K312" s="71">
        <v>0.23974471615051421</v>
      </c>
      <c r="L312" s="71">
        <v>3.6106597830451852</v>
      </c>
      <c r="M312" s="71">
        <v>4.869957007421295</v>
      </c>
      <c r="N312" s="71">
        <v>5.9646247094686577</v>
      </c>
      <c r="O312" s="71">
        <v>5.4248476001999677</v>
      </c>
      <c r="P312" s="71">
        <v>15.900243357001374</v>
      </c>
      <c r="Q312" s="71">
        <v>0.324581134376414</v>
      </c>
      <c r="R312" s="71">
        <v>0</v>
      </c>
      <c r="S312" s="71">
        <v>0.17669792000000001</v>
      </c>
      <c r="T312" s="72"/>
      <c r="U312" s="71">
        <v>10306</v>
      </c>
      <c r="V312" s="71">
        <v>116</v>
      </c>
      <c r="W312" s="71">
        <v>96</v>
      </c>
      <c r="X312" s="71">
        <v>996</v>
      </c>
      <c r="Y312" s="71">
        <v>1338</v>
      </c>
      <c r="Z312" s="71">
        <v>2964</v>
      </c>
      <c r="AA312" s="71">
        <v>3183</v>
      </c>
      <c r="AB312" s="71">
        <v>4196</v>
      </c>
      <c r="AC312" s="71">
        <v>0</v>
      </c>
      <c r="AD312" s="71">
        <v>0.17669792000000001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2091</v>
      </c>
      <c r="B313" s="70">
        <v>436</v>
      </c>
      <c r="C313" s="70">
        <v>11</v>
      </c>
      <c r="D313" s="70">
        <v>26</v>
      </c>
      <c r="E313" s="70">
        <v>2014</v>
      </c>
      <c r="F313" s="70" t="s">
        <v>181</v>
      </c>
      <c r="G313" s="70" t="s">
        <v>2080</v>
      </c>
      <c r="H313" s="70" t="s">
        <v>2081</v>
      </c>
      <c r="I313" s="148"/>
      <c r="J313" s="71">
        <v>4.0507505273116362E-2</v>
      </c>
      <c r="K313" s="71">
        <v>0.25726402951774779</v>
      </c>
      <c r="L313" s="71">
        <v>2.3023011636164759</v>
      </c>
      <c r="M313" s="71">
        <v>3.9866030451431009</v>
      </c>
      <c r="N313" s="71">
        <v>5.7674123100344339</v>
      </c>
      <c r="O313" s="71">
        <v>5.2480279307310269</v>
      </c>
      <c r="P313" s="71">
        <v>16.128508936241545</v>
      </c>
      <c r="Q313" s="71">
        <v>0.30577574191468399</v>
      </c>
      <c r="R313" s="71">
        <v>0</v>
      </c>
      <c r="S313" s="71">
        <v>0.22356960000000001</v>
      </c>
      <c r="T313" s="72"/>
      <c r="U313" s="71">
        <v>7950</v>
      </c>
      <c r="V313" s="71">
        <v>106</v>
      </c>
      <c r="W313" s="71">
        <v>85</v>
      </c>
      <c r="X313" s="71">
        <v>819</v>
      </c>
      <c r="Y313" s="71">
        <v>1305</v>
      </c>
      <c r="Z313" s="71">
        <v>3020</v>
      </c>
      <c r="AA313" s="71">
        <v>3212</v>
      </c>
      <c r="AB313" s="71">
        <v>4120</v>
      </c>
      <c r="AC313" s="71">
        <v>0</v>
      </c>
      <c r="AD313" s="71">
        <v>0.22356960000000001</v>
      </c>
      <c r="AE313" s="72"/>
      <c r="AF313" s="71"/>
      <c r="AG313" s="71"/>
      <c r="AH313" s="71"/>
      <c r="AI313" s="71"/>
      <c r="AJ313" s="71"/>
      <c r="AK313" s="71"/>
      <c r="AL313" s="71"/>
      <c r="AM313" s="71"/>
      <c r="AN313" s="71"/>
      <c r="AO313" s="71"/>
      <c r="AP313" s="71"/>
      <c r="AQ313" s="72"/>
      <c r="AR313" s="71">
        <v>109</v>
      </c>
      <c r="AS313" s="71">
        <v>15</v>
      </c>
      <c r="AT313" s="71">
        <v>0</v>
      </c>
      <c r="AU313" s="71">
        <v>0</v>
      </c>
      <c r="AV313" s="71">
        <v>0</v>
      </c>
      <c r="AW313" s="71">
        <v>0</v>
      </c>
      <c r="AX313" s="71"/>
      <c r="AY313" s="72"/>
      <c r="AZ313" s="71">
        <v>481.9</v>
      </c>
      <c r="BA313" s="71">
        <v>281.10000000000002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2092</v>
      </c>
      <c r="B314" s="70">
        <v>437</v>
      </c>
      <c r="C314" s="70">
        <v>12</v>
      </c>
      <c r="D314" s="70">
        <v>26</v>
      </c>
      <c r="E314" s="70">
        <v>2015</v>
      </c>
      <c r="F314" s="70" t="s">
        <v>182</v>
      </c>
      <c r="G314" s="70" t="s">
        <v>2080</v>
      </c>
      <c r="H314" s="70" t="s">
        <v>2081</v>
      </c>
      <c r="I314" s="148"/>
      <c r="J314" s="71">
        <v>0</v>
      </c>
      <c r="K314" s="71">
        <v>0.23940954578548751</v>
      </c>
      <c r="L314" s="71">
        <v>2.4838342989584681</v>
      </c>
      <c r="M314" s="71">
        <v>4.2499143432002144</v>
      </c>
      <c r="N314" s="71">
        <v>4.9469873929624821</v>
      </c>
      <c r="O314" s="71">
        <v>5.2892260139096496</v>
      </c>
      <c r="P314" s="71">
        <v>16.508098023534828</v>
      </c>
      <c r="Q314" s="71">
        <v>0.29809962535592099</v>
      </c>
      <c r="R314" s="71">
        <v>0</v>
      </c>
      <c r="S314" s="71">
        <v>0.22682999000000001</v>
      </c>
      <c r="T314" s="72"/>
      <c r="U314" s="71">
        <v>0</v>
      </c>
      <c r="V314" s="71">
        <v>106</v>
      </c>
      <c r="W314" s="71">
        <v>85</v>
      </c>
      <c r="X314" s="71">
        <v>819</v>
      </c>
      <c r="Y314" s="71">
        <v>1306</v>
      </c>
      <c r="Z314" s="71">
        <v>3073</v>
      </c>
      <c r="AA314" s="71">
        <v>3285</v>
      </c>
      <c r="AB314" s="71">
        <v>4103</v>
      </c>
      <c r="AC314" s="71">
        <v>0</v>
      </c>
      <c r="AD314" s="71">
        <v>0.22682999000000001</v>
      </c>
      <c r="AE314" s="72"/>
      <c r="AF314" s="71">
        <v>0</v>
      </c>
      <c r="AG314" s="71">
        <v>184062.69436926601</v>
      </c>
      <c r="AH314" s="71">
        <v>522334.69640104851</v>
      </c>
      <c r="AI314" s="71">
        <v>5318608.2087733429</v>
      </c>
      <c r="AJ314" s="71">
        <v>6420254.228579673</v>
      </c>
      <c r="AK314" s="71">
        <v>0</v>
      </c>
      <c r="AL314" s="71">
        <v>0</v>
      </c>
      <c r="AM314" s="71">
        <v>562298.93856233463</v>
      </c>
      <c r="AN314" s="71">
        <v>0</v>
      </c>
      <c r="AO314" s="71">
        <v>0</v>
      </c>
      <c r="AP314" s="71">
        <v>13007558.766685667</v>
      </c>
      <c r="AQ314" s="72"/>
      <c r="AR314" s="71">
        <v>119</v>
      </c>
      <c r="AS314" s="71">
        <v>19</v>
      </c>
      <c r="AT314" s="71">
        <v>0</v>
      </c>
      <c r="AU314" s="71">
        <v>0</v>
      </c>
      <c r="AV314" s="71">
        <v>0</v>
      </c>
      <c r="AW314" s="71">
        <v>0</v>
      </c>
      <c r="AX314" s="71"/>
      <c r="AY314" s="72"/>
      <c r="AZ314" s="71">
        <v>545.79999999999995</v>
      </c>
      <c r="BA314" s="71">
        <v>372.8</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2093</v>
      </c>
      <c r="B315" s="70">
        <v>438</v>
      </c>
      <c r="C315" s="70">
        <v>13</v>
      </c>
      <c r="D315" s="70">
        <v>26</v>
      </c>
      <c r="E315" s="70">
        <v>2016</v>
      </c>
      <c r="F315" s="70" t="s">
        <v>155</v>
      </c>
      <c r="G315" s="70" t="s">
        <v>2080</v>
      </c>
      <c r="H315" s="70" t="s">
        <v>2081</v>
      </c>
      <c r="I315" s="148"/>
      <c r="J315" s="71">
        <v>0</v>
      </c>
      <c r="K315" s="71">
        <v>0.24084820065779888</v>
      </c>
      <c r="L315" s="71">
        <v>2.387033268328159</v>
      </c>
      <c r="M315" s="71">
        <v>3.4355727911211096</v>
      </c>
      <c r="N315" s="71">
        <v>5.315177244779786</v>
      </c>
      <c r="O315" s="71">
        <v>5.2862068987761326</v>
      </c>
      <c r="P315" s="71">
        <v>16.587676682883295</v>
      </c>
      <c r="Q315" s="71">
        <v>0.28429391210150701</v>
      </c>
      <c r="R315" s="71">
        <v>0</v>
      </c>
      <c r="S315" s="71">
        <v>0.23288499999999998</v>
      </c>
      <c r="T315" s="72"/>
      <c r="U315" s="71">
        <v>0</v>
      </c>
      <c r="V315" s="71">
        <v>106</v>
      </c>
      <c r="W315" s="71">
        <v>85</v>
      </c>
      <c r="X315" s="71">
        <v>819</v>
      </c>
      <c r="Y315" s="71">
        <v>1318</v>
      </c>
      <c r="Z315" s="71">
        <v>3109</v>
      </c>
      <c r="AA315" s="71">
        <v>3414</v>
      </c>
      <c r="AB315" s="71">
        <v>4025</v>
      </c>
      <c r="AC315" s="71">
        <v>0</v>
      </c>
      <c r="AD315" s="71">
        <v>0.23288500000000001</v>
      </c>
      <c r="AE315" s="72"/>
      <c r="AF315" s="71">
        <v>0</v>
      </c>
      <c r="AG315" s="71">
        <v>177979.98847636179</v>
      </c>
      <c r="AH315" s="71">
        <v>389833.29940062523</v>
      </c>
      <c r="AI315" s="71">
        <v>5174129.2343391357</v>
      </c>
      <c r="AJ315" s="71">
        <v>6471148.9445236949</v>
      </c>
      <c r="AK315" s="71">
        <v>0</v>
      </c>
      <c r="AL315" s="71">
        <v>0</v>
      </c>
      <c r="AM315" s="71">
        <v>552037.9121137982</v>
      </c>
      <c r="AN315" s="71">
        <v>0</v>
      </c>
      <c r="AO315" s="71">
        <v>0</v>
      </c>
      <c r="AP315" s="71">
        <v>12765129.378853617</v>
      </c>
      <c r="AQ315" s="72"/>
      <c r="AR315" s="71">
        <v>125</v>
      </c>
      <c r="AS315" s="71">
        <v>28</v>
      </c>
      <c r="AT315" s="71">
        <v>0</v>
      </c>
      <c r="AU315" s="71">
        <v>0</v>
      </c>
      <c r="AV315" s="71">
        <v>0</v>
      </c>
      <c r="AW315" s="71">
        <v>0</v>
      </c>
      <c r="AX315" s="71"/>
      <c r="AY315" s="72"/>
      <c r="AZ315" s="71">
        <v>592</v>
      </c>
      <c r="BA315" s="71">
        <v>1577.6</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2094</v>
      </c>
      <c r="B316" s="70">
        <v>439</v>
      </c>
      <c r="C316" s="70">
        <v>14</v>
      </c>
      <c r="D316" s="70">
        <v>26</v>
      </c>
      <c r="E316" s="70">
        <v>2017</v>
      </c>
      <c r="F316" s="70" t="s">
        <v>156</v>
      </c>
      <c r="G316" s="70" t="s">
        <v>2080</v>
      </c>
      <c r="H316" s="70" t="s">
        <v>2081</v>
      </c>
      <c r="I316" s="148"/>
      <c r="J316" s="71">
        <v>0</v>
      </c>
      <c r="K316" s="71">
        <v>0.23751919643577907</v>
      </c>
      <c r="L316" s="71">
        <v>2.3473723142018565</v>
      </c>
      <c r="M316" s="71">
        <v>3.2637861589924295</v>
      </c>
      <c r="N316" s="71">
        <v>5.5176226673737334</v>
      </c>
      <c r="O316" s="71">
        <v>5.280230853476878</v>
      </c>
      <c r="P316" s="71">
        <v>16.617782096979184</v>
      </c>
      <c r="Q316" s="71">
        <v>0.27321097252089499</v>
      </c>
      <c r="R316" s="71">
        <v>0</v>
      </c>
      <c r="S316" s="71">
        <v>0.24825540999999998</v>
      </c>
      <c r="T316" s="72"/>
      <c r="U316" s="71">
        <v>0</v>
      </c>
      <c r="V316" s="71">
        <v>106</v>
      </c>
      <c r="W316" s="71">
        <v>85</v>
      </c>
      <c r="X316" s="71">
        <v>819</v>
      </c>
      <c r="Y316" s="71">
        <v>1328</v>
      </c>
      <c r="Z316" s="71">
        <v>3157</v>
      </c>
      <c r="AA316" s="71">
        <v>3442</v>
      </c>
      <c r="AB316" s="71">
        <v>4000</v>
      </c>
      <c r="AC316" s="71">
        <v>0</v>
      </c>
      <c r="AD316" s="71">
        <v>0.24825541000000001</v>
      </c>
      <c r="AE316" s="72"/>
      <c r="AF316" s="71">
        <v>0</v>
      </c>
      <c r="AG316" s="71">
        <v>177502.8257477333</v>
      </c>
      <c r="AH316" s="71">
        <v>502765.17508442118</v>
      </c>
      <c r="AI316" s="71">
        <v>5124901.058156061</v>
      </c>
      <c r="AJ316" s="71">
        <v>6501511.025737511</v>
      </c>
      <c r="AK316" s="71">
        <v>0</v>
      </c>
      <c r="AL316" s="71">
        <v>0</v>
      </c>
      <c r="AM316" s="71">
        <v>549467.52870171622</v>
      </c>
      <c r="AN316" s="71">
        <v>0</v>
      </c>
      <c r="AO316" s="71">
        <v>0</v>
      </c>
      <c r="AP316" s="71">
        <v>12856147.613427443</v>
      </c>
      <c r="AQ316" s="72"/>
      <c r="AR316" s="71">
        <v>133</v>
      </c>
      <c r="AS316" s="71">
        <v>29</v>
      </c>
      <c r="AT316" s="71">
        <v>0</v>
      </c>
      <c r="AU316" s="71">
        <v>0</v>
      </c>
      <c r="AV316" s="71">
        <v>0</v>
      </c>
      <c r="AW316" s="71">
        <v>0</v>
      </c>
      <c r="AX316" s="71"/>
      <c r="AY316" s="72"/>
      <c r="AZ316" s="71">
        <v>632</v>
      </c>
      <c r="BA316" s="71">
        <v>1605.1</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2095</v>
      </c>
      <c r="B317" s="70">
        <v>440</v>
      </c>
      <c r="C317" s="70">
        <v>15</v>
      </c>
      <c r="D317" s="70">
        <v>26</v>
      </c>
      <c r="E317" s="70">
        <v>2018</v>
      </c>
      <c r="F317" s="70" t="s">
        <v>183</v>
      </c>
      <c r="G317" s="70" t="s">
        <v>2080</v>
      </c>
      <c r="H317" s="70" t="s">
        <v>2081</v>
      </c>
      <c r="I317" s="148"/>
      <c r="J317" s="71">
        <v>0</v>
      </c>
      <c r="K317" s="71">
        <v>0.2228777000691681</v>
      </c>
      <c r="L317" s="71">
        <v>2.104417942063793</v>
      </c>
      <c r="M317" s="71">
        <v>3.1763742209652555</v>
      </c>
      <c r="N317" s="71">
        <v>5.3799873541421244</v>
      </c>
      <c r="O317" s="71">
        <v>5.1941558274187809</v>
      </c>
      <c r="P317" s="71">
        <v>16.495383716156272</v>
      </c>
      <c r="Q317" s="71">
        <v>0.25048105351854699</v>
      </c>
      <c r="R317" s="71">
        <v>0</v>
      </c>
      <c r="S317" s="71">
        <v>0.20028109999999999</v>
      </c>
      <c r="T317" s="72"/>
      <c r="U317" s="71">
        <v>0</v>
      </c>
      <c r="V317" s="71">
        <v>106</v>
      </c>
      <c r="W317" s="71">
        <v>85</v>
      </c>
      <c r="X317" s="71">
        <v>819</v>
      </c>
      <c r="Y317" s="71">
        <v>1336</v>
      </c>
      <c r="Z317" s="71">
        <v>3165</v>
      </c>
      <c r="AA317" s="71">
        <v>3451</v>
      </c>
      <c r="AB317" s="71">
        <v>3952</v>
      </c>
      <c r="AC317" s="71">
        <v>0</v>
      </c>
      <c r="AD317" s="71">
        <v>0.20028109999999999</v>
      </c>
      <c r="AE317" s="72"/>
      <c r="AF317" s="71">
        <v>0</v>
      </c>
      <c r="AG317" s="71">
        <v>157674.69145101629</v>
      </c>
      <c r="AH317" s="71">
        <v>475076.36139492597</v>
      </c>
      <c r="AI317" s="71">
        <v>4895203.7669394063</v>
      </c>
      <c r="AJ317" s="71">
        <v>6277176.6219547344</v>
      </c>
      <c r="AK317" s="71">
        <v>0</v>
      </c>
      <c r="AL317" s="71">
        <v>0</v>
      </c>
      <c r="AM317" s="71">
        <v>543997.1895324362</v>
      </c>
      <c r="AN317" s="71">
        <v>0</v>
      </c>
      <c r="AO317" s="71">
        <v>0</v>
      </c>
      <c r="AP317" s="71">
        <v>12349128.631272521</v>
      </c>
      <c r="AQ317" s="72"/>
      <c r="AR317" s="71">
        <v>135</v>
      </c>
      <c r="AS317" s="71">
        <v>30</v>
      </c>
      <c r="AT317" s="71">
        <v>0</v>
      </c>
      <c r="AU317" s="71">
        <v>0</v>
      </c>
      <c r="AV317" s="71">
        <v>0</v>
      </c>
      <c r="AW317" s="71">
        <v>0</v>
      </c>
      <c r="AX317" s="71"/>
      <c r="AY317" s="72"/>
      <c r="AZ317" s="71">
        <v>643.6</v>
      </c>
      <c r="BA317" s="71">
        <v>1633</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2096</v>
      </c>
      <c r="B318" s="70">
        <v>441</v>
      </c>
      <c r="C318" s="70">
        <v>16</v>
      </c>
      <c r="D318" s="70">
        <v>26</v>
      </c>
      <c r="E318" s="70">
        <v>2019</v>
      </c>
      <c r="F318" s="70" t="s">
        <v>158</v>
      </c>
      <c r="G318" s="70" t="s">
        <v>2080</v>
      </c>
      <c r="H318" s="70" t="s">
        <v>2081</v>
      </c>
      <c r="I318" s="148"/>
      <c r="J318" s="71">
        <v>0</v>
      </c>
      <c r="K318" s="71">
        <v>0.2023102654778948</v>
      </c>
      <c r="L318" s="71">
        <v>2.1158727811956308</v>
      </c>
      <c r="M318" s="71">
        <v>3.0417160118310207</v>
      </c>
      <c r="N318" s="71">
        <v>5.0217967189705712</v>
      </c>
      <c r="O318" s="71">
        <v>4.9755057018479167</v>
      </c>
      <c r="P318" s="71">
        <v>16.109295091056982</v>
      </c>
      <c r="Q318" s="71">
        <v>0.24455760005277</v>
      </c>
      <c r="R318" s="71">
        <v>0</v>
      </c>
      <c r="S318" s="71">
        <v>0.22682998999999998</v>
      </c>
      <c r="T318" s="72"/>
      <c r="U318" s="71">
        <v>0</v>
      </c>
      <c r="V318" s="71">
        <v>106</v>
      </c>
      <c r="W318" s="71">
        <v>85</v>
      </c>
      <c r="X318" s="71">
        <v>819</v>
      </c>
      <c r="Y318" s="71">
        <v>1405</v>
      </c>
      <c r="Z318" s="71">
        <v>3115</v>
      </c>
      <c r="AA318" s="71">
        <v>3345</v>
      </c>
      <c r="AB318" s="71">
        <v>3963</v>
      </c>
      <c r="AC318" s="71">
        <v>0</v>
      </c>
      <c r="AD318" s="71">
        <v>0.22682999000000001</v>
      </c>
      <c r="AE318" s="72"/>
      <c r="AF318" s="71">
        <v>0</v>
      </c>
      <c r="AG318" s="71">
        <v>152670.86831472261</v>
      </c>
      <c r="AH318" s="71">
        <v>501800.50974365609</v>
      </c>
      <c r="AI318" s="71">
        <v>5016358.207415021</v>
      </c>
      <c r="AJ318" s="71">
        <v>6413419.3087568581</v>
      </c>
      <c r="AK318" s="71">
        <v>0</v>
      </c>
      <c r="AL318" s="71">
        <v>0</v>
      </c>
      <c r="AM318" s="71">
        <v>539730.76655197272</v>
      </c>
      <c r="AN318" s="71">
        <v>0</v>
      </c>
      <c r="AO318" s="71">
        <v>0</v>
      </c>
      <c r="AP318" s="71">
        <v>12623979.660782231</v>
      </c>
      <c r="AQ318" s="72"/>
      <c r="AR318" s="71">
        <v>136</v>
      </c>
      <c r="AS318" s="71">
        <v>32</v>
      </c>
      <c r="AT318" s="71">
        <v>0</v>
      </c>
      <c r="AU318" s="71">
        <v>0</v>
      </c>
      <c r="AV318" s="71">
        <v>0</v>
      </c>
      <c r="AW318" s="71">
        <v>0</v>
      </c>
      <c r="AX318" s="71"/>
      <c r="AY318" s="72"/>
      <c r="AZ318" s="71">
        <v>649.29999999999995</v>
      </c>
      <c r="BA318" s="71">
        <v>1662.2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2097</v>
      </c>
      <c r="B319" s="70">
        <v>442</v>
      </c>
      <c r="C319" s="70">
        <v>17</v>
      </c>
      <c r="D319" s="70">
        <v>26</v>
      </c>
      <c r="E319" s="70">
        <v>2020</v>
      </c>
      <c r="F319" s="70" t="s">
        <v>159</v>
      </c>
      <c r="G319" s="70" t="s">
        <v>2080</v>
      </c>
      <c r="H319" s="70" t="s">
        <v>2081</v>
      </c>
      <c r="I319" s="148"/>
      <c r="J319" s="71">
        <v>0</v>
      </c>
      <c r="K319" s="71">
        <v>0.23995772596402209</v>
      </c>
      <c r="L319" s="71">
        <v>1.9571361029235772</v>
      </c>
      <c r="M319" s="71">
        <v>2.440072377868352</v>
      </c>
      <c r="N319" s="71">
        <v>5.0808137559980695</v>
      </c>
      <c r="O319" s="71">
        <v>4.3732408172883277</v>
      </c>
      <c r="P319" s="71">
        <v>15.23308604217585</v>
      </c>
      <c r="Q319" s="71">
        <v>0.232717975255536</v>
      </c>
      <c r="R319" s="71">
        <v>0</v>
      </c>
      <c r="S319" s="71">
        <v>0.22915884</v>
      </c>
      <c r="T319" s="72"/>
      <c r="U319" s="71">
        <v>0</v>
      </c>
      <c r="V319" s="71">
        <v>110</v>
      </c>
      <c r="W319" s="71">
        <v>88</v>
      </c>
      <c r="X319" s="71">
        <v>730</v>
      </c>
      <c r="Y319" s="71">
        <v>1450</v>
      </c>
      <c r="Z319" s="71">
        <v>3125</v>
      </c>
      <c r="AA319" s="71">
        <v>3362</v>
      </c>
      <c r="AB319" s="71">
        <v>3947</v>
      </c>
      <c r="AC319" s="71">
        <v>0</v>
      </c>
      <c r="AD319" s="71">
        <v>0.22915884</v>
      </c>
      <c r="AE319" s="72"/>
      <c r="AF319" s="71">
        <v>0</v>
      </c>
      <c r="AG319" s="71">
        <v>173028.58271396003</v>
      </c>
      <c r="AH319" s="71">
        <v>503594.80261582066</v>
      </c>
      <c r="AI319" s="71">
        <v>4218136.6062531285</v>
      </c>
      <c r="AJ319" s="71">
        <v>6623267.155927375</v>
      </c>
      <c r="AK319" s="71"/>
      <c r="AL319" s="71"/>
      <c r="AM319" s="71">
        <v>515127.35208462499</v>
      </c>
      <c r="AN319" s="71"/>
      <c r="AO319" s="71"/>
      <c r="AP319" s="71">
        <v>12033154.49959491</v>
      </c>
      <c r="AQ319" s="72"/>
      <c r="AR319" s="71">
        <v>137</v>
      </c>
      <c r="AS319" s="71">
        <v>32</v>
      </c>
      <c r="AT319" s="71">
        <v>0</v>
      </c>
      <c r="AU319" s="71">
        <v>0</v>
      </c>
      <c r="AV319" s="71">
        <v>0</v>
      </c>
      <c r="AW319" s="71">
        <v>0</v>
      </c>
      <c r="AX319" s="71"/>
      <c r="AY319" s="72"/>
      <c r="AZ319" s="71">
        <v>654.09999999999991</v>
      </c>
      <c r="BA319" s="71">
        <v>1662.2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2098</v>
      </c>
      <c r="B320" s="70">
        <v>442</v>
      </c>
      <c r="C320" s="70">
        <v>18</v>
      </c>
      <c r="D320" s="70">
        <v>26</v>
      </c>
      <c r="E320" s="70">
        <v>2021</v>
      </c>
      <c r="F320" s="70" t="s">
        <v>160</v>
      </c>
      <c r="G320" s="70" t="s">
        <v>2080</v>
      </c>
      <c r="H320" s="70" t="s">
        <v>2081</v>
      </c>
      <c r="I320" s="148"/>
      <c r="J320" s="71">
        <v>0</v>
      </c>
      <c r="K320" s="71">
        <v>0.25730997415468682</v>
      </c>
      <c r="L320" s="71">
        <v>2.5676079767163946</v>
      </c>
      <c r="M320" s="71">
        <v>2.7600886968938911</v>
      </c>
      <c r="N320" s="71">
        <v>5.4014904070178451</v>
      </c>
      <c r="O320" s="71">
        <v>4.2228345181384412</v>
      </c>
      <c r="P320" s="71">
        <v>15.594022829863388</v>
      </c>
      <c r="Q320" s="71">
        <v>0.22444004083574401</v>
      </c>
      <c r="R320" s="71">
        <v>0</v>
      </c>
      <c r="S320" s="71">
        <v>0.22030921000000001</v>
      </c>
      <c r="T320" s="72"/>
      <c r="U320" s="71">
        <v>0</v>
      </c>
      <c r="V320" s="71">
        <v>110</v>
      </c>
      <c r="W320" s="71">
        <v>88</v>
      </c>
      <c r="X320" s="71">
        <v>730</v>
      </c>
      <c r="Y320" s="71">
        <v>1412</v>
      </c>
      <c r="Z320" s="71">
        <v>3107</v>
      </c>
      <c r="AA320" s="71">
        <v>3356</v>
      </c>
      <c r="AB320" s="71">
        <v>3844</v>
      </c>
      <c r="AC320" s="71">
        <v>0</v>
      </c>
      <c r="AD320" s="71">
        <v>0.22030921000000001</v>
      </c>
      <c r="AE320" s="72"/>
      <c r="AF320" s="71">
        <v>0</v>
      </c>
      <c r="AG320" s="71">
        <v>178183.64021888943</v>
      </c>
      <c r="AH320" s="71">
        <v>603237.02456969931</v>
      </c>
      <c r="AI320" s="71">
        <v>4514236.5492089111</v>
      </c>
      <c r="AJ320" s="71">
        <v>6840902.2850502292</v>
      </c>
      <c r="AK320" s="71">
        <v>0</v>
      </c>
      <c r="AL320" s="71">
        <v>0</v>
      </c>
      <c r="AM320" s="71">
        <v>504578.38473319437</v>
      </c>
      <c r="AN320" s="71">
        <v>0</v>
      </c>
      <c r="AO320" s="71">
        <v>0</v>
      </c>
      <c r="AP320" s="71">
        <v>12641137.883780925</v>
      </c>
      <c r="AQ320" s="72"/>
      <c r="AR320" s="71">
        <v>142</v>
      </c>
      <c r="AS320" s="71">
        <v>36</v>
      </c>
      <c r="AT320" s="71">
        <v>0</v>
      </c>
      <c r="AU320" s="71">
        <v>0</v>
      </c>
      <c r="AV320" s="71">
        <v>0</v>
      </c>
      <c r="AW320" s="71">
        <v>0</v>
      </c>
      <c r="AX320" s="71"/>
      <c r="AY320" s="72"/>
      <c r="AZ320" s="71">
        <v>697.09999999999991</v>
      </c>
      <c r="BA320" s="71">
        <v>50721.2</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2099</v>
      </c>
      <c r="B321" s="70">
        <v>442</v>
      </c>
      <c r="C321" s="70">
        <v>19</v>
      </c>
      <c r="D321" s="70">
        <v>26</v>
      </c>
      <c r="E321" s="70">
        <v>2022</v>
      </c>
      <c r="F321" s="70" t="s">
        <v>161</v>
      </c>
      <c r="G321" s="70" t="s">
        <v>2080</v>
      </c>
      <c r="H321" s="70" t="s">
        <v>2081</v>
      </c>
      <c r="I321" s="148"/>
      <c r="J321" s="71">
        <v>0</v>
      </c>
      <c r="K321" s="71">
        <v>0.23181785030561869</v>
      </c>
      <c r="L321" s="71">
        <v>1.6452414212631861</v>
      </c>
      <c r="M321" s="71">
        <v>2.7257405346992978</v>
      </c>
      <c r="N321" s="71">
        <v>5.345717742148274</v>
      </c>
      <c r="O321" s="71">
        <v>4.3930860933088391</v>
      </c>
      <c r="P321" s="71">
        <v>15.451407266826383</v>
      </c>
      <c r="Q321" s="71">
        <v>0.22405862058196271</v>
      </c>
      <c r="R321" s="71">
        <v>0</v>
      </c>
      <c r="S321" s="71">
        <v>0.21425420000000001</v>
      </c>
      <c r="T321" s="72"/>
      <c r="U321" s="71">
        <v>0</v>
      </c>
      <c r="V321" s="71">
        <v>110</v>
      </c>
      <c r="W321" s="71">
        <v>88</v>
      </c>
      <c r="X321" s="71">
        <v>730</v>
      </c>
      <c r="Y321" s="71">
        <v>1429</v>
      </c>
      <c r="Z321" s="71">
        <v>3071</v>
      </c>
      <c r="AA321" s="71">
        <v>3376</v>
      </c>
      <c r="AB321" s="71">
        <v>3806</v>
      </c>
      <c r="AC321" s="71">
        <v>0</v>
      </c>
      <c r="AD321" s="71">
        <v>0.21425420000000001</v>
      </c>
      <c r="AE321" s="72"/>
      <c r="AF321" s="71">
        <v>0</v>
      </c>
      <c r="AG321" s="71">
        <v>173049.94658549194</v>
      </c>
      <c r="AH321" s="71">
        <v>470952.38429756422</v>
      </c>
      <c r="AI321" s="71">
        <v>4483131.6304090107</v>
      </c>
      <c r="AJ321" s="71">
        <v>6864404.1752846483</v>
      </c>
      <c r="AK321" s="71">
        <v>0</v>
      </c>
      <c r="AL321" s="71">
        <v>0</v>
      </c>
      <c r="AM321" s="71">
        <v>491458.48251348187</v>
      </c>
      <c r="AN321" s="71">
        <v>0</v>
      </c>
      <c r="AO321" s="71">
        <v>0</v>
      </c>
      <c r="AP321" s="71">
        <v>12482996.619090198</v>
      </c>
      <c r="AQ321" s="72"/>
      <c r="AR321" s="71">
        <v>148</v>
      </c>
      <c r="AS321" s="71">
        <v>36</v>
      </c>
      <c r="AT321" s="71">
        <v>0</v>
      </c>
      <c r="AU321" s="71">
        <v>0</v>
      </c>
      <c r="AV321" s="71">
        <v>0</v>
      </c>
      <c r="AW321" s="71">
        <v>0</v>
      </c>
      <c r="AX321" s="71"/>
      <c r="AY321" s="72"/>
      <c r="AZ321" s="71">
        <v>732.69999999999982</v>
      </c>
      <c r="BA321" s="71">
        <v>50721.200000000004</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2100</v>
      </c>
      <c r="B322" s="70">
        <v>442</v>
      </c>
      <c r="C322" s="70">
        <v>20</v>
      </c>
      <c r="D322" s="70">
        <v>26</v>
      </c>
      <c r="E322" s="70">
        <v>2023</v>
      </c>
      <c r="F322" s="70" t="s">
        <v>1539</v>
      </c>
      <c r="G322" s="70" t="s">
        <v>2080</v>
      </c>
      <c r="H322" s="70" t="s">
        <v>2081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151</v>
      </c>
      <c r="AS322" s="71">
        <v>36</v>
      </c>
      <c r="AT322" s="71">
        <v>0</v>
      </c>
      <c r="AU322" s="71">
        <v>0</v>
      </c>
      <c r="AV322" s="71">
        <v>0</v>
      </c>
      <c r="AW322" s="71">
        <v>0</v>
      </c>
      <c r="AX322" s="71"/>
      <c r="AY322" s="72"/>
      <c r="AZ322" s="71">
        <v>755.89999999999986</v>
      </c>
      <c r="BA322" s="71">
        <v>50721.200000000004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2101</v>
      </c>
      <c r="B323" s="70">
        <v>442</v>
      </c>
      <c r="C323" s="70">
        <v>21</v>
      </c>
      <c r="D323" s="70">
        <v>26</v>
      </c>
      <c r="E323" s="70">
        <v>2024</v>
      </c>
      <c r="F323" s="70" t="s">
        <v>1554</v>
      </c>
      <c r="G323" s="70" t="s">
        <v>2080</v>
      </c>
      <c r="H323" s="70" t="s">
        <v>2081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2102</v>
      </c>
      <c r="B324" s="70">
        <v>103</v>
      </c>
      <c r="C324" s="70">
        <v>1</v>
      </c>
      <c r="D324" s="70">
        <v>7</v>
      </c>
      <c r="E324" s="70">
        <v>1990</v>
      </c>
      <c r="F324" s="70" t="s">
        <v>787</v>
      </c>
      <c r="G324" s="70" t="s">
        <v>1667</v>
      </c>
      <c r="H324" s="70" t="s">
        <v>1668</v>
      </c>
      <c r="I324" s="148"/>
      <c r="J324" s="71">
        <v>41.326019734523072</v>
      </c>
      <c r="K324" s="71">
        <v>1.787177246744641</v>
      </c>
      <c r="L324" s="71">
        <v>8.720545052400885</v>
      </c>
      <c r="M324" s="71">
        <v>4.7058714267256807</v>
      </c>
      <c r="N324" s="71">
        <v>12.181768503197709</v>
      </c>
      <c r="O324" s="71">
        <v>3.8413690250959771</v>
      </c>
      <c r="P324" s="71">
        <v>4.0772436962085088</v>
      </c>
      <c r="Q324" s="71">
        <v>0.44134834021093799</v>
      </c>
      <c r="R324" s="71">
        <v>5.3802731874267691</v>
      </c>
      <c r="S324" s="71">
        <v>0.35939544824118158</v>
      </c>
      <c r="T324" s="72"/>
      <c r="U324" s="71">
        <v>1160288</v>
      </c>
      <c r="V324" s="71">
        <v>327</v>
      </c>
      <c r="W324" s="71">
        <v>102</v>
      </c>
      <c r="X324" s="71">
        <v>1578</v>
      </c>
      <c r="Y324" s="71">
        <v>2606</v>
      </c>
      <c r="Z324" s="71">
        <v>1580</v>
      </c>
      <c r="AA324" s="71">
        <v>990</v>
      </c>
      <c r="AB324" s="71">
        <v>7166</v>
      </c>
      <c r="AC324" s="71">
        <v>931873</v>
      </c>
      <c r="AD324" s="71">
        <v>0.35939544824118158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2103</v>
      </c>
      <c r="B325" s="70">
        <v>104</v>
      </c>
      <c r="C325" s="70">
        <v>2</v>
      </c>
      <c r="D325" s="70">
        <v>7</v>
      </c>
      <c r="E325" s="70">
        <v>2005</v>
      </c>
      <c r="F325" s="70" t="s">
        <v>789</v>
      </c>
      <c r="G325" s="70" t="s">
        <v>1667</v>
      </c>
      <c r="H325" s="70" t="s">
        <v>1668</v>
      </c>
      <c r="I325" s="148"/>
      <c r="J325" s="71">
        <v>35.076956779024549</v>
      </c>
      <c r="K325" s="71">
        <v>0.96381804258352599</v>
      </c>
      <c r="L325" s="71">
        <v>2.5901234821729431</v>
      </c>
      <c r="M325" s="71">
        <v>4.9939310164220263</v>
      </c>
      <c r="N325" s="71">
        <v>12.8066557970789</v>
      </c>
      <c r="O325" s="71">
        <v>5.1411229364832884</v>
      </c>
      <c r="P325" s="71">
        <v>4.2039626927166092</v>
      </c>
      <c r="Q325" s="71">
        <v>0.34187978120558699</v>
      </c>
      <c r="R325" s="71">
        <v>1.0321479872097401</v>
      </c>
      <c r="S325" s="71">
        <v>0</v>
      </c>
      <c r="T325" s="72"/>
      <c r="U325" s="71">
        <v>1083365</v>
      </c>
      <c r="V325" s="71">
        <v>294</v>
      </c>
      <c r="W325" s="71">
        <v>23</v>
      </c>
      <c r="X325" s="71">
        <v>811</v>
      </c>
      <c r="Y325" s="71">
        <v>2611</v>
      </c>
      <c r="Z325" s="71">
        <v>2447</v>
      </c>
      <c r="AA325" s="71">
        <v>836</v>
      </c>
      <c r="AB325" s="71">
        <v>5803</v>
      </c>
      <c r="AC325" s="71">
        <v>182514</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2104</v>
      </c>
      <c r="B326" s="70">
        <v>105</v>
      </c>
      <c r="C326" s="70">
        <v>3</v>
      </c>
      <c r="D326" s="70">
        <v>7</v>
      </c>
      <c r="E326" s="70">
        <v>2006</v>
      </c>
      <c r="F326" s="70" t="s">
        <v>790</v>
      </c>
      <c r="G326" s="70" t="s">
        <v>1667</v>
      </c>
      <c r="H326" s="70" t="s">
        <v>1668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2105</v>
      </c>
      <c r="B327" s="70">
        <v>106</v>
      </c>
      <c r="C327" s="70">
        <v>4</v>
      </c>
      <c r="D327" s="70">
        <v>7</v>
      </c>
      <c r="E327" s="70">
        <v>2007</v>
      </c>
      <c r="F327" s="70" t="s">
        <v>791</v>
      </c>
      <c r="G327" s="70" t="s">
        <v>1667</v>
      </c>
      <c r="H327" s="70" t="s">
        <v>1668</v>
      </c>
      <c r="I327" s="148"/>
      <c r="J327" s="71">
        <v>32.420647096935816</v>
      </c>
      <c r="K327" s="71">
        <v>0.95276474104662068</v>
      </c>
      <c r="L327" s="71">
        <v>3.6930967458786861</v>
      </c>
      <c r="M327" s="71">
        <v>5.7371657485639451</v>
      </c>
      <c r="N327" s="71">
        <v>12.548010610976119</v>
      </c>
      <c r="O327" s="71">
        <v>4.8323406191924558</v>
      </c>
      <c r="P327" s="71">
        <v>4.0903076297206153</v>
      </c>
      <c r="Q327" s="71">
        <v>0.344483678775313</v>
      </c>
      <c r="R327" s="71">
        <v>1.0856006780872149</v>
      </c>
      <c r="S327" s="71">
        <v>0</v>
      </c>
      <c r="T327" s="72"/>
      <c r="U327" s="71">
        <v>1064701</v>
      </c>
      <c r="V327" s="71">
        <v>317</v>
      </c>
      <c r="W327" s="71">
        <v>45</v>
      </c>
      <c r="X327" s="71">
        <v>1167</v>
      </c>
      <c r="Y327" s="71">
        <v>2565</v>
      </c>
      <c r="Z327" s="71">
        <v>2391</v>
      </c>
      <c r="AA327" s="71">
        <v>801</v>
      </c>
      <c r="AB327" s="71">
        <v>5538</v>
      </c>
      <c r="AC327" s="71">
        <v>197474</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2106</v>
      </c>
      <c r="B328" s="70">
        <v>107</v>
      </c>
      <c r="C328" s="70">
        <v>5</v>
      </c>
      <c r="D328" s="70">
        <v>7</v>
      </c>
      <c r="E328" s="70">
        <v>2008</v>
      </c>
      <c r="F328" s="70" t="s">
        <v>792</v>
      </c>
      <c r="G328" s="70" t="s">
        <v>1667</v>
      </c>
      <c r="H328" s="70" t="s">
        <v>1668</v>
      </c>
      <c r="I328" s="148"/>
      <c r="J328" s="71">
        <v>32.174292888389907</v>
      </c>
      <c r="K328" s="71">
        <v>0.83620109635274953</v>
      </c>
      <c r="L328" s="71">
        <v>3.188849655468998</v>
      </c>
      <c r="M328" s="71">
        <v>6.7130394869912067</v>
      </c>
      <c r="N328" s="71">
        <v>12.66732766199728</v>
      </c>
      <c r="O328" s="71">
        <v>4.6470072134741791</v>
      </c>
      <c r="P328" s="71">
        <v>3.8765181650828122</v>
      </c>
      <c r="Q328" s="71">
        <v>0.331137315643596</v>
      </c>
      <c r="R328" s="71">
        <v>0.88886304878979772</v>
      </c>
      <c r="S328" s="71">
        <v>0</v>
      </c>
      <c r="T328" s="72"/>
      <c r="U328" s="71">
        <v>1110170</v>
      </c>
      <c r="V328" s="71">
        <v>317</v>
      </c>
      <c r="W328" s="71">
        <v>45</v>
      </c>
      <c r="X328" s="71">
        <v>1167</v>
      </c>
      <c r="Y328" s="71">
        <v>2555</v>
      </c>
      <c r="Z328" s="71">
        <v>2380</v>
      </c>
      <c r="AA328" s="71">
        <v>760</v>
      </c>
      <c r="AB328" s="71">
        <v>5411</v>
      </c>
      <c r="AC328" s="71">
        <v>167894</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2107</v>
      </c>
      <c r="B329" s="70">
        <v>108</v>
      </c>
      <c r="C329" s="70">
        <v>6</v>
      </c>
      <c r="D329" s="70">
        <v>7</v>
      </c>
      <c r="E329" s="70">
        <v>2009</v>
      </c>
      <c r="F329" s="70" t="s">
        <v>176</v>
      </c>
      <c r="G329" s="1064" t="s">
        <v>1667</v>
      </c>
      <c r="H329" s="70" t="s">
        <v>1668</v>
      </c>
      <c r="I329" s="148"/>
      <c r="J329" s="71">
        <v>30.170656264395799</v>
      </c>
      <c r="K329" s="71">
        <v>0.5018291457141425</v>
      </c>
      <c r="L329" s="71">
        <v>6.9878630435713358</v>
      </c>
      <c r="M329" s="71">
        <v>5.292776583700987</v>
      </c>
      <c r="N329" s="71">
        <v>10.91440542320869</v>
      </c>
      <c r="O329" s="71">
        <v>4.7277636571410131</v>
      </c>
      <c r="P329" s="71">
        <v>3.6269735212166498</v>
      </c>
      <c r="Q329" s="71">
        <v>0.31084151475736099</v>
      </c>
      <c r="R329" s="71">
        <v>0.87768372755020696</v>
      </c>
      <c r="S329" s="71">
        <v>0</v>
      </c>
      <c r="T329" s="72"/>
      <c r="U329" s="71">
        <v>1051299</v>
      </c>
      <c r="V329" s="71">
        <v>233</v>
      </c>
      <c r="W329" s="71">
        <v>113</v>
      </c>
      <c r="X329" s="71">
        <v>1162</v>
      </c>
      <c r="Y329" s="71">
        <v>2563</v>
      </c>
      <c r="Z329" s="71">
        <v>2390</v>
      </c>
      <c r="AA329" s="71">
        <v>730</v>
      </c>
      <c r="AB329" s="71">
        <v>5332</v>
      </c>
      <c r="AC329" s="71">
        <v>161734</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2108</v>
      </c>
      <c r="B330" s="70">
        <v>109</v>
      </c>
      <c r="C330" s="70">
        <v>7</v>
      </c>
      <c r="D330" s="70">
        <v>7</v>
      </c>
      <c r="E330" s="70">
        <v>2010</v>
      </c>
      <c r="F330" s="70" t="s">
        <v>177</v>
      </c>
      <c r="G330" s="1064" t="s">
        <v>1667</v>
      </c>
      <c r="H330" s="70" t="s">
        <v>1668</v>
      </c>
      <c r="I330" s="148"/>
      <c r="J330" s="71">
        <v>29.835355252096281</v>
      </c>
      <c r="K330" s="71">
        <v>0.52336073975814656</v>
      </c>
      <c r="L330" s="71">
        <v>6.3617662593203814</v>
      </c>
      <c r="M330" s="71">
        <v>4.737773214537663</v>
      </c>
      <c r="N330" s="71">
        <v>10.656259399223741</v>
      </c>
      <c r="O330" s="71">
        <v>4.5916946328688031</v>
      </c>
      <c r="P330" s="71">
        <v>3.7045853139600942</v>
      </c>
      <c r="Q330" s="71">
        <v>0.31691017494121099</v>
      </c>
      <c r="R330" s="71">
        <v>0.90799004841955844</v>
      </c>
      <c r="S330" s="71">
        <v>0</v>
      </c>
      <c r="T330" s="72"/>
      <c r="U330" s="71">
        <v>1163763</v>
      </c>
      <c r="V330" s="71">
        <v>233</v>
      </c>
      <c r="W330" s="71">
        <v>113</v>
      </c>
      <c r="X330" s="71">
        <v>1162</v>
      </c>
      <c r="Y330" s="71">
        <v>2545</v>
      </c>
      <c r="Z330" s="71">
        <v>2332</v>
      </c>
      <c r="AA330" s="71">
        <v>727</v>
      </c>
      <c r="AB330" s="71">
        <v>5209</v>
      </c>
      <c r="AC330" s="71">
        <v>158561</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2109</v>
      </c>
      <c r="B331" s="70">
        <v>110</v>
      </c>
      <c r="C331" s="70">
        <v>8</v>
      </c>
      <c r="D331" s="70">
        <v>7</v>
      </c>
      <c r="E331" s="70">
        <v>2011</v>
      </c>
      <c r="F331" s="70" t="s">
        <v>178</v>
      </c>
      <c r="G331" s="70" t="s">
        <v>1667</v>
      </c>
      <c r="H331" s="70" t="s">
        <v>1668</v>
      </c>
      <c r="I331" s="148"/>
      <c r="J331" s="71">
        <v>21.22783534930953</v>
      </c>
      <c r="K331" s="71">
        <v>0.73332574493821812</v>
      </c>
      <c r="L331" s="71">
        <v>5.9359914690335698</v>
      </c>
      <c r="M331" s="71">
        <v>5.9851395686761197</v>
      </c>
      <c r="N331" s="71">
        <v>12.670474284104159</v>
      </c>
      <c r="O331" s="71">
        <v>4.4767170142058541</v>
      </c>
      <c r="P331" s="71">
        <v>3.582683402451869</v>
      </c>
      <c r="Q331" s="71">
        <v>0.35621866419530301</v>
      </c>
      <c r="R331" s="71">
        <v>0.97889894936321975</v>
      </c>
      <c r="S331" s="71">
        <v>0</v>
      </c>
      <c r="T331" s="72"/>
      <c r="U331" s="71">
        <v>779823</v>
      </c>
      <c r="V331" s="71">
        <v>233</v>
      </c>
      <c r="W331" s="71">
        <v>113</v>
      </c>
      <c r="X331" s="71">
        <v>1162</v>
      </c>
      <c r="Y331" s="71">
        <v>2514</v>
      </c>
      <c r="Z331" s="71">
        <v>2323</v>
      </c>
      <c r="AA331" s="71">
        <v>724</v>
      </c>
      <c r="AB331" s="71">
        <v>5076</v>
      </c>
      <c r="AC331" s="71">
        <v>170661</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2110</v>
      </c>
      <c r="B332" s="70">
        <v>111</v>
      </c>
      <c r="C332" s="70">
        <v>9</v>
      </c>
      <c r="D332" s="70">
        <v>7</v>
      </c>
      <c r="E332" s="70">
        <v>2012</v>
      </c>
      <c r="F332" s="70" t="s">
        <v>179</v>
      </c>
      <c r="G332" s="70" t="s">
        <v>1667</v>
      </c>
      <c r="H332" s="70" t="s">
        <v>1668</v>
      </c>
      <c r="I332" s="148"/>
      <c r="J332" s="71">
        <v>29.081612324137701</v>
      </c>
      <c r="K332" s="71">
        <v>0.8261198137977972</v>
      </c>
      <c r="L332" s="71">
        <v>5.9892388808362984</v>
      </c>
      <c r="M332" s="71">
        <v>7.4335243274907761</v>
      </c>
      <c r="N332" s="71">
        <v>14.10134222574686</v>
      </c>
      <c r="O332" s="71">
        <v>4.4185454914169107</v>
      </c>
      <c r="P332" s="71">
        <v>3.5682308109866452</v>
      </c>
      <c r="Q332" s="71">
        <v>0.386033203601787</v>
      </c>
      <c r="R332" s="71">
        <v>1.02249849207169</v>
      </c>
      <c r="S332" s="71">
        <v>0</v>
      </c>
      <c r="T332" s="72"/>
      <c r="U332" s="71">
        <v>1023614</v>
      </c>
      <c r="V332" s="71">
        <v>233</v>
      </c>
      <c r="W332" s="71">
        <v>113</v>
      </c>
      <c r="X332" s="71">
        <v>1162</v>
      </c>
      <c r="Y332" s="71">
        <v>2547</v>
      </c>
      <c r="Z332" s="71">
        <v>2311</v>
      </c>
      <c r="AA332" s="71">
        <v>717</v>
      </c>
      <c r="AB332" s="71">
        <v>5063</v>
      </c>
      <c r="AC332" s="71">
        <v>173645</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2111</v>
      </c>
      <c r="B333" s="70">
        <v>112</v>
      </c>
      <c r="C333" s="70">
        <v>10</v>
      </c>
      <c r="D333" s="70">
        <v>7</v>
      </c>
      <c r="E333" s="70">
        <v>2013</v>
      </c>
      <c r="F333" s="70" t="s">
        <v>180</v>
      </c>
      <c r="G333" s="70" t="s">
        <v>1667</v>
      </c>
      <c r="H333" s="70" t="s">
        <v>1668</v>
      </c>
      <c r="I333" s="148"/>
      <c r="J333" s="71">
        <v>24.62676280419312</v>
      </c>
      <c r="K333" s="71">
        <v>0.68279084397096612</v>
      </c>
      <c r="L333" s="71">
        <v>5.2889701929776214</v>
      </c>
      <c r="M333" s="71">
        <v>6.9133553467613016</v>
      </c>
      <c r="N333" s="71">
        <v>13.644614000419701</v>
      </c>
      <c r="O333" s="71">
        <v>4.266302211898152</v>
      </c>
      <c r="P333" s="71">
        <v>3.5267269274404556</v>
      </c>
      <c r="Q333" s="71">
        <v>0.38700653367140098</v>
      </c>
      <c r="R333" s="71">
        <v>1.0965193677908229</v>
      </c>
      <c r="S333" s="71">
        <v>0</v>
      </c>
      <c r="T333" s="72"/>
      <c r="U333" s="71">
        <v>882593</v>
      </c>
      <c r="V333" s="71">
        <v>233</v>
      </c>
      <c r="W333" s="71">
        <v>113</v>
      </c>
      <c r="X333" s="71">
        <v>1162</v>
      </c>
      <c r="Y333" s="71">
        <v>2543</v>
      </c>
      <c r="Z333" s="71">
        <v>2331</v>
      </c>
      <c r="AA333" s="71">
        <v>706</v>
      </c>
      <c r="AB333" s="71">
        <v>5003</v>
      </c>
      <c r="AC333" s="71">
        <v>181772</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2112</v>
      </c>
      <c r="B334" s="70">
        <v>113</v>
      </c>
      <c r="C334" s="70">
        <v>11</v>
      </c>
      <c r="D334" s="70">
        <v>7</v>
      </c>
      <c r="E334" s="70">
        <v>2014</v>
      </c>
      <c r="F334" s="70" t="s">
        <v>181</v>
      </c>
      <c r="G334" s="70" t="s">
        <v>1667</v>
      </c>
      <c r="H334" s="70" t="s">
        <v>1668</v>
      </c>
      <c r="I334" s="148"/>
      <c r="J334" s="71">
        <v>27.634489733418299</v>
      </c>
      <c r="K334" s="71">
        <v>0.44181999621761531</v>
      </c>
      <c r="L334" s="71">
        <v>4.7687184409907584</v>
      </c>
      <c r="M334" s="71">
        <v>6.808752446570991</v>
      </c>
      <c r="N334" s="71">
        <v>14.163813234040489</v>
      </c>
      <c r="O334" s="71">
        <v>3.9759893726862878</v>
      </c>
      <c r="P334" s="71">
        <v>3.4898236957309687</v>
      </c>
      <c r="Q334" s="71">
        <v>0.36314580223023102</v>
      </c>
      <c r="R334" s="71">
        <v>0.82116476346415845</v>
      </c>
      <c r="S334" s="71">
        <v>2.6018654949494951E-3</v>
      </c>
      <c r="T334" s="72"/>
      <c r="U334" s="71">
        <v>1099939</v>
      </c>
      <c r="V334" s="71">
        <v>131</v>
      </c>
      <c r="W334" s="71">
        <v>104</v>
      </c>
      <c r="X334" s="71">
        <v>1088</v>
      </c>
      <c r="Y334" s="71">
        <v>2493</v>
      </c>
      <c r="Z334" s="71">
        <v>2288</v>
      </c>
      <c r="AA334" s="71">
        <v>695</v>
      </c>
      <c r="AB334" s="71">
        <v>4893</v>
      </c>
      <c r="AC334" s="71">
        <v>136554</v>
      </c>
      <c r="AD334" s="71">
        <v>2.6018654949494951E-3</v>
      </c>
      <c r="AE334" s="72"/>
      <c r="AF334" s="71"/>
      <c r="AG334" s="71"/>
      <c r="AH334" s="71"/>
      <c r="AI334" s="71"/>
      <c r="AJ334" s="71"/>
      <c r="AK334" s="71"/>
      <c r="AL334" s="71"/>
      <c r="AM334" s="71"/>
      <c r="AN334" s="71"/>
      <c r="AO334" s="71"/>
      <c r="AP334" s="71"/>
      <c r="AQ334" s="72"/>
      <c r="AR334" s="71">
        <v>1</v>
      </c>
      <c r="AS334" s="71">
        <v>0</v>
      </c>
      <c r="AT334" s="71">
        <v>0</v>
      </c>
      <c r="AU334" s="71">
        <v>0</v>
      </c>
      <c r="AV334" s="71">
        <v>0</v>
      </c>
      <c r="AW334" s="71">
        <v>0</v>
      </c>
      <c r="AX334" s="71"/>
      <c r="AY334" s="72"/>
      <c r="AZ334" s="71">
        <v>4</v>
      </c>
      <c r="BA334" s="71">
        <v>0</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2113</v>
      </c>
      <c r="B335" s="70">
        <v>114</v>
      </c>
      <c r="C335" s="70">
        <v>12</v>
      </c>
      <c r="D335" s="70">
        <v>7</v>
      </c>
      <c r="E335" s="70">
        <v>2015</v>
      </c>
      <c r="F335" s="70" t="s">
        <v>182</v>
      </c>
      <c r="G335" s="70" t="s">
        <v>1667</v>
      </c>
      <c r="H335" s="70" t="s">
        <v>1668</v>
      </c>
      <c r="I335" s="148"/>
      <c r="J335" s="71">
        <v>20.541141818988159</v>
      </c>
      <c r="K335" s="71">
        <v>0.42365944795229771</v>
      </c>
      <c r="L335" s="71">
        <v>5.0195736496525374</v>
      </c>
      <c r="M335" s="71">
        <v>6.5879639524075406</v>
      </c>
      <c r="N335" s="71">
        <v>12.7016953738874</v>
      </c>
      <c r="O335" s="71">
        <v>3.8812901598979046</v>
      </c>
      <c r="P335" s="71">
        <v>3.41217612115073</v>
      </c>
      <c r="Q335" s="71">
        <v>0.34379903172903198</v>
      </c>
      <c r="R335" s="71">
        <v>0.83458682557396269</v>
      </c>
      <c r="S335" s="71">
        <v>2.201648784012758E-3</v>
      </c>
      <c r="T335" s="72"/>
      <c r="U335" s="71">
        <v>819736</v>
      </c>
      <c r="V335" s="71">
        <v>131</v>
      </c>
      <c r="W335" s="71">
        <v>104</v>
      </c>
      <c r="X335" s="71">
        <v>1088</v>
      </c>
      <c r="Y335" s="71">
        <v>2429</v>
      </c>
      <c r="Z335" s="71">
        <v>2255</v>
      </c>
      <c r="AA335" s="71">
        <v>679</v>
      </c>
      <c r="AB335" s="71">
        <v>4732</v>
      </c>
      <c r="AC335" s="71">
        <v>142659</v>
      </c>
      <c r="AD335" s="71">
        <v>2.201648784012758E-3</v>
      </c>
      <c r="AE335" s="72"/>
      <c r="AF335" s="71">
        <v>6326149.09857063</v>
      </c>
      <c r="AG335" s="71">
        <v>282250.34140475781</v>
      </c>
      <c r="AH335" s="71">
        <v>649040.23132003809</v>
      </c>
      <c r="AI335" s="71">
        <v>6919768.306672872</v>
      </c>
      <c r="AJ335" s="71">
        <v>10758156.674083609</v>
      </c>
      <c r="AK335" s="71">
        <v>0</v>
      </c>
      <c r="AL335" s="71">
        <v>0</v>
      </c>
      <c r="AM335" s="71">
        <v>648500.75000657258</v>
      </c>
      <c r="AN335" s="71">
        <v>0</v>
      </c>
      <c r="AO335" s="71">
        <v>0</v>
      </c>
      <c r="AP335" s="71">
        <v>25583865.402058478</v>
      </c>
      <c r="AQ335" s="72"/>
      <c r="AR335" s="71">
        <v>2</v>
      </c>
      <c r="AS335" s="71">
        <v>0</v>
      </c>
      <c r="AT335" s="71">
        <v>0</v>
      </c>
      <c r="AU335" s="71">
        <v>0</v>
      </c>
      <c r="AV335" s="71">
        <v>0</v>
      </c>
      <c r="AW335" s="71">
        <v>0</v>
      </c>
      <c r="AX335" s="71"/>
      <c r="AY335" s="72"/>
      <c r="AZ335" s="71">
        <v>8.5</v>
      </c>
      <c r="BA335" s="71">
        <v>0</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2114</v>
      </c>
      <c r="B336" s="70">
        <v>115</v>
      </c>
      <c r="C336" s="70">
        <v>13</v>
      </c>
      <c r="D336" s="70">
        <v>7</v>
      </c>
      <c r="E336" s="70">
        <v>2016</v>
      </c>
      <c r="F336" s="70" t="s">
        <v>155</v>
      </c>
      <c r="G336" s="70" t="s">
        <v>1667</v>
      </c>
      <c r="H336" s="70" t="s">
        <v>1668</v>
      </c>
      <c r="I336" s="148"/>
      <c r="J336" s="71">
        <v>21.54856397219767</v>
      </c>
      <c r="K336" s="71">
        <v>0.39962866135283953</v>
      </c>
      <c r="L336" s="71">
        <v>5.3977893581009777</v>
      </c>
      <c r="M336" s="71">
        <v>5.6484150585998698</v>
      </c>
      <c r="N336" s="71">
        <v>12.714710982114065</v>
      </c>
      <c r="O336" s="71">
        <v>3.8052528271022781</v>
      </c>
      <c r="P336" s="71">
        <v>3.6100303970071139</v>
      </c>
      <c r="Q336" s="71">
        <v>0.32533112028311578</v>
      </c>
      <c r="R336" s="71">
        <v>0.83167392120136618</v>
      </c>
      <c r="S336" s="71">
        <v>2.7156874847010528E-3</v>
      </c>
      <c r="T336" s="72"/>
      <c r="U336" s="71">
        <v>818546</v>
      </c>
      <c r="V336" s="71">
        <v>131</v>
      </c>
      <c r="W336" s="71">
        <v>104</v>
      </c>
      <c r="X336" s="71">
        <v>1088</v>
      </c>
      <c r="Y336" s="71">
        <v>2391</v>
      </c>
      <c r="Z336" s="71">
        <v>2238</v>
      </c>
      <c r="AA336" s="71">
        <v>743</v>
      </c>
      <c r="AB336" s="71">
        <v>4606</v>
      </c>
      <c r="AC336" s="71">
        <v>142041.71917554401</v>
      </c>
      <c r="AD336" s="71">
        <v>2.7156874847010532E-3</v>
      </c>
      <c r="AE336" s="72"/>
      <c r="AF336" s="71">
        <v>6752591.8667109162</v>
      </c>
      <c r="AG336" s="71">
        <v>269042.29858616833</v>
      </c>
      <c r="AH336" s="71">
        <v>550093.57789244957</v>
      </c>
      <c r="AI336" s="71">
        <v>6907308.4164336026</v>
      </c>
      <c r="AJ336" s="71">
        <v>10518798.732161039</v>
      </c>
      <c r="AK336" s="71">
        <v>0</v>
      </c>
      <c r="AL336" s="71">
        <v>0</v>
      </c>
      <c r="AM336" s="71">
        <v>631723.3846450072</v>
      </c>
      <c r="AN336" s="71">
        <v>0</v>
      </c>
      <c r="AO336" s="71">
        <v>0</v>
      </c>
      <c r="AP336" s="71">
        <v>25629558.276429184</v>
      </c>
      <c r="AQ336" s="72"/>
      <c r="AR336" s="71">
        <v>3</v>
      </c>
      <c r="AS336" s="71">
        <v>0</v>
      </c>
      <c r="AT336" s="71">
        <v>0</v>
      </c>
      <c r="AU336" s="71">
        <v>0</v>
      </c>
      <c r="AV336" s="71">
        <v>0</v>
      </c>
      <c r="AW336" s="71">
        <v>0</v>
      </c>
      <c r="AX336" s="71"/>
      <c r="AY336" s="72"/>
      <c r="AZ336" s="71">
        <v>13</v>
      </c>
      <c r="BA336" s="71">
        <v>0</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2115</v>
      </c>
      <c r="B337" s="70">
        <v>116</v>
      </c>
      <c r="C337" s="70">
        <v>14</v>
      </c>
      <c r="D337" s="70">
        <v>7</v>
      </c>
      <c r="E337" s="70">
        <v>2017</v>
      </c>
      <c r="F337" s="70" t="s">
        <v>156</v>
      </c>
      <c r="G337" s="70" t="s">
        <v>1667</v>
      </c>
      <c r="H337" s="70" t="s">
        <v>1668</v>
      </c>
      <c r="I337" s="148"/>
      <c r="J337" s="71">
        <v>24.438851150599827</v>
      </c>
      <c r="K337" s="71">
        <v>0.40836065629601009</v>
      </c>
      <c r="L337" s="71">
        <v>4.8726387286250299</v>
      </c>
      <c r="M337" s="71">
        <v>5.663609128401041</v>
      </c>
      <c r="N337" s="71">
        <v>12.171485585662884</v>
      </c>
      <c r="O337" s="71">
        <v>3.6712406472542751</v>
      </c>
      <c r="P337" s="71">
        <v>3.55819448154377</v>
      </c>
      <c r="Q337" s="71">
        <v>0.30292266578254201</v>
      </c>
      <c r="R337" s="71">
        <v>0.97158102208283303</v>
      </c>
      <c r="S337" s="71">
        <v>3.1042353331010449E-3</v>
      </c>
      <c r="T337" s="72"/>
      <c r="U337" s="71">
        <v>913466</v>
      </c>
      <c r="V337" s="71">
        <v>131</v>
      </c>
      <c r="W337" s="71">
        <v>104</v>
      </c>
      <c r="X337" s="71">
        <v>1088</v>
      </c>
      <c r="Y337" s="71">
        <v>2339</v>
      </c>
      <c r="Z337" s="71">
        <v>2195</v>
      </c>
      <c r="AA337" s="71">
        <v>737</v>
      </c>
      <c r="AB337" s="71">
        <v>4435</v>
      </c>
      <c r="AC337" s="71">
        <v>169229</v>
      </c>
      <c r="AD337" s="71">
        <v>3.1042353331010449E-3</v>
      </c>
      <c r="AE337" s="72"/>
      <c r="AF337" s="71">
        <v>7404805.1261981782</v>
      </c>
      <c r="AG337" s="71">
        <v>269824.01394353592</v>
      </c>
      <c r="AH337" s="71">
        <v>671997.50704225525</v>
      </c>
      <c r="AI337" s="71">
        <v>6736417.2583105881</v>
      </c>
      <c r="AJ337" s="71">
        <v>9331004.4173254054</v>
      </c>
      <c r="AK337" s="71">
        <v>0</v>
      </c>
      <c r="AL337" s="71">
        <v>0</v>
      </c>
      <c r="AM337" s="71">
        <v>609222.12244802795</v>
      </c>
      <c r="AN337" s="71">
        <v>0</v>
      </c>
      <c r="AO337" s="71">
        <v>0</v>
      </c>
      <c r="AP337" s="71">
        <v>25023270.44526799</v>
      </c>
      <c r="AQ337" s="72"/>
      <c r="AR337" s="71">
        <v>3</v>
      </c>
      <c r="AS337" s="71">
        <v>0</v>
      </c>
      <c r="AT337" s="71">
        <v>0</v>
      </c>
      <c r="AU337" s="71">
        <v>0</v>
      </c>
      <c r="AV337" s="71">
        <v>0</v>
      </c>
      <c r="AW337" s="71">
        <v>0</v>
      </c>
      <c r="AX337" s="71"/>
      <c r="AY337" s="72"/>
      <c r="AZ337" s="71">
        <v>13</v>
      </c>
      <c r="BA337" s="71">
        <v>0</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2116</v>
      </c>
      <c r="B338" s="70">
        <v>117</v>
      </c>
      <c r="C338" s="70">
        <v>15</v>
      </c>
      <c r="D338" s="70">
        <v>7</v>
      </c>
      <c r="E338" s="70">
        <v>2018</v>
      </c>
      <c r="F338" s="70" t="s">
        <v>183</v>
      </c>
      <c r="G338" s="70" t="s">
        <v>1667</v>
      </c>
      <c r="H338" s="70" t="s">
        <v>1668</v>
      </c>
      <c r="I338" s="148"/>
      <c r="J338" s="71">
        <v>28.196431904634093</v>
      </c>
      <c r="K338" s="71">
        <v>0.38007316484749959</v>
      </c>
      <c r="L338" s="71">
        <v>4.470018420476892</v>
      </c>
      <c r="M338" s="71">
        <v>5.6915424812093631</v>
      </c>
      <c r="N338" s="71">
        <v>11.043188169646823</v>
      </c>
      <c r="O338" s="71">
        <v>3.5415444788529955</v>
      </c>
      <c r="P338" s="71">
        <v>3.4367374360812404</v>
      </c>
      <c r="Q338" s="71">
        <v>0.27500943603668399</v>
      </c>
      <c r="R338" s="71">
        <v>0.88680824467415098</v>
      </c>
      <c r="S338" s="71">
        <v>3.6196328202613313E-3</v>
      </c>
      <c r="T338" s="72"/>
      <c r="U338" s="71">
        <v>1101217</v>
      </c>
      <c r="V338" s="71">
        <v>131</v>
      </c>
      <c r="W338" s="71">
        <v>104</v>
      </c>
      <c r="X338" s="71">
        <v>1088</v>
      </c>
      <c r="Y338" s="71">
        <v>2305</v>
      </c>
      <c r="Z338" s="71">
        <v>2158</v>
      </c>
      <c r="AA338" s="71">
        <v>719</v>
      </c>
      <c r="AB338" s="71">
        <v>4339</v>
      </c>
      <c r="AC338" s="71">
        <v>153858</v>
      </c>
      <c r="AD338" s="71">
        <v>3.6196328202613309E-3</v>
      </c>
      <c r="AE338" s="72"/>
      <c r="AF338" s="71">
        <v>8960904.0849271622</v>
      </c>
      <c r="AG338" s="71">
        <v>244126.18481400449</v>
      </c>
      <c r="AH338" s="71">
        <v>633357.73307294364</v>
      </c>
      <c r="AI338" s="71">
        <v>6885994.4490366662</v>
      </c>
      <c r="AJ338" s="71">
        <v>8541929.0067701507</v>
      </c>
      <c r="AK338" s="71">
        <v>0</v>
      </c>
      <c r="AL338" s="71">
        <v>0</v>
      </c>
      <c r="AM338" s="71">
        <v>597268.16937784432</v>
      </c>
      <c r="AN338" s="71">
        <v>0</v>
      </c>
      <c r="AO338" s="71">
        <v>0</v>
      </c>
      <c r="AP338" s="71">
        <v>25863579.627998773</v>
      </c>
      <c r="AQ338" s="72"/>
      <c r="AR338" s="71">
        <v>5</v>
      </c>
      <c r="AS338" s="71">
        <v>0</v>
      </c>
      <c r="AT338" s="71">
        <v>0</v>
      </c>
      <c r="AU338" s="71">
        <v>0</v>
      </c>
      <c r="AV338" s="71">
        <v>0</v>
      </c>
      <c r="AW338" s="71">
        <v>0</v>
      </c>
      <c r="AX338" s="71"/>
      <c r="AY338" s="72"/>
      <c r="AZ338" s="71">
        <v>22</v>
      </c>
      <c r="BA338" s="71">
        <v>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2117</v>
      </c>
      <c r="B339" s="70">
        <v>118</v>
      </c>
      <c r="C339" s="70">
        <v>16</v>
      </c>
      <c r="D339" s="70">
        <v>7</v>
      </c>
      <c r="E339" s="70">
        <v>2019</v>
      </c>
      <c r="F339" s="70" t="s">
        <v>158</v>
      </c>
      <c r="G339" s="70" t="s">
        <v>1667</v>
      </c>
      <c r="H339" s="70" t="s">
        <v>1668</v>
      </c>
      <c r="I339" s="148"/>
      <c r="J339" s="71">
        <v>26.225061336179241</v>
      </c>
      <c r="K339" s="71">
        <v>0.35267991020897177</v>
      </c>
      <c r="L339" s="71">
        <v>4.4900456282203267</v>
      </c>
      <c r="M339" s="71">
        <v>5.1058304144881506</v>
      </c>
      <c r="N339" s="71">
        <v>10.917665147509929</v>
      </c>
      <c r="O339" s="71">
        <v>3.3942053343264282</v>
      </c>
      <c r="P339" s="71">
        <v>3.1929634216355094</v>
      </c>
      <c r="Q339" s="71">
        <v>0.26054054691466</v>
      </c>
      <c r="R339" s="71">
        <v>0.9751045151630725</v>
      </c>
      <c r="S339" s="71">
        <v>3.8048503138586459E-3</v>
      </c>
      <c r="T339" s="72"/>
      <c r="U339" s="71">
        <v>1077433</v>
      </c>
      <c r="V339" s="71">
        <v>131</v>
      </c>
      <c r="W339" s="71">
        <v>104</v>
      </c>
      <c r="X339" s="71">
        <v>1088</v>
      </c>
      <c r="Y339" s="71">
        <v>2251</v>
      </c>
      <c r="Z339" s="71">
        <v>2125</v>
      </c>
      <c r="AA339" s="71">
        <v>663</v>
      </c>
      <c r="AB339" s="71">
        <v>4222</v>
      </c>
      <c r="AC339" s="71">
        <v>171948</v>
      </c>
      <c r="AD339" s="71">
        <v>3.8048503138586459E-3</v>
      </c>
      <c r="AE339" s="72"/>
      <c r="AF339" s="71">
        <v>8603119.4559876062</v>
      </c>
      <c r="AG339" s="71">
        <v>244053.8921993348</v>
      </c>
      <c r="AH339" s="71">
        <v>683837.16640150035</v>
      </c>
      <c r="AI339" s="71">
        <v>6747702.9176399587</v>
      </c>
      <c r="AJ339" s="71">
        <v>8799322.4033595044</v>
      </c>
      <c r="AK339" s="71">
        <v>0</v>
      </c>
      <c r="AL339" s="71">
        <v>0</v>
      </c>
      <c r="AM339" s="71">
        <v>575004.61680101661</v>
      </c>
      <c r="AN339" s="71">
        <v>0</v>
      </c>
      <c r="AO339" s="71">
        <v>0</v>
      </c>
      <c r="AP339" s="71">
        <v>25653040.45238892</v>
      </c>
      <c r="AQ339" s="72"/>
      <c r="AR339" s="71">
        <v>7</v>
      </c>
      <c r="AS339" s="71">
        <v>2</v>
      </c>
      <c r="AT339" s="71">
        <v>0</v>
      </c>
      <c r="AU339" s="71">
        <v>0</v>
      </c>
      <c r="AV339" s="71">
        <v>0</v>
      </c>
      <c r="AW339" s="71">
        <v>0</v>
      </c>
      <c r="AX339" s="71"/>
      <c r="AY339" s="72"/>
      <c r="AZ339" s="71">
        <v>32.099999999999987</v>
      </c>
      <c r="BA339" s="71">
        <v>99</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2118</v>
      </c>
      <c r="B340" s="70">
        <v>119</v>
      </c>
      <c r="C340" s="70">
        <v>17</v>
      </c>
      <c r="D340" s="70">
        <v>7</v>
      </c>
      <c r="E340" s="70">
        <v>2020</v>
      </c>
      <c r="F340" s="70" t="s">
        <v>159</v>
      </c>
      <c r="G340" s="70" t="s">
        <v>1667</v>
      </c>
      <c r="H340" s="70" t="s">
        <v>1668</v>
      </c>
      <c r="I340" s="148"/>
      <c r="J340" s="71">
        <v>21.816354523761749</v>
      </c>
      <c r="K340" s="71">
        <v>0.39283762703238279</v>
      </c>
      <c r="L340" s="71">
        <v>8.9401572842066646</v>
      </c>
      <c r="M340" s="71">
        <v>4.3109820649953585</v>
      </c>
      <c r="N340" s="71">
        <v>9.8910753831721365</v>
      </c>
      <c r="O340" s="71">
        <v>2.9332200809716271</v>
      </c>
      <c r="P340" s="71">
        <v>2.9949642694462333</v>
      </c>
      <c r="Q340" s="71">
        <v>0.24268233750995399</v>
      </c>
      <c r="R340" s="71">
        <v>0.77937711908702245</v>
      </c>
      <c r="S340" s="71">
        <v>4.4003721551087423E-3</v>
      </c>
      <c r="T340" s="72"/>
      <c r="U340" s="71">
        <v>1016041</v>
      </c>
      <c r="V340" s="71">
        <v>135</v>
      </c>
      <c r="W340" s="71">
        <v>184</v>
      </c>
      <c r="X340" s="71">
        <v>966</v>
      </c>
      <c r="Y340" s="71">
        <v>2225</v>
      </c>
      <c r="Z340" s="71">
        <v>2096</v>
      </c>
      <c r="AA340" s="71">
        <v>661</v>
      </c>
      <c r="AB340" s="71">
        <v>4116</v>
      </c>
      <c r="AC340" s="71">
        <v>138159.99999999997</v>
      </c>
      <c r="AD340" s="71">
        <v>4.4003721551087423E-3</v>
      </c>
      <c r="AE340" s="72"/>
      <c r="AF340" s="71">
        <v>7933154.0773494383</v>
      </c>
      <c r="AG340" s="71">
        <v>251691.3017467699</v>
      </c>
      <c r="AH340" s="71">
        <v>1311058.7608972511</v>
      </c>
      <c r="AI340" s="71">
        <v>5546464.4816901423</v>
      </c>
      <c r="AJ340" s="71">
        <v>9136935.4007362965</v>
      </c>
      <c r="AK340" s="71"/>
      <c r="AL340" s="71"/>
      <c r="AM340" s="71">
        <v>537183.72971378686</v>
      </c>
      <c r="AN340" s="71"/>
      <c r="AO340" s="71"/>
      <c r="AP340" s="71">
        <v>24716487.752133686</v>
      </c>
      <c r="AQ340" s="72"/>
      <c r="AR340" s="71">
        <v>8</v>
      </c>
      <c r="AS340" s="71">
        <v>2</v>
      </c>
      <c r="AT340" s="71">
        <v>0</v>
      </c>
      <c r="AU340" s="71">
        <v>0</v>
      </c>
      <c r="AV340" s="71">
        <v>0</v>
      </c>
      <c r="AW340" s="71">
        <v>0</v>
      </c>
      <c r="AX340" s="71"/>
      <c r="AY340" s="72"/>
      <c r="AZ340" s="71">
        <v>42</v>
      </c>
      <c r="BA340" s="71">
        <v>99</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2119</v>
      </c>
      <c r="B341" s="70">
        <v>119</v>
      </c>
      <c r="C341" s="70">
        <v>18</v>
      </c>
      <c r="D341" s="70">
        <v>7</v>
      </c>
      <c r="E341" s="70">
        <v>2021</v>
      </c>
      <c r="F341" s="70" t="s">
        <v>160</v>
      </c>
      <c r="G341" s="70" t="s">
        <v>1667</v>
      </c>
      <c r="H341" s="70" t="s">
        <v>1668</v>
      </c>
      <c r="I341" s="148"/>
      <c r="J341" s="71">
        <v>18.835333864674283</v>
      </c>
      <c r="K341" s="71">
        <v>0.37841167985305108</v>
      </c>
      <c r="L341" s="71">
        <v>8.1586886929867095</v>
      </c>
      <c r="M341" s="71">
        <v>4.3783044896093815</v>
      </c>
      <c r="N341" s="71">
        <v>9.4645348881291511</v>
      </c>
      <c r="O341" s="71">
        <v>2.8215656452061171</v>
      </c>
      <c r="P341" s="71">
        <v>3.0017099964516532</v>
      </c>
      <c r="Q341" s="71">
        <v>0.23144649372343601</v>
      </c>
      <c r="R341" s="71">
        <v>0.56313666303290799</v>
      </c>
      <c r="S341" s="71">
        <v>3.9960640899848509E-3</v>
      </c>
      <c r="T341" s="72"/>
      <c r="U341" s="71">
        <v>900832</v>
      </c>
      <c r="V341" s="71">
        <v>135</v>
      </c>
      <c r="W341" s="71">
        <v>184</v>
      </c>
      <c r="X341" s="71">
        <v>966</v>
      </c>
      <c r="Y341" s="71">
        <v>2155</v>
      </c>
      <c r="Z341" s="71">
        <v>2076</v>
      </c>
      <c r="AA341" s="71">
        <v>646</v>
      </c>
      <c r="AB341" s="71">
        <v>3964</v>
      </c>
      <c r="AC341" s="71">
        <v>96844</v>
      </c>
      <c r="AD341" s="71">
        <v>3.9960640899848509E-3</v>
      </c>
      <c r="AE341" s="72"/>
      <c r="AF341" s="71">
        <v>6899985.369873072</v>
      </c>
      <c r="AG341" s="71">
        <v>256037.61545704739</v>
      </c>
      <c r="AH341" s="71">
        <v>1175440.4780194219</v>
      </c>
      <c r="AI341" s="71">
        <v>6086115.6801122399</v>
      </c>
      <c r="AJ341" s="71">
        <v>8620439.3138252702</v>
      </c>
      <c r="AK341" s="71">
        <v>0</v>
      </c>
      <c r="AL341" s="71">
        <v>0</v>
      </c>
      <c r="AM341" s="71">
        <v>520330.05127013079</v>
      </c>
      <c r="AN341" s="71">
        <v>0</v>
      </c>
      <c r="AO341" s="71">
        <v>0</v>
      </c>
      <c r="AP341" s="71">
        <v>23558348.508557182</v>
      </c>
      <c r="AQ341" s="72"/>
      <c r="AR341" s="71">
        <v>9</v>
      </c>
      <c r="AS341" s="71">
        <v>3</v>
      </c>
      <c r="AT341" s="71">
        <v>0</v>
      </c>
      <c r="AU341" s="71">
        <v>0</v>
      </c>
      <c r="AV341" s="71">
        <v>0</v>
      </c>
      <c r="AW341" s="71">
        <v>0</v>
      </c>
      <c r="AX341" s="71"/>
      <c r="AY341" s="72"/>
      <c r="AZ341" s="71">
        <v>50</v>
      </c>
      <c r="BA341" s="71">
        <v>148.5</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1671</v>
      </c>
      <c r="B342" s="70">
        <v>119</v>
      </c>
      <c r="C342" s="70">
        <v>19</v>
      </c>
      <c r="D342" s="70">
        <v>7</v>
      </c>
      <c r="E342" s="70">
        <v>2022</v>
      </c>
      <c r="F342" s="70" t="s">
        <v>161</v>
      </c>
      <c r="G342" s="70" t="s">
        <v>1667</v>
      </c>
      <c r="H342" s="70" t="s">
        <v>1668</v>
      </c>
      <c r="I342" s="148"/>
      <c r="J342" s="71">
        <v>18.859630592410586</v>
      </c>
      <c r="K342" s="71">
        <v>0.36197123520611252</v>
      </c>
      <c r="L342" s="71">
        <v>7.3153416182669977</v>
      </c>
      <c r="M342" s="71">
        <v>4.4639109889905448</v>
      </c>
      <c r="N342" s="71">
        <v>9.2820954633954003</v>
      </c>
      <c r="O342" s="71">
        <v>2.942552293694654</v>
      </c>
      <c r="P342" s="71">
        <v>2.9749451195015251</v>
      </c>
      <c r="Q342" s="71">
        <v>0.22682550317979569</v>
      </c>
      <c r="R342" s="71">
        <v>0.51432719608283095</v>
      </c>
      <c r="S342" s="71">
        <v>4.488552253548629E-3</v>
      </c>
      <c r="T342" s="72"/>
      <c r="U342" s="71">
        <v>1109376</v>
      </c>
      <c r="V342" s="71">
        <v>135</v>
      </c>
      <c r="W342" s="71">
        <v>184</v>
      </c>
      <c r="X342" s="71">
        <v>966</v>
      </c>
      <c r="Y342" s="71">
        <v>2146</v>
      </c>
      <c r="Z342" s="71">
        <v>2057</v>
      </c>
      <c r="AA342" s="71">
        <v>650</v>
      </c>
      <c r="AB342" s="71">
        <v>3853</v>
      </c>
      <c r="AC342" s="71">
        <v>89560.999999999985</v>
      </c>
      <c r="AD342" s="71">
        <v>4.488552253548629E-3</v>
      </c>
      <c r="AE342" s="72"/>
      <c r="AF342" s="71">
        <v>7575402.6287396755</v>
      </c>
      <c r="AG342" s="71">
        <v>258286.79625873745</v>
      </c>
      <c r="AH342" s="71">
        <v>1304749.7366377742</v>
      </c>
      <c r="AI342" s="71">
        <v>6044269.8336684145</v>
      </c>
      <c r="AJ342" s="71">
        <v>8738221.6114432644</v>
      </c>
      <c r="AK342" s="71">
        <v>0</v>
      </c>
      <c r="AL342" s="71">
        <v>0</v>
      </c>
      <c r="AM342" s="71">
        <v>497527.46535061626</v>
      </c>
      <c r="AN342" s="71">
        <v>0</v>
      </c>
      <c r="AO342" s="71">
        <v>0</v>
      </c>
      <c r="AP342" s="71">
        <v>24418458.072098482</v>
      </c>
      <c r="AQ342" s="72"/>
      <c r="AR342" s="71">
        <v>10</v>
      </c>
      <c r="AS342" s="71">
        <v>3</v>
      </c>
      <c r="AT342" s="71">
        <v>0</v>
      </c>
      <c r="AU342" s="71">
        <v>0</v>
      </c>
      <c r="AV342" s="71">
        <v>0</v>
      </c>
      <c r="AW342" s="71">
        <v>0</v>
      </c>
      <c r="AX342" s="71"/>
      <c r="AY342" s="72"/>
      <c r="AZ342" s="71">
        <v>55.5</v>
      </c>
      <c r="BA342" s="71">
        <v>148.5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2120</v>
      </c>
      <c r="B343" s="70">
        <v>119</v>
      </c>
      <c r="C343" s="70">
        <v>20</v>
      </c>
      <c r="D343" s="70">
        <v>7</v>
      </c>
      <c r="E343" s="70">
        <v>2023</v>
      </c>
      <c r="F343" s="70" t="s">
        <v>1539</v>
      </c>
      <c r="G343" s="70" t="s">
        <v>1667</v>
      </c>
      <c r="H343" s="70" t="s">
        <v>1668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v>
      </c>
      <c r="AS343" s="71">
        <v>3</v>
      </c>
      <c r="AT343" s="71">
        <v>0</v>
      </c>
      <c r="AU343" s="71">
        <v>0</v>
      </c>
      <c r="AV343" s="71">
        <v>0</v>
      </c>
      <c r="AW343" s="71">
        <v>0</v>
      </c>
      <c r="AX343" s="71"/>
      <c r="AY343" s="72"/>
      <c r="AZ343" s="71">
        <v>60.4</v>
      </c>
      <c r="BA343" s="71">
        <v>148.5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1666</v>
      </c>
      <c r="B344" s="70">
        <v>119</v>
      </c>
      <c r="C344" s="70">
        <v>21</v>
      </c>
      <c r="D344" s="70">
        <v>7</v>
      </c>
      <c r="E344" s="70">
        <v>2024</v>
      </c>
      <c r="F344" s="70" t="s">
        <v>1554</v>
      </c>
      <c r="G344" s="70" t="s">
        <v>1667</v>
      </c>
      <c r="H344" s="70" t="s">
        <v>1668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2121</v>
      </c>
      <c r="B345" s="70">
        <v>256</v>
      </c>
      <c r="C345" s="70">
        <v>1</v>
      </c>
      <c r="D345" s="70">
        <v>16</v>
      </c>
      <c r="E345" s="70">
        <v>1990</v>
      </c>
      <c r="F345" s="70" t="s">
        <v>787</v>
      </c>
      <c r="G345" s="70" t="s">
        <v>1677</v>
      </c>
      <c r="H345" s="70" t="s">
        <v>1678</v>
      </c>
      <c r="I345" s="148"/>
      <c r="J345" s="71">
        <v>28.395325964890759</v>
      </c>
      <c r="K345" s="71">
        <v>1.7051966390958051</v>
      </c>
      <c r="L345" s="71">
        <v>11.45640232374234</v>
      </c>
      <c r="M345" s="71">
        <v>3.4951085628152709</v>
      </c>
      <c r="N345" s="71">
        <v>9.2929224038208194</v>
      </c>
      <c r="O345" s="71">
        <v>5.3390166956397254</v>
      </c>
      <c r="P345" s="71">
        <v>9.6700688875733114</v>
      </c>
      <c r="Q345" s="71">
        <v>0.38209951195487901</v>
      </c>
      <c r="R345" s="71">
        <v>0</v>
      </c>
      <c r="S345" s="71">
        <v>0.31114838974159792</v>
      </c>
      <c r="T345" s="72"/>
      <c r="U345" s="71">
        <v>797240</v>
      </c>
      <c r="V345" s="71">
        <v>312</v>
      </c>
      <c r="W345" s="71">
        <v>134</v>
      </c>
      <c r="X345" s="71">
        <v>1172</v>
      </c>
      <c r="Y345" s="71">
        <v>1988</v>
      </c>
      <c r="Z345" s="71">
        <v>2196</v>
      </c>
      <c r="AA345" s="71">
        <v>2348</v>
      </c>
      <c r="AB345" s="71">
        <v>6204</v>
      </c>
      <c r="AC345" s="71">
        <v>0</v>
      </c>
      <c r="AD345" s="71">
        <v>0.31114838974159792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2122</v>
      </c>
      <c r="B346" s="70">
        <v>257</v>
      </c>
      <c r="C346" s="70">
        <v>2</v>
      </c>
      <c r="D346" s="70">
        <v>16</v>
      </c>
      <c r="E346" s="70">
        <v>2005</v>
      </c>
      <c r="F346" s="70" t="s">
        <v>789</v>
      </c>
      <c r="G346" s="70" t="s">
        <v>1677</v>
      </c>
      <c r="H346" s="70" t="s">
        <v>1678</v>
      </c>
      <c r="I346" s="148"/>
      <c r="J346" s="71">
        <v>13.41783890339771</v>
      </c>
      <c r="K346" s="71">
        <v>0.54091828920504015</v>
      </c>
      <c r="L346" s="71">
        <v>1.238754708865321</v>
      </c>
      <c r="M346" s="71">
        <v>5.3941844271093649</v>
      </c>
      <c r="N346" s="71">
        <v>9.3241871582715401</v>
      </c>
      <c r="O346" s="71">
        <v>5.7609150354871987</v>
      </c>
      <c r="P346" s="71">
        <v>6.798753062862267</v>
      </c>
      <c r="Q346" s="71">
        <v>0.289858439347146</v>
      </c>
      <c r="R346" s="71">
        <v>0</v>
      </c>
      <c r="S346" s="71">
        <v>7.7396378000000002E-2</v>
      </c>
      <c r="T346" s="72"/>
      <c r="U346" s="71">
        <v>414415</v>
      </c>
      <c r="V346" s="71">
        <v>165</v>
      </c>
      <c r="W346" s="71">
        <v>11</v>
      </c>
      <c r="X346" s="71">
        <v>876</v>
      </c>
      <c r="Y346" s="71">
        <v>1901</v>
      </c>
      <c r="Z346" s="71">
        <v>2742</v>
      </c>
      <c r="AA346" s="71">
        <v>1352</v>
      </c>
      <c r="AB346" s="71">
        <v>4920</v>
      </c>
      <c r="AC346" s="71">
        <v>0</v>
      </c>
      <c r="AD346" s="71">
        <v>7.7396378000000002E-2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2123</v>
      </c>
      <c r="B347" s="70">
        <v>258</v>
      </c>
      <c r="C347" s="70">
        <v>3</v>
      </c>
      <c r="D347" s="70">
        <v>16</v>
      </c>
      <c r="E347" s="70">
        <v>2006</v>
      </c>
      <c r="F347" s="70" t="s">
        <v>790</v>
      </c>
      <c r="G347" s="70" t="s">
        <v>1677</v>
      </c>
      <c r="H347" s="70" t="s">
        <v>1678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2124</v>
      </c>
      <c r="B348" s="70">
        <v>259</v>
      </c>
      <c r="C348" s="70">
        <v>4</v>
      </c>
      <c r="D348" s="70">
        <v>16</v>
      </c>
      <c r="E348" s="70">
        <v>2007</v>
      </c>
      <c r="F348" s="70" t="s">
        <v>791</v>
      </c>
      <c r="G348" s="70" t="s">
        <v>1677</v>
      </c>
      <c r="H348" s="70" t="s">
        <v>1678</v>
      </c>
      <c r="I348" s="148"/>
      <c r="J348" s="71">
        <v>13.237032967535191</v>
      </c>
      <c r="K348" s="71">
        <v>0.48389628803945078</v>
      </c>
      <c r="L348" s="71">
        <v>6.8937805923068796</v>
      </c>
      <c r="M348" s="71">
        <v>5.3389563007201746</v>
      </c>
      <c r="N348" s="71">
        <v>9.2801466389948182</v>
      </c>
      <c r="O348" s="71">
        <v>5.4689726957485503</v>
      </c>
      <c r="P348" s="71">
        <v>6.4444047799093838</v>
      </c>
      <c r="Q348" s="71">
        <v>0.298452995804253</v>
      </c>
      <c r="R348" s="71">
        <v>0</v>
      </c>
      <c r="S348" s="71">
        <v>9.89211547E-2</v>
      </c>
      <c r="T348" s="72"/>
      <c r="U348" s="71">
        <v>434707</v>
      </c>
      <c r="V348" s="71">
        <v>161</v>
      </c>
      <c r="W348" s="71">
        <v>84</v>
      </c>
      <c r="X348" s="71">
        <v>1086</v>
      </c>
      <c r="Y348" s="71">
        <v>1897</v>
      </c>
      <c r="Z348" s="71">
        <v>2706</v>
      </c>
      <c r="AA348" s="71">
        <v>1262</v>
      </c>
      <c r="AB348" s="71">
        <v>4798</v>
      </c>
      <c r="AC348" s="71">
        <v>0</v>
      </c>
      <c r="AD348" s="71">
        <v>9.89211547E-2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2125</v>
      </c>
      <c r="B349" s="70">
        <v>260</v>
      </c>
      <c r="C349" s="70">
        <v>5</v>
      </c>
      <c r="D349" s="70">
        <v>16</v>
      </c>
      <c r="E349" s="70">
        <v>2008</v>
      </c>
      <c r="F349" s="70" t="s">
        <v>792</v>
      </c>
      <c r="G349" s="1064" t="s">
        <v>1677</v>
      </c>
      <c r="H349" s="70" t="s">
        <v>1678</v>
      </c>
      <c r="I349" s="148"/>
      <c r="J349" s="71">
        <v>12.28556783817176</v>
      </c>
      <c r="K349" s="71">
        <v>0.42469519404666461</v>
      </c>
      <c r="L349" s="71">
        <v>5.9525193568754622</v>
      </c>
      <c r="M349" s="71">
        <v>6.2470958722128964</v>
      </c>
      <c r="N349" s="71">
        <v>9.3901834018876116</v>
      </c>
      <c r="O349" s="71">
        <v>5.2327644252566383</v>
      </c>
      <c r="P349" s="71">
        <v>6.3962549723866404</v>
      </c>
      <c r="Q349" s="71">
        <v>0.28811577934763399</v>
      </c>
      <c r="R349" s="71">
        <v>0</v>
      </c>
      <c r="S349" s="71">
        <v>0.136498956</v>
      </c>
      <c r="T349" s="72"/>
      <c r="U349" s="71">
        <v>423912</v>
      </c>
      <c r="V349" s="71">
        <v>161</v>
      </c>
      <c r="W349" s="71">
        <v>84</v>
      </c>
      <c r="X349" s="71">
        <v>1086</v>
      </c>
      <c r="Y349" s="71">
        <v>1894</v>
      </c>
      <c r="Z349" s="71">
        <v>2680</v>
      </c>
      <c r="AA349" s="71">
        <v>1254</v>
      </c>
      <c r="AB349" s="71">
        <v>4708</v>
      </c>
      <c r="AC349" s="71">
        <v>0</v>
      </c>
      <c r="AD349" s="71">
        <v>0.136498956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2126</v>
      </c>
      <c r="B350" s="70">
        <v>261</v>
      </c>
      <c r="C350" s="70">
        <v>6</v>
      </c>
      <c r="D350" s="70">
        <v>16</v>
      </c>
      <c r="E350" s="70">
        <v>2009</v>
      </c>
      <c r="F350" s="70" t="s">
        <v>176</v>
      </c>
      <c r="G350" s="1064" t="s">
        <v>1677</v>
      </c>
      <c r="H350" s="70" t="s">
        <v>1678</v>
      </c>
      <c r="I350" s="148"/>
      <c r="J350" s="71">
        <v>8.6944263055028319</v>
      </c>
      <c r="K350" s="71">
        <v>0.26060655206614269</v>
      </c>
      <c r="L350" s="71">
        <v>4.6998016930214304</v>
      </c>
      <c r="M350" s="71">
        <v>5.3474352059078818</v>
      </c>
      <c r="N350" s="71">
        <v>7.9931092389241911</v>
      </c>
      <c r="O350" s="71">
        <v>5.3014253561246507</v>
      </c>
      <c r="P350" s="71">
        <v>6.1906972704602001</v>
      </c>
      <c r="Q350" s="71">
        <v>0.26845933523211701</v>
      </c>
      <c r="R350" s="71">
        <v>0</v>
      </c>
      <c r="S350" s="71">
        <v>9.6165763985500002E-2</v>
      </c>
      <c r="T350" s="72"/>
      <c r="U350" s="71">
        <v>302958</v>
      </c>
      <c r="V350" s="71">
        <v>121</v>
      </c>
      <c r="W350" s="71">
        <v>76</v>
      </c>
      <c r="X350" s="71">
        <v>1174</v>
      </c>
      <c r="Y350" s="71">
        <v>1877</v>
      </c>
      <c r="Z350" s="71">
        <v>2680</v>
      </c>
      <c r="AA350" s="71">
        <v>1246</v>
      </c>
      <c r="AB350" s="71">
        <v>4605</v>
      </c>
      <c r="AC350" s="71">
        <v>0</v>
      </c>
      <c r="AD350" s="71">
        <v>9.6165763985500002E-2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5.07</v>
      </c>
      <c r="BK350" s="71">
        <v>0</v>
      </c>
      <c r="BL350" s="71">
        <v>0</v>
      </c>
      <c r="BM350" s="71">
        <v>0</v>
      </c>
      <c r="BN350" s="72"/>
      <c r="BO350" s="71">
        <v>0</v>
      </c>
      <c r="BP350" s="71">
        <v>0</v>
      </c>
      <c r="BQ350" s="71">
        <v>1</v>
      </c>
      <c r="BR350" s="71">
        <v>0</v>
      </c>
      <c r="BS350" s="71">
        <v>0</v>
      </c>
      <c r="BT350" s="71">
        <v>0</v>
      </c>
      <c r="BU350"/>
      <c r="BV350" s="70">
        <v>5.07</v>
      </c>
      <c r="BW350" s="70">
        <v>0</v>
      </c>
      <c r="BX350" s="70">
        <v>0</v>
      </c>
      <c r="BY350" s="70">
        <v>0</v>
      </c>
      <c r="BZ350" s="70">
        <v>0</v>
      </c>
      <c r="CA350" s="70">
        <v>0</v>
      </c>
      <c r="CB350" s="70">
        <v>0</v>
      </c>
      <c r="CC350" s="70">
        <v>0</v>
      </c>
      <c r="CD350" s="70">
        <v>0</v>
      </c>
    </row>
    <row r="351" spans="1:82">
      <c r="A351" s="70" t="s">
        <v>2127</v>
      </c>
      <c r="B351" s="70">
        <v>262</v>
      </c>
      <c r="C351" s="70">
        <v>7</v>
      </c>
      <c r="D351" s="70">
        <v>16</v>
      </c>
      <c r="E351" s="70">
        <v>2010</v>
      </c>
      <c r="F351" s="70" t="s">
        <v>177</v>
      </c>
      <c r="G351" s="70" t="s">
        <v>1677</v>
      </c>
      <c r="H351" s="70" t="s">
        <v>1678</v>
      </c>
      <c r="I351" s="148"/>
      <c r="J351" s="71">
        <v>7.5359868601714446</v>
      </c>
      <c r="K351" s="71">
        <v>0.27178819532504611</v>
      </c>
      <c r="L351" s="71">
        <v>4.278710050516362</v>
      </c>
      <c r="M351" s="71">
        <v>4.7867003045328884</v>
      </c>
      <c r="N351" s="71">
        <v>7.8090073789989276</v>
      </c>
      <c r="O351" s="71">
        <v>5.3064395521361174</v>
      </c>
      <c r="P351" s="71">
        <v>6.3288788995026648</v>
      </c>
      <c r="Q351" s="71">
        <v>0.277243168978134</v>
      </c>
      <c r="R351" s="71">
        <v>0</v>
      </c>
      <c r="S351" s="71">
        <v>8.6261606771249999E-2</v>
      </c>
      <c r="T351" s="72"/>
      <c r="U351" s="71">
        <v>293950</v>
      </c>
      <c r="V351" s="71">
        <v>121</v>
      </c>
      <c r="W351" s="71">
        <v>76</v>
      </c>
      <c r="X351" s="71">
        <v>1174</v>
      </c>
      <c r="Y351" s="71">
        <v>1865</v>
      </c>
      <c r="Z351" s="71">
        <v>2695</v>
      </c>
      <c r="AA351" s="71">
        <v>1242</v>
      </c>
      <c r="AB351" s="71">
        <v>4557</v>
      </c>
      <c r="AC351" s="71">
        <v>0</v>
      </c>
      <c r="AD351" s="71">
        <v>8.6261606771249999E-2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3.72</v>
      </c>
      <c r="BK351" s="71">
        <v>0</v>
      </c>
      <c r="BL351" s="71">
        <v>0</v>
      </c>
      <c r="BM351" s="71">
        <v>0</v>
      </c>
      <c r="BN351" s="72"/>
      <c r="BO351" s="71">
        <v>0</v>
      </c>
      <c r="BP351" s="71">
        <v>0</v>
      </c>
      <c r="BQ351" s="71">
        <v>1</v>
      </c>
      <c r="BR351" s="71">
        <v>0</v>
      </c>
      <c r="BS351" s="71">
        <v>0</v>
      </c>
      <c r="BT351" s="71">
        <v>0</v>
      </c>
      <c r="BU351"/>
      <c r="BV351" s="70">
        <v>3.72</v>
      </c>
      <c r="BW351" s="70">
        <v>0</v>
      </c>
      <c r="BX351" s="70">
        <v>0</v>
      </c>
      <c r="BY351" s="70">
        <v>0</v>
      </c>
      <c r="BZ351" s="70">
        <v>0</v>
      </c>
      <c r="CA351" s="70">
        <v>0</v>
      </c>
      <c r="CB351" s="70">
        <v>0</v>
      </c>
      <c r="CC351" s="70">
        <v>0</v>
      </c>
      <c r="CD351" s="70">
        <v>0</v>
      </c>
    </row>
    <row r="352" spans="1:82">
      <c r="A352" s="70" t="s">
        <v>2128</v>
      </c>
      <c r="B352" s="70">
        <v>263</v>
      </c>
      <c r="C352" s="70">
        <v>8</v>
      </c>
      <c r="D352" s="70">
        <v>16</v>
      </c>
      <c r="E352" s="70">
        <v>2011</v>
      </c>
      <c r="F352" s="70" t="s">
        <v>178</v>
      </c>
      <c r="G352" s="70" t="s">
        <v>1677</v>
      </c>
      <c r="H352" s="70" t="s">
        <v>1678</v>
      </c>
      <c r="I352" s="148"/>
      <c r="J352" s="71">
        <v>10.80453518277332</v>
      </c>
      <c r="K352" s="71">
        <v>0.38082581604087717</v>
      </c>
      <c r="L352" s="71">
        <v>3.992348244659746</v>
      </c>
      <c r="M352" s="71">
        <v>6.0469482389206233</v>
      </c>
      <c r="N352" s="71">
        <v>9.3894564802251637</v>
      </c>
      <c r="O352" s="71">
        <v>5.1357945944290151</v>
      </c>
      <c r="P352" s="71">
        <v>5.9332008280936339</v>
      </c>
      <c r="Q352" s="71">
        <v>0.31579668811640399</v>
      </c>
      <c r="R352" s="71">
        <v>0</v>
      </c>
      <c r="S352" s="71">
        <v>0.12890498585999999</v>
      </c>
      <c r="T352" s="72"/>
      <c r="U352" s="71">
        <v>396914</v>
      </c>
      <c r="V352" s="71">
        <v>121</v>
      </c>
      <c r="W352" s="71">
        <v>76</v>
      </c>
      <c r="X352" s="71">
        <v>1174</v>
      </c>
      <c r="Y352" s="71">
        <v>1863</v>
      </c>
      <c r="Z352" s="71">
        <v>2665</v>
      </c>
      <c r="AA352" s="71">
        <v>1199</v>
      </c>
      <c r="AB352" s="71">
        <v>4500</v>
      </c>
      <c r="AC352" s="71">
        <v>0</v>
      </c>
      <c r="AD352" s="71">
        <v>0.12890498585999999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3.54</v>
      </c>
      <c r="BK352" s="71">
        <v>0</v>
      </c>
      <c r="BL352" s="71">
        <v>0</v>
      </c>
      <c r="BM352" s="71">
        <v>0</v>
      </c>
      <c r="BN352" s="72"/>
      <c r="BO352" s="71">
        <v>0</v>
      </c>
      <c r="BP352" s="71">
        <v>0</v>
      </c>
      <c r="BQ352" s="71">
        <v>1</v>
      </c>
      <c r="BR352" s="71">
        <v>0</v>
      </c>
      <c r="BS352" s="71">
        <v>0</v>
      </c>
      <c r="BT352" s="71">
        <v>0</v>
      </c>
      <c r="BU352"/>
      <c r="BV352" s="70">
        <v>3.54</v>
      </c>
      <c r="BW352" s="70">
        <v>0</v>
      </c>
      <c r="BX352" s="70">
        <v>0</v>
      </c>
      <c r="BY352" s="70">
        <v>0</v>
      </c>
      <c r="BZ352" s="70">
        <v>0</v>
      </c>
      <c r="CA352" s="70">
        <v>0</v>
      </c>
      <c r="CB352" s="70">
        <v>0</v>
      </c>
      <c r="CC352" s="70">
        <v>0</v>
      </c>
      <c r="CD352" s="70">
        <v>0</v>
      </c>
    </row>
    <row r="353" spans="1:82">
      <c r="A353" s="70" t="s">
        <v>2129</v>
      </c>
      <c r="B353" s="70">
        <v>264</v>
      </c>
      <c r="C353" s="70">
        <v>9</v>
      </c>
      <c r="D353" s="70">
        <v>16</v>
      </c>
      <c r="E353" s="70">
        <v>2012</v>
      </c>
      <c r="F353" s="70" t="s">
        <v>179</v>
      </c>
      <c r="G353" s="70" t="s">
        <v>1677</v>
      </c>
      <c r="H353" s="70" t="s">
        <v>1678</v>
      </c>
      <c r="I353" s="148"/>
      <c r="J353" s="71">
        <v>9.3564176944349082</v>
      </c>
      <c r="K353" s="71">
        <v>0.42901501059885611</v>
      </c>
      <c r="L353" s="71">
        <v>4.0281606632173332</v>
      </c>
      <c r="M353" s="71">
        <v>7.5102904995474784</v>
      </c>
      <c r="N353" s="71">
        <v>10.281190621598711</v>
      </c>
      <c r="O353" s="71">
        <v>5.1144998656599903</v>
      </c>
      <c r="P353" s="71">
        <v>5.9520279636541531</v>
      </c>
      <c r="Q353" s="71">
        <v>0.339980654722569</v>
      </c>
      <c r="R353" s="71">
        <v>0</v>
      </c>
      <c r="S353" s="71">
        <v>0.140203926688</v>
      </c>
      <c r="T353" s="72"/>
      <c r="U353" s="71">
        <v>329327</v>
      </c>
      <c r="V353" s="71">
        <v>121</v>
      </c>
      <c r="W353" s="71">
        <v>76</v>
      </c>
      <c r="X353" s="71">
        <v>1174</v>
      </c>
      <c r="Y353" s="71">
        <v>1857</v>
      </c>
      <c r="Z353" s="71">
        <v>2675</v>
      </c>
      <c r="AA353" s="71">
        <v>1196</v>
      </c>
      <c r="AB353" s="71">
        <v>4459</v>
      </c>
      <c r="AC353" s="71">
        <v>0</v>
      </c>
      <c r="AD353" s="71">
        <v>0.140203926688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4.3159999999999998</v>
      </c>
      <c r="BK353" s="71">
        <v>0</v>
      </c>
      <c r="BL353" s="71">
        <v>0</v>
      </c>
      <c r="BM353" s="71">
        <v>0</v>
      </c>
      <c r="BN353" s="72"/>
      <c r="BO353" s="71">
        <v>0</v>
      </c>
      <c r="BP353" s="71">
        <v>0</v>
      </c>
      <c r="BQ353" s="71">
        <v>1</v>
      </c>
      <c r="BR353" s="71">
        <v>0</v>
      </c>
      <c r="BS353" s="71">
        <v>0</v>
      </c>
      <c r="BT353" s="71">
        <v>0</v>
      </c>
      <c r="BU353"/>
      <c r="BV353" s="70">
        <v>4.3159999999999998</v>
      </c>
      <c r="BW353" s="70">
        <v>0</v>
      </c>
      <c r="BX353" s="70">
        <v>0</v>
      </c>
      <c r="BY353" s="70">
        <v>0</v>
      </c>
      <c r="BZ353" s="70">
        <v>0</v>
      </c>
      <c r="CA353" s="70">
        <v>0</v>
      </c>
      <c r="CB353" s="70">
        <v>0</v>
      </c>
      <c r="CC353" s="70">
        <v>0</v>
      </c>
      <c r="CD353" s="70">
        <v>0</v>
      </c>
    </row>
    <row r="354" spans="1:82">
      <c r="A354" s="70" t="s">
        <v>2130</v>
      </c>
      <c r="B354" s="70">
        <v>265</v>
      </c>
      <c r="C354" s="70">
        <v>10</v>
      </c>
      <c r="D354" s="70">
        <v>16</v>
      </c>
      <c r="E354" s="70">
        <v>2013</v>
      </c>
      <c r="F354" s="70" t="s">
        <v>180</v>
      </c>
      <c r="G354" s="70" t="s">
        <v>1677</v>
      </c>
      <c r="H354" s="70" t="s">
        <v>1678</v>
      </c>
      <c r="I354" s="148"/>
      <c r="J354" s="71">
        <v>9.6503578695614181</v>
      </c>
      <c r="K354" s="71">
        <v>0.35458236961582362</v>
      </c>
      <c r="L354" s="71">
        <v>3.5571834926221171</v>
      </c>
      <c r="M354" s="71">
        <v>6.9847497221151196</v>
      </c>
      <c r="N354" s="71">
        <v>9.8726267246450021</v>
      </c>
      <c r="O354" s="71">
        <v>4.9288510753503765</v>
      </c>
      <c r="P354" s="71">
        <v>6.0443903430636707</v>
      </c>
      <c r="Q354" s="71">
        <v>0.34082566207399401</v>
      </c>
      <c r="R354" s="71">
        <v>0</v>
      </c>
      <c r="S354" s="71">
        <v>0.17455269713220001</v>
      </c>
      <c r="T354" s="72"/>
      <c r="U354" s="71">
        <v>345857</v>
      </c>
      <c r="V354" s="71">
        <v>121</v>
      </c>
      <c r="W354" s="71">
        <v>76</v>
      </c>
      <c r="X354" s="71">
        <v>1174</v>
      </c>
      <c r="Y354" s="71">
        <v>1840</v>
      </c>
      <c r="Z354" s="71">
        <v>2693</v>
      </c>
      <c r="AA354" s="71">
        <v>1210</v>
      </c>
      <c r="AB354" s="71">
        <v>4406</v>
      </c>
      <c r="AC354" s="71">
        <v>0</v>
      </c>
      <c r="AD354" s="71">
        <v>0.17455269713220001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5.1529999999999996</v>
      </c>
      <c r="BK354" s="71">
        <v>0</v>
      </c>
      <c r="BL354" s="71">
        <v>0</v>
      </c>
      <c r="BM354" s="71">
        <v>0</v>
      </c>
      <c r="BN354" s="72"/>
      <c r="BO354" s="71">
        <v>0</v>
      </c>
      <c r="BP354" s="71">
        <v>0</v>
      </c>
      <c r="BQ354" s="71">
        <v>1</v>
      </c>
      <c r="BR354" s="71">
        <v>0</v>
      </c>
      <c r="BS354" s="71">
        <v>0</v>
      </c>
      <c r="BT354" s="71">
        <v>0</v>
      </c>
      <c r="BU354"/>
      <c r="BV354" s="70">
        <v>5.1529999999999996</v>
      </c>
      <c r="BW354" s="70">
        <v>0</v>
      </c>
      <c r="BX354" s="70">
        <v>0</v>
      </c>
      <c r="BY354" s="70">
        <v>0</v>
      </c>
      <c r="BZ354" s="70">
        <v>0</v>
      </c>
      <c r="CA354" s="70">
        <v>0</v>
      </c>
      <c r="CB354" s="70">
        <v>0</v>
      </c>
      <c r="CC354" s="70">
        <v>0</v>
      </c>
      <c r="CD354" s="70">
        <v>0</v>
      </c>
    </row>
    <row r="355" spans="1:82">
      <c r="A355" s="70" t="s">
        <v>2131</v>
      </c>
      <c r="B355" s="70">
        <v>266</v>
      </c>
      <c r="C355" s="70">
        <v>11</v>
      </c>
      <c r="D355" s="70">
        <v>16</v>
      </c>
      <c r="E355" s="70">
        <v>2014</v>
      </c>
      <c r="F355" s="70" t="s">
        <v>181</v>
      </c>
      <c r="G355" s="70" t="s">
        <v>1677</v>
      </c>
      <c r="H355" s="70" t="s">
        <v>1678</v>
      </c>
      <c r="I355" s="148"/>
      <c r="J355" s="71">
        <v>9.4788039096372199</v>
      </c>
      <c r="K355" s="71">
        <v>0.40809327894909497</v>
      </c>
      <c r="L355" s="71">
        <v>3.3472735210800519</v>
      </c>
      <c r="M355" s="71">
        <v>6.1453997265925677</v>
      </c>
      <c r="N355" s="71">
        <v>10.45383728465082</v>
      </c>
      <c r="O355" s="71">
        <v>4.6624036219044189</v>
      </c>
      <c r="P355" s="71">
        <v>5.9603175925649792</v>
      </c>
      <c r="Q355" s="71">
        <v>0.32507226931706701</v>
      </c>
      <c r="R355" s="71">
        <v>0</v>
      </c>
      <c r="S355" s="71">
        <v>0.116792559968</v>
      </c>
      <c r="T355" s="72"/>
      <c r="U355" s="71">
        <v>377286</v>
      </c>
      <c r="V355" s="71">
        <v>121</v>
      </c>
      <c r="W355" s="71">
        <v>73</v>
      </c>
      <c r="X355" s="71">
        <v>982</v>
      </c>
      <c r="Y355" s="71">
        <v>1840</v>
      </c>
      <c r="Z355" s="71">
        <v>2683</v>
      </c>
      <c r="AA355" s="71">
        <v>1187</v>
      </c>
      <c r="AB355" s="71">
        <v>4380</v>
      </c>
      <c r="AC355" s="71">
        <v>0</v>
      </c>
      <c r="AD355" s="71">
        <v>0.116792559968</v>
      </c>
      <c r="AE355" s="72"/>
      <c r="AF355" s="71"/>
      <c r="AG355" s="71"/>
      <c r="AH355" s="71"/>
      <c r="AI355" s="71"/>
      <c r="AJ355" s="71"/>
      <c r="AK355" s="71"/>
      <c r="AL355" s="71"/>
      <c r="AM355" s="71"/>
      <c r="AN355" s="71"/>
      <c r="AO355" s="71"/>
      <c r="AP355" s="71"/>
      <c r="AQ355" s="72"/>
      <c r="AR355" s="71">
        <v>73</v>
      </c>
      <c r="AS355" s="71">
        <v>11</v>
      </c>
      <c r="AT355" s="71">
        <v>0</v>
      </c>
      <c r="AU355" s="71">
        <v>0</v>
      </c>
      <c r="AV355" s="71">
        <v>0</v>
      </c>
      <c r="AW355" s="71">
        <v>0</v>
      </c>
      <c r="AX355" s="71"/>
      <c r="AY355" s="72"/>
      <c r="AZ355" s="71">
        <v>560.99700000000007</v>
      </c>
      <c r="BA355" s="71">
        <v>1187.4000000000001</v>
      </c>
      <c r="BB355" s="71">
        <v>0</v>
      </c>
      <c r="BC355" s="71">
        <v>0</v>
      </c>
      <c r="BD355" s="71">
        <v>0</v>
      </c>
      <c r="BE355" s="71">
        <v>0</v>
      </c>
      <c r="BF355" s="71"/>
      <c r="BG355" s="72"/>
      <c r="BH355" s="71">
        <v>0</v>
      </c>
      <c r="BI355" s="71">
        <v>0</v>
      </c>
      <c r="BJ355" s="71">
        <v>5.6719999999999997</v>
      </c>
      <c r="BK355" s="71">
        <v>0</v>
      </c>
      <c r="BL355" s="71">
        <v>0</v>
      </c>
      <c r="BM355" s="71">
        <v>0</v>
      </c>
      <c r="BN355" s="72"/>
      <c r="BO355" s="71">
        <v>0</v>
      </c>
      <c r="BP355" s="71">
        <v>0</v>
      </c>
      <c r="BQ355" s="71">
        <v>1</v>
      </c>
      <c r="BR355" s="71">
        <v>0</v>
      </c>
      <c r="BS355" s="71">
        <v>0</v>
      </c>
      <c r="BT355" s="71">
        <v>0</v>
      </c>
      <c r="BU355"/>
      <c r="BV355" s="70">
        <v>5.6719999999999997</v>
      </c>
      <c r="BW355" s="70">
        <v>0</v>
      </c>
      <c r="BX355" s="70">
        <v>0</v>
      </c>
      <c r="BY355" s="70">
        <v>0</v>
      </c>
      <c r="BZ355" s="70">
        <v>0</v>
      </c>
      <c r="CA355" s="70">
        <v>0</v>
      </c>
      <c r="CB355" s="70">
        <v>0</v>
      </c>
      <c r="CC355" s="70">
        <v>0</v>
      </c>
      <c r="CD355" s="70">
        <v>0</v>
      </c>
    </row>
    <row r="356" spans="1:82">
      <c r="A356" s="70" t="s">
        <v>2132</v>
      </c>
      <c r="B356" s="70">
        <v>267</v>
      </c>
      <c r="C356" s="70">
        <v>12</v>
      </c>
      <c r="D356" s="70">
        <v>16</v>
      </c>
      <c r="E356" s="70">
        <v>2015</v>
      </c>
      <c r="F356" s="70" t="s">
        <v>182</v>
      </c>
      <c r="G356" s="70" t="s">
        <v>1677</v>
      </c>
      <c r="H356" s="70" t="s">
        <v>1678</v>
      </c>
      <c r="I356" s="148"/>
      <c r="J356" s="71">
        <v>9.2782395282033363</v>
      </c>
      <c r="K356" s="71">
        <v>0.3913190320780765</v>
      </c>
      <c r="L356" s="71">
        <v>3.523354581006108</v>
      </c>
      <c r="M356" s="71">
        <v>5.9461218761619534</v>
      </c>
      <c r="N356" s="71">
        <v>9.4700577694977692</v>
      </c>
      <c r="O356" s="71">
        <v>4.6351726831951474</v>
      </c>
      <c r="P356" s="71">
        <v>5.9951783689732272</v>
      </c>
      <c r="Q356" s="71">
        <v>0.31299370851408898</v>
      </c>
      <c r="R356" s="71">
        <v>0</v>
      </c>
      <c r="S356" s="71">
        <v>0.10899339997</v>
      </c>
      <c r="T356" s="72"/>
      <c r="U356" s="71">
        <v>370267</v>
      </c>
      <c r="V356" s="71">
        <v>121</v>
      </c>
      <c r="W356" s="71">
        <v>73</v>
      </c>
      <c r="X356" s="71">
        <v>982</v>
      </c>
      <c r="Y356" s="71">
        <v>1811</v>
      </c>
      <c r="Z356" s="71">
        <v>2693</v>
      </c>
      <c r="AA356" s="71">
        <v>1193</v>
      </c>
      <c r="AB356" s="71">
        <v>4308</v>
      </c>
      <c r="AC356" s="71">
        <v>0</v>
      </c>
      <c r="AD356" s="71">
        <v>0.10899339997</v>
      </c>
      <c r="AE356" s="72"/>
      <c r="AF356" s="71">
        <v>2857461.7294841888</v>
      </c>
      <c r="AG356" s="71">
        <v>260704.51381660829</v>
      </c>
      <c r="AH356" s="71">
        <v>455576.31621502672</v>
      </c>
      <c r="AI356" s="71">
        <v>6245599.7032654043</v>
      </c>
      <c r="AJ356" s="71">
        <v>8021005.2436251193</v>
      </c>
      <c r="AK356" s="71">
        <v>0</v>
      </c>
      <c r="AL356" s="71">
        <v>0</v>
      </c>
      <c r="AM356" s="71">
        <v>590393.32861967769</v>
      </c>
      <c r="AN356" s="71">
        <v>0</v>
      </c>
      <c r="AO356" s="71">
        <v>0</v>
      </c>
      <c r="AP356" s="71">
        <v>18430740.835026026</v>
      </c>
      <c r="AQ356" s="72"/>
      <c r="AR356" s="71">
        <v>79</v>
      </c>
      <c r="AS356" s="71">
        <v>12</v>
      </c>
      <c r="AT356" s="71">
        <v>0</v>
      </c>
      <c r="AU356" s="71">
        <v>0</v>
      </c>
      <c r="AV356" s="71">
        <v>0</v>
      </c>
      <c r="AW356" s="71">
        <v>0</v>
      </c>
      <c r="AX356" s="71"/>
      <c r="AY356" s="72"/>
      <c r="AZ356" s="71">
        <v>616.80700000000002</v>
      </c>
      <c r="BA356" s="71">
        <v>1225</v>
      </c>
      <c r="BB356" s="71">
        <v>0</v>
      </c>
      <c r="BC356" s="71">
        <v>0</v>
      </c>
      <c r="BD356" s="71">
        <v>0</v>
      </c>
      <c r="BE356" s="71">
        <v>0</v>
      </c>
      <c r="BF356" s="71"/>
      <c r="BG356" s="72"/>
      <c r="BH356" s="71">
        <v>0</v>
      </c>
      <c r="BI356" s="71">
        <v>0</v>
      </c>
      <c r="BJ356" s="71">
        <v>5.641</v>
      </c>
      <c r="BK356" s="71">
        <v>0</v>
      </c>
      <c r="BL356" s="71">
        <v>0</v>
      </c>
      <c r="BM356" s="71">
        <v>0</v>
      </c>
      <c r="BN356" s="72"/>
      <c r="BO356" s="71">
        <v>0</v>
      </c>
      <c r="BP356" s="71">
        <v>0</v>
      </c>
      <c r="BQ356" s="71">
        <v>1</v>
      </c>
      <c r="BR356" s="71">
        <v>0</v>
      </c>
      <c r="BS356" s="71">
        <v>0</v>
      </c>
      <c r="BT356" s="71">
        <v>0</v>
      </c>
      <c r="BU356"/>
      <c r="BV356" s="70">
        <v>5.641</v>
      </c>
      <c r="BW356" s="70">
        <v>0</v>
      </c>
      <c r="BX356" s="70">
        <v>0</v>
      </c>
      <c r="BY356" s="70">
        <v>0</v>
      </c>
      <c r="BZ356" s="70">
        <v>0</v>
      </c>
      <c r="CA356" s="70">
        <v>0</v>
      </c>
      <c r="CB356" s="70">
        <v>0</v>
      </c>
      <c r="CC356" s="70">
        <v>0</v>
      </c>
      <c r="CD356" s="70">
        <v>0</v>
      </c>
    </row>
    <row r="357" spans="1:82">
      <c r="A357" s="70" t="s">
        <v>2133</v>
      </c>
      <c r="B357" s="70">
        <v>268</v>
      </c>
      <c r="C357" s="70">
        <v>13</v>
      </c>
      <c r="D357" s="70">
        <v>16</v>
      </c>
      <c r="E357" s="70">
        <v>2016</v>
      </c>
      <c r="F357" s="70" t="s">
        <v>155</v>
      </c>
      <c r="G357" s="70" t="s">
        <v>1677</v>
      </c>
      <c r="H357" s="70" t="s">
        <v>1678</v>
      </c>
      <c r="I357" s="148"/>
      <c r="J357" s="71">
        <v>9.8668185708654494</v>
      </c>
      <c r="K357" s="71">
        <v>0.36912265666941663</v>
      </c>
      <c r="L357" s="71">
        <v>3.7888329148208788</v>
      </c>
      <c r="M357" s="71">
        <v>5.098109915023044</v>
      </c>
      <c r="N357" s="71">
        <v>9.4974796378317503</v>
      </c>
      <c r="O357" s="71">
        <v>4.5941881764210706</v>
      </c>
      <c r="P357" s="71">
        <v>6.6078618303225767</v>
      </c>
      <c r="Q357" s="71">
        <v>0.29700767711474202</v>
      </c>
      <c r="R357" s="71">
        <v>0</v>
      </c>
      <c r="S357" s="71">
        <v>0.13736151213200001</v>
      </c>
      <c r="T357" s="72"/>
      <c r="U357" s="71">
        <v>374802</v>
      </c>
      <c r="V357" s="71">
        <v>121</v>
      </c>
      <c r="W357" s="71">
        <v>73</v>
      </c>
      <c r="X357" s="71">
        <v>982</v>
      </c>
      <c r="Y357" s="71">
        <v>1786</v>
      </c>
      <c r="Z357" s="71">
        <v>2702</v>
      </c>
      <c r="AA357" s="71">
        <v>1360</v>
      </c>
      <c r="AB357" s="71">
        <v>4205</v>
      </c>
      <c r="AC357" s="71">
        <v>0</v>
      </c>
      <c r="AD357" s="71">
        <v>0.13736151213200001</v>
      </c>
      <c r="AE357" s="72"/>
      <c r="AF357" s="71">
        <v>3091927.5603655558</v>
      </c>
      <c r="AG357" s="71">
        <v>248504.7185414226</v>
      </c>
      <c r="AH357" s="71">
        <v>386123.37678989262</v>
      </c>
      <c r="AI357" s="71">
        <v>6234353.7361560641</v>
      </c>
      <c r="AJ357" s="71">
        <v>7857203.9044916825</v>
      </c>
      <c r="AK357" s="71">
        <v>0</v>
      </c>
      <c r="AL357" s="71">
        <v>0</v>
      </c>
      <c r="AM357" s="71">
        <v>576725.3218480798</v>
      </c>
      <c r="AN357" s="71">
        <v>0</v>
      </c>
      <c r="AO357" s="71">
        <v>0</v>
      </c>
      <c r="AP357" s="71">
        <v>18394838.618192695</v>
      </c>
      <c r="AQ357" s="72"/>
      <c r="AR357" s="71">
        <v>82</v>
      </c>
      <c r="AS357" s="71">
        <v>15</v>
      </c>
      <c r="AT357" s="71">
        <v>0</v>
      </c>
      <c r="AU357" s="71">
        <v>0</v>
      </c>
      <c r="AV357" s="71">
        <v>0</v>
      </c>
      <c r="AW357" s="71">
        <v>0</v>
      </c>
      <c r="AX357" s="71"/>
      <c r="AY357" s="72"/>
      <c r="AZ357" s="71">
        <v>641.20699999999999</v>
      </c>
      <c r="BA357" s="71">
        <v>1366.6</v>
      </c>
      <c r="BB357" s="71">
        <v>0</v>
      </c>
      <c r="BC357" s="71">
        <v>0</v>
      </c>
      <c r="BD357" s="71">
        <v>0</v>
      </c>
      <c r="BE357" s="71">
        <v>0</v>
      </c>
      <c r="BF357" s="71"/>
      <c r="BG357" s="72"/>
      <c r="BH357" s="71">
        <v>0</v>
      </c>
      <c r="BI357" s="71">
        <v>0</v>
      </c>
      <c r="BJ357" s="71">
        <v>5.024</v>
      </c>
      <c r="BK357" s="71">
        <v>0</v>
      </c>
      <c r="BL357" s="71">
        <v>0</v>
      </c>
      <c r="BM357" s="71">
        <v>0</v>
      </c>
      <c r="BN357" s="72"/>
      <c r="BO357" s="71">
        <v>0</v>
      </c>
      <c r="BP357" s="71">
        <v>0</v>
      </c>
      <c r="BQ357" s="71">
        <v>1</v>
      </c>
      <c r="BR357" s="71">
        <v>0</v>
      </c>
      <c r="BS357" s="71">
        <v>0</v>
      </c>
      <c r="BT357" s="71">
        <v>0</v>
      </c>
      <c r="BU357"/>
      <c r="BV357" s="70">
        <v>5.024</v>
      </c>
      <c r="BW357" s="70">
        <v>0</v>
      </c>
      <c r="BX357" s="70">
        <v>0</v>
      </c>
      <c r="BY357" s="70">
        <v>0</v>
      </c>
      <c r="BZ357" s="70">
        <v>0</v>
      </c>
      <c r="CA357" s="70">
        <v>0</v>
      </c>
      <c r="CB357" s="70">
        <v>0</v>
      </c>
      <c r="CC357" s="70">
        <v>0</v>
      </c>
      <c r="CD357" s="70">
        <v>0</v>
      </c>
    </row>
    <row r="358" spans="1:82">
      <c r="A358" s="70" t="s">
        <v>2134</v>
      </c>
      <c r="B358" s="70">
        <v>269</v>
      </c>
      <c r="C358" s="70">
        <v>14</v>
      </c>
      <c r="D358" s="70">
        <v>16</v>
      </c>
      <c r="E358" s="70">
        <v>2017</v>
      </c>
      <c r="F358" s="70" t="s">
        <v>156</v>
      </c>
      <c r="G358" s="70" t="s">
        <v>1677</v>
      </c>
      <c r="H358" s="70" t="s">
        <v>1678</v>
      </c>
      <c r="I358" s="148"/>
      <c r="J358" s="71">
        <v>8.9954907159830579</v>
      </c>
      <c r="K358" s="71">
        <v>0.37718808711310858</v>
      </c>
      <c r="L358" s="71">
        <v>3.4202175691310304</v>
      </c>
      <c r="M358" s="71">
        <v>5.1118236802296169</v>
      </c>
      <c r="N358" s="71">
        <v>9.2574060952946855</v>
      </c>
      <c r="O358" s="71">
        <v>4.5175494251634616</v>
      </c>
      <c r="P358" s="71">
        <v>6.5853151598720521</v>
      </c>
      <c r="Q358" s="71">
        <v>0.28454922788051201</v>
      </c>
      <c r="R358" s="71">
        <v>0</v>
      </c>
      <c r="S358" s="71">
        <v>0.16550531200000004</v>
      </c>
      <c r="T358" s="72"/>
      <c r="U358" s="71">
        <v>336230</v>
      </c>
      <c r="V358" s="71">
        <v>121</v>
      </c>
      <c r="W358" s="71">
        <v>73</v>
      </c>
      <c r="X358" s="71">
        <v>982</v>
      </c>
      <c r="Y358" s="71">
        <v>1779</v>
      </c>
      <c r="Z358" s="71">
        <v>2701</v>
      </c>
      <c r="AA358" s="71">
        <v>1364</v>
      </c>
      <c r="AB358" s="71">
        <v>4166</v>
      </c>
      <c r="AC358" s="71">
        <v>0</v>
      </c>
      <c r="AD358" s="71">
        <v>0.16550531199999999</v>
      </c>
      <c r="AE358" s="72"/>
      <c r="AF358" s="71">
        <v>2725572.3010835792</v>
      </c>
      <c r="AG358" s="71">
        <v>249226.76097074689</v>
      </c>
      <c r="AH358" s="71">
        <v>471690.55782773677</v>
      </c>
      <c r="AI358" s="71">
        <v>6080111.9004237093</v>
      </c>
      <c r="AJ358" s="71">
        <v>7096988.8236091901</v>
      </c>
      <c r="AK358" s="71">
        <v>0</v>
      </c>
      <c r="AL358" s="71">
        <v>0</v>
      </c>
      <c r="AM358" s="71">
        <v>572270.43114283762</v>
      </c>
      <c r="AN358" s="71">
        <v>0</v>
      </c>
      <c r="AO358" s="71">
        <v>0</v>
      </c>
      <c r="AP358" s="71">
        <v>17195860.7750578</v>
      </c>
      <c r="AQ358" s="72"/>
      <c r="AR358" s="71">
        <v>84</v>
      </c>
      <c r="AS358" s="71">
        <v>16</v>
      </c>
      <c r="AT358" s="71">
        <v>0</v>
      </c>
      <c r="AU358" s="71">
        <v>0</v>
      </c>
      <c r="AV358" s="71">
        <v>0</v>
      </c>
      <c r="AW358" s="71">
        <v>0</v>
      </c>
      <c r="AX358" s="71"/>
      <c r="AY358" s="72"/>
      <c r="AZ358" s="71">
        <v>661.00700000000006</v>
      </c>
      <c r="BA358" s="71">
        <v>1399.6</v>
      </c>
      <c r="BB358" s="71">
        <v>0</v>
      </c>
      <c r="BC358" s="71">
        <v>0</v>
      </c>
      <c r="BD358" s="71">
        <v>0</v>
      </c>
      <c r="BE358" s="71">
        <v>0</v>
      </c>
      <c r="BF358" s="71"/>
      <c r="BG358" s="72"/>
      <c r="BH358" s="71">
        <v>0</v>
      </c>
      <c r="BI358" s="71">
        <v>0</v>
      </c>
      <c r="BJ358" s="71">
        <v>4.9139999999999997</v>
      </c>
      <c r="BK358" s="71">
        <v>0</v>
      </c>
      <c r="BL358" s="71">
        <v>0</v>
      </c>
      <c r="BM358" s="71">
        <v>0</v>
      </c>
      <c r="BN358" s="72"/>
      <c r="BO358" s="71">
        <v>0</v>
      </c>
      <c r="BP358" s="71">
        <v>0</v>
      </c>
      <c r="BQ358" s="71">
        <v>1</v>
      </c>
      <c r="BR358" s="71">
        <v>0</v>
      </c>
      <c r="BS358" s="71">
        <v>0</v>
      </c>
      <c r="BT358" s="71">
        <v>0</v>
      </c>
      <c r="BU358"/>
      <c r="BV358" s="70">
        <v>4.9139999999999997</v>
      </c>
      <c r="BW358" s="70">
        <v>0</v>
      </c>
      <c r="BX358" s="70">
        <v>0</v>
      </c>
      <c r="BY358" s="70">
        <v>0</v>
      </c>
      <c r="BZ358" s="70">
        <v>0</v>
      </c>
      <c r="CA358" s="70">
        <v>0</v>
      </c>
      <c r="CB358" s="70">
        <v>0</v>
      </c>
      <c r="CC358" s="70">
        <v>0</v>
      </c>
      <c r="CD358" s="70">
        <v>0</v>
      </c>
    </row>
    <row r="359" spans="1:82">
      <c r="A359" s="70" t="s">
        <v>2135</v>
      </c>
      <c r="B359" s="70">
        <v>270</v>
      </c>
      <c r="C359" s="70">
        <v>15</v>
      </c>
      <c r="D359" s="70">
        <v>16</v>
      </c>
      <c r="E359" s="70">
        <v>2018</v>
      </c>
      <c r="F359" s="70" t="s">
        <v>183</v>
      </c>
      <c r="G359" s="70" t="s">
        <v>1677</v>
      </c>
      <c r="H359" s="70" t="s">
        <v>1678</v>
      </c>
      <c r="I359" s="148"/>
      <c r="J359" s="71">
        <v>8.248430018321951</v>
      </c>
      <c r="K359" s="71">
        <v>0.35105994615685071</v>
      </c>
      <c r="L359" s="71">
        <v>3.1376090836039725</v>
      </c>
      <c r="M359" s="71">
        <v>5.1370355850621277</v>
      </c>
      <c r="N359" s="71">
        <v>8.5087645072853615</v>
      </c>
      <c r="O359" s="71">
        <v>4.4835493587703352</v>
      </c>
      <c r="P359" s="71">
        <v>6.5341030252059182</v>
      </c>
      <c r="Q359" s="71">
        <v>0.26049522519261797</v>
      </c>
      <c r="R359" s="71">
        <v>0</v>
      </c>
      <c r="S359" s="71">
        <v>0.15261625150000002</v>
      </c>
      <c r="T359" s="72"/>
      <c r="U359" s="71">
        <v>322144</v>
      </c>
      <c r="V359" s="71">
        <v>121</v>
      </c>
      <c r="W359" s="71">
        <v>73</v>
      </c>
      <c r="X359" s="71">
        <v>982</v>
      </c>
      <c r="Y359" s="71">
        <v>1776</v>
      </c>
      <c r="Z359" s="71">
        <v>2732</v>
      </c>
      <c r="AA359" s="71">
        <v>1367</v>
      </c>
      <c r="AB359" s="71">
        <v>4110</v>
      </c>
      <c r="AC359" s="71">
        <v>0</v>
      </c>
      <c r="AD359" s="71">
        <v>0.15261625149999999</v>
      </c>
      <c r="AE359" s="72"/>
      <c r="AF359" s="71">
        <v>2621373.8850151929</v>
      </c>
      <c r="AG359" s="71">
        <v>225490.59818698131</v>
      </c>
      <c r="AH359" s="71">
        <v>444568.40879158548</v>
      </c>
      <c r="AI359" s="71">
        <v>6215116.313376843</v>
      </c>
      <c r="AJ359" s="71">
        <v>6581547.0351513177</v>
      </c>
      <c r="AK359" s="71">
        <v>0</v>
      </c>
      <c r="AL359" s="71">
        <v>0</v>
      </c>
      <c r="AM359" s="71">
        <v>565746.06502487685</v>
      </c>
      <c r="AN359" s="71">
        <v>0</v>
      </c>
      <c r="AO359" s="71">
        <v>0</v>
      </c>
      <c r="AP359" s="71">
        <v>16653842.305546798</v>
      </c>
      <c r="AQ359" s="72"/>
      <c r="AR359" s="71">
        <v>85</v>
      </c>
      <c r="AS359" s="71">
        <v>24</v>
      </c>
      <c r="AT359" s="71">
        <v>0</v>
      </c>
      <c r="AU359" s="71">
        <v>0</v>
      </c>
      <c r="AV359" s="71">
        <v>0</v>
      </c>
      <c r="AW359" s="71">
        <v>0</v>
      </c>
      <c r="AX359" s="71"/>
      <c r="AY359" s="72"/>
      <c r="AZ359" s="71">
        <v>670.85699999999997</v>
      </c>
      <c r="BA359" s="71">
        <v>1786</v>
      </c>
      <c r="BB359" s="71">
        <v>0</v>
      </c>
      <c r="BC359" s="71">
        <v>0</v>
      </c>
      <c r="BD359" s="71">
        <v>0</v>
      </c>
      <c r="BE359" s="71">
        <v>0</v>
      </c>
      <c r="BF359" s="71"/>
      <c r="BG359" s="72"/>
      <c r="BH359" s="71">
        <v>0</v>
      </c>
      <c r="BI359" s="71">
        <v>0</v>
      </c>
      <c r="BJ359" s="71">
        <v>5.399</v>
      </c>
      <c r="BK359" s="71">
        <v>0</v>
      </c>
      <c r="BL359" s="71">
        <v>0</v>
      </c>
      <c r="BM359" s="71">
        <v>0</v>
      </c>
      <c r="BN359" s="72"/>
      <c r="BO359" s="71">
        <v>0</v>
      </c>
      <c r="BP359" s="71">
        <v>0</v>
      </c>
      <c r="BQ359" s="71">
        <v>1</v>
      </c>
      <c r="BR359" s="71">
        <v>0</v>
      </c>
      <c r="BS359" s="71">
        <v>0</v>
      </c>
      <c r="BT359" s="71">
        <v>0</v>
      </c>
      <c r="BU359"/>
      <c r="BV359" s="70">
        <v>5.399</v>
      </c>
      <c r="BW359" s="70">
        <v>0</v>
      </c>
      <c r="BX359" s="70">
        <v>0</v>
      </c>
      <c r="BY359" s="70">
        <v>0</v>
      </c>
      <c r="BZ359" s="70">
        <v>0</v>
      </c>
      <c r="CA359" s="70">
        <v>0</v>
      </c>
      <c r="CB359" s="70">
        <v>0</v>
      </c>
      <c r="CC359" s="70">
        <v>0</v>
      </c>
      <c r="CD359" s="70">
        <v>0</v>
      </c>
    </row>
    <row r="360" spans="1:82">
      <c r="A360" s="70" t="s">
        <v>2136</v>
      </c>
      <c r="B360" s="70">
        <v>271</v>
      </c>
      <c r="C360" s="70">
        <v>16</v>
      </c>
      <c r="D360" s="70">
        <v>16</v>
      </c>
      <c r="E360" s="70">
        <v>2019</v>
      </c>
      <c r="F360" s="70" t="s">
        <v>158</v>
      </c>
      <c r="G360" s="70" t="s">
        <v>1677</v>
      </c>
      <c r="H360" s="70" t="s">
        <v>1678</v>
      </c>
      <c r="I360" s="148"/>
      <c r="J360" s="71">
        <v>3.0745472086704981</v>
      </c>
      <c r="K360" s="71">
        <v>0.32575777965866859</v>
      </c>
      <c r="L360" s="71">
        <v>3.1516666428854219</v>
      </c>
      <c r="M360" s="71">
        <v>4.6083873777825026</v>
      </c>
      <c r="N360" s="71">
        <v>8.5313962658684872</v>
      </c>
      <c r="O360" s="71">
        <v>4.3190264583617228</v>
      </c>
      <c r="P360" s="71">
        <v>5.7309599875509143</v>
      </c>
      <c r="Q360" s="71">
        <v>0.24714942927361699</v>
      </c>
      <c r="R360" s="71">
        <v>0</v>
      </c>
      <c r="S360" s="71">
        <v>0.11789270100000002</v>
      </c>
      <c r="T360" s="72"/>
      <c r="U360" s="71">
        <v>126315</v>
      </c>
      <c r="V360" s="71">
        <v>121</v>
      </c>
      <c r="W360" s="71">
        <v>73</v>
      </c>
      <c r="X360" s="71">
        <v>982</v>
      </c>
      <c r="Y360" s="71">
        <v>1759</v>
      </c>
      <c r="Z360" s="71">
        <v>2704</v>
      </c>
      <c r="AA360" s="71">
        <v>1190</v>
      </c>
      <c r="AB360" s="71">
        <v>4005</v>
      </c>
      <c r="AC360" s="71">
        <v>0</v>
      </c>
      <c r="AD360" s="71">
        <v>0.117892701</v>
      </c>
      <c r="AE360" s="72"/>
      <c r="AF360" s="71">
        <v>1008603.814885078</v>
      </c>
      <c r="AG360" s="71">
        <v>225423.82409251531</v>
      </c>
      <c r="AH360" s="71">
        <v>480001.0879548993</v>
      </c>
      <c r="AI360" s="71">
        <v>6090298.0377963604</v>
      </c>
      <c r="AJ360" s="71">
        <v>6876058.6883648913</v>
      </c>
      <c r="AK360" s="71">
        <v>0</v>
      </c>
      <c r="AL360" s="71">
        <v>0</v>
      </c>
      <c r="AM360" s="71">
        <v>545450.85037614207</v>
      </c>
      <c r="AN360" s="71">
        <v>0</v>
      </c>
      <c r="AO360" s="71">
        <v>0</v>
      </c>
      <c r="AP360" s="71">
        <v>15225836.303469887</v>
      </c>
      <c r="AQ360" s="72"/>
      <c r="AR360" s="71">
        <v>85</v>
      </c>
      <c r="AS360" s="71">
        <v>31</v>
      </c>
      <c r="AT360" s="71">
        <v>0</v>
      </c>
      <c r="AU360" s="71">
        <v>0</v>
      </c>
      <c r="AV360" s="71">
        <v>0</v>
      </c>
      <c r="AW360" s="71">
        <v>0</v>
      </c>
      <c r="AX360" s="71"/>
      <c r="AY360" s="72"/>
      <c r="AZ360" s="71">
        <v>670.45699999999988</v>
      </c>
      <c r="BA360" s="71">
        <v>2132.1999999999998</v>
      </c>
      <c r="BB360" s="71">
        <v>0</v>
      </c>
      <c r="BC360" s="71">
        <v>0</v>
      </c>
      <c r="BD360" s="71">
        <v>0</v>
      </c>
      <c r="BE360" s="71">
        <v>0</v>
      </c>
      <c r="BF360" s="71"/>
      <c r="BG360" s="72"/>
      <c r="BH360" s="71">
        <v>0</v>
      </c>
      <c r="BI360" s="71">
        <v>0</v>
      </c>
      <c r="BJ360" s="71">
        <v>5.16</v>
      </c>
      <c r="BK360" s="71">
        <v>0</v>
      </c>
      <c r="BL360" s="71">
        <v>0</v>
      </c>
      <c r="BM360" s="71">
        <v>0</v>
      </c>
      <c r="BN360" s="72"/>
      <c r="BO360" s="71">
        <v>0</v>
      </c>
      <c r="BP360" s="71">
        <v>0</v>
      </c>
      <c r="BQ360" s="71">
        <v>1</v>
      </c>
      <c r="BR360" s="71">
        <v>0</v>
      </c>
      <c r="BS360" s="71">
        <v>0</v>
      </c>
      <c r="BT360" s="71">
        <v>0</v>
      </c>
      <c r="BU360"/>
      <c r="BV360" s="70">
        <v>5.16</v>
      </c>
      <c r="BW360" s="70">
        <v>0</v>
      </c>
      <c r="BX360" s="70">
        <v>0</v>
      </c>
      <c r="BY360" s="70">
        <v>0</v>
      </c>
      <c r="BZ360" s="70">
        <v>0</v>
      </c>
      <c r="CA360" s="70">
        <v>0</v>
      </c>
      <c r="CB360" s="70">
        <v>0</v>
      </c>
      <c r="CC360" s="70">
        <v>0</v>
      </c>
      <c r="CD360" s="70">
        <v>0</v>
      </c>
    </row>
    <row r="361" spans="1:82">
      <c r="A361" s="70" t="s">
        <v>2137</v>
      </c>
      <c r="B361" s="70">
        <v>272</v>
      </c>
      <c r="C361" s="70">
        <v>17</v>
      </c>
      <c r="D361" s="70">
        <v>16</v>
      </c>
      <c r="E361" s="70">
        <v>2020</v>
      </c>
      <c r="F361" s="70" t="s">
        <v>159</v>
      </c>
      <c r="G361" s="70" t="s">
        <v>1677</v>
      </c>
      <c r="H361" s="70" t="s">
        <v>1678</v>
      </c>
      <c r="I361" s="148"/>
      <c r="J361" s="71">
        <v>0</v>
      </c>
      <c r="K361" s="71">
        <v>0.21824312612910152</v>
      </c>
      <c r="L361" s="71">
        <v>3.3039711702502896</v>
      </c>
      <c r="M361" s="71">
        <v>4.0655327755805084</v>
      </c>
      <c r="N361" s="71">
        <v>7.8195063366291189</v>
      </c>
      <c r="O361" s="71">
        <v>3.7616868213987273</v>
      </c>
      <c r="P361" s="71">
        <v>5.4099657151570391</v>
      </c>
      <c r="Q361" s="71">
        <v>0.23295381814913199</v>
      </c>
      <c r="R361" s="71">
        <v>0</v>
      </c>
      <c r="S361" s="71">
        <v>0.15567561248</v>
      </c>
      <c r="T361" s="72"/>
      <c r="U361" s="71">
        <v>0</v>
      </c>
      <c r="V361" s="71">
        <v>75</v>
      </c>
      <c r="W361" s="71">
        <v>68</v>
      </c>
      <c r="X361" s="71">
        <v>911</v>
      </c>
      <c r="Y361" s="71">
        <v>1759</v>
      </c>
      <c r="Z361" s="71">
        <v>2688</v>
      </c>
      <c r="AA361" s="71">
        <v>1194</v>
      </c>
      <c r="AB361" s="71">
        <v>3951</v>
      </c>
      <c r="AC361" s="71">
        <v>0</v>
      </c>
      <c r="AD361" s="71">
        <v>0.15567561248</v>
      </c>
      <c r="AE361" s="72"/>
      <c r="AF361" s="71">
        <v>0</v>
      </c>
      <c r="AG361" s="71">
        <v>139828.5009704277</v>
      </c>
      <c r="AH361" s="71">
        <v>484521.71598376671</v>
      </c>
      <c r="AI361" s="71">
        <v>5230671.9904966047</v>
      </c>
      <c r="AJ361" s="71">
        <v>7223312.0763573693</v>
      </c>
      <c r="AK361" s="71"/>
      <c r="AL361" s="71"/>
      <c r="AM361" s="71">
        <v>515649.39652555186</v>
      </c>
      <c r="AN361" s="71"/>
      <c r="AO361" s="71"/>
      <c r="AP361" s="71">
        <v>13593983.680333721</v>
      </c>
      <c r="AQ361" s="72"/>
      <c r="AR361" s="71">
        <v>87</v>
      </c>
      <c r="AS361" s="71">
        <v>40</v>
      </c>
      <c r="AT361" s="71">
        <v>0</v>
      </c>
      <c r="AU361" s="71">
        <v>0</v>
      </c>
      <c r="AV361" s="71">
        <v>0</v>
      </c>
      <c r="AW361" s="71">
        <v>0</v>
      </c>
      <c r="AX361" s="71"/>
      <c r="AY361" s="72"/>
      <c r="AZ361" s="71">
        <v>683.65699999999993</v>
      </c>
      <c r="BA361" s="71">
        <v>4457</v>
      </c>
      <c r="BB361" s="71">
        <v>0</v>
      </c>
      <c r="BC361" s="71">
        <v>0</v>
      </c>
      <c r="BD361" s="71">
        <v>0</v>
      </c>
      <c r="BE361" s="71">
        <v>0</v>
      </c>
      <c r="BF361" s="71"/>
      <c r="BG361" s="72"/>
      <c r="BH361" s="71">
        <v>0</v>
      </c>
      <c r="BI361" s="71">
        <v>0</v>
      </c>
      <c r="BJ361" s="71">
        <v>4.7069999999999999</v>
      </c>
      <c r="BK361" s="71">
        <v>0</v>
      </c>
      <c r="BL361" s="71">
        <v>0</v>
      </c>
      <c r="BM361" s="71">
        <v>0</v>
      </c>
      <c r="BN361" s="72"/>
      <c r="BO361" s="71">
        <v>0</v>
      </c>
      <c r="BP361" s="71">
        <v>0</v>
      </c>
      <c r="BQ361" s="71">
        <v>1</v>
      </c>
      <c r="BR361" s="71">
        <v>0</v>
      </c>
      <c r="BS361" s="71">
        <v>0</v>
      </c>
      <c r="BT361" s="71">
        <v>0</v>
      </c>
      <c r="BU361"/>
      <c r="BV361" s="70">
        <v>4.7069999999999999</v>
      </c>
      <c r="BW361" s="70">
        <v>0</v>
      </c>
      <c r="BX361" s="70">
        <v>0</v>
      </c>
      <c r="BY361" s="70">
        <v>0</v>
      </c>
      <c r="BZ361" s="70">
        <v>0</v>
      </c>
      <c r="CA361" s="70">
        <v>0</v>
      </c>
      <c r="CB361" s="70">
        <v>0</v>
      </c>
      <c r="CC361" s="70">
        <v>0</v>
      </c>
      <c r="CD361" s="70">
        <v>0</v>
      </c>
    </row>
    <row r="362" spans="1:82">
      <c r="A362" s="70" t="s">
        <v>2138</v>
      </c>
      <c r="B362" s="70">
        <v>272</v>
      </c>
      <c r="C362" s="70">
        <v>18</v>
      </c>
      <c r="D362" s="70">
        <v>16</v>
      </c>
      <c r="E362" s="70">
        <v>2021</v>
      </c>
      <c r="F362" s="70" t="s">
        <v>160</v>
      </c>
      <c r="G362" s="70" t="s">
        <v>1677</v>
      </c>
      <c r="H362" s="70" t="s">
        <v>1678</v>
      </c>
      <c r="I362" s="148"/>
      <c r="J362" s="71">
        <v>0</v>
      </c>
      <c r="K362" s="71">
        <v>0.21022871102947283</v>
      </c>
      <c r="L362" s="71">
        <v>3.0151675604516099</v>
      </c>
      <c r="M362" s="71">
        <v>4.1290221428924916</v>
      </c>
      <c r="N362" s="71">
        <v>7.668249612377493</v>
      </c>
      <c r="O362" s="71">
        <v>3.6234556888822289</v>
      </c>
      <c r="P362" s="71">
        <v>5.5526988324453965</v>
      </c>
      <c r="Q362" s="71">
        <v>0.22648358959465401</v>
      </c>
      <c r="R362" s="71">
        <v>0</v>
      </c>
      <c r="S362" s="71">
        <v>0.14456128816</v>
      </c>
      <c r="T362" s="72"/>
      <c r="U362" s="71">
        <v>0</v>
      </c>
      <c r="V362" s="71">
        <v>75</v>
      </c>
      <c r="W362" s="71">
        <v>68</v>
      </c>
      <c r="X362" s="71">
        <v>911</v>
      </c>
      <c r="Y362" s="71">
        <v>1746</v>
      </c>
      <c r="Z362" s="71">
        <v>2666</v>
      </c>
      <c r="AA362" s="71">
        <v>1195</v>
      </c>
      <c r="AB362" s="71">
        <v>3879</v>
      </c>
      <c r="AC362" s="71">
        <v>0</v>
      </c>
      <c r="AD362" s="71">
        <v>0.14456128816</v>
      </c>
      <c r="AE362" s="72"/>
      <c r="AF362" s="71">
        <v>0</v>
      </c>
      <c r="AG362" s="71">
        <v>142243.11969835969</v>
      </c>
      <c r="AH362" s="71">
        <v>434401.91578978626</v>
      </c>
      <c r="AI362" s="71">
        <v>5739597.7066068836</v>
      </c>
      <c r="AJ362" s="71">
        <v>6984355.9359345362</v>
      </c>
      <c r="AK362" s="71">
        <v>0</v>
      </c>
      <c r="AL362" s="71">
        <v>0</v>
      </c>
      <c r="AM362" s="71">
        <v>509172.62080646754</v>
      </c>
      <c r="AN362" s="71">
        <v>0</v>
      </c>
      <c r="AO362" s="71">
        <v>0</v>
      </c>
      <c r="AP362" s="71">
        <v>13809771.298836032</v>
      </c>
      <c r="AQ362" s="72"/>
      <c r="AR362" s="71">
        <v>90</v>
      </c>
      <c r="AS362" s="71">
        <v>42</v>
      </c>
      <c r="AT362" s="71">
        <v>0</v>
      </c>
      <c r="AU362" s="71">
        <v>0</v>
      </c>
      <c r="AV362" s="71">
        <v>0</v>
      </c>
      <c r="AW362" s="71">
        <v>0</v>
      </c>
      <c r="AX362" s="71"/>
      <c r="AY362" s="72"/>
      <c r="AZ362" s="71">
        <v>706.05700000000002</v>
      </c>
      <c r="BA362" s="71">
        <v>4521.2999999999993</v>
      </c>
      <c r="BB362" s="71">
        <v>0</v>
      </c>
      <c r="BC362" s="71">
        <v>0</v>
      </c>
      <c r="BD362" s="71">
        <v>0</v>
      </c>
      <c r="BE362" s="71">
        <v>0</v>
      </c>
      <c r="BF362" s="71"/>
      <c r="BG362" s="72"/>
      <c r="BH362" s="71">
        <v>0</v>
      </c>
      <c r="BI362" s="71">
        <v>0</v>
      </c>
      <c r="BJ362" s="71">
        <v>4.5880000000000001</v>
      </c>
      <c r="BK362" s="71">
        <v>0</v>
      </c>
      <c r="BL362" s="71">
        <v>0</v>
      </c>
      <c r="BM362" s="71">
        <v>0</v>
      </c>
      <c r="BN362" s="72"/>
      <c r="BO362" s="71">
        <v>0</v>
      </c>
      <c r="BP362" s="71">
        <v>0</v>
      </c>
      <c r="BQ362" s="71">
        <v>1</v>
      </c>
      <c r="BR362" s="71">
        <v>0</v>
      </c>
      <c r="BS362" s="71">
        <v>0</v>
      </c>
      <c r="BT362" s="71">
        <v>0</v>
      </c>
      <c r="BU362"/>
      <c r="BV362" s="70">
        <v>4.5880000000000001</v>
      </c>
      <c r="BW362" s="70">
        <v>0</v>
      </c>
      <c r="BX362" s="70">
        <v>0</v>
      </c>
      <c r="BY362" s="70">
        <v>0</v>
      </c>
      <c r="BZ362" s="70">
        <v>0</v>
      </c>
      <c r="CA362" s="70">
        <v>0</v>
      </c>
      <c r="CB362" s="70">
        <v>0</v>
      </c>
      <c r="CC362" s="70">
        <v>0</v>
      </c>
      <c r="CD362" s="70">
        <v>0</v>
      </c>
    </row>
    <row r="363" spans="1:82">
      <c r="A363" s="70" t="s">
        <v>1683</v>
      </c>
      <c r="B363" s="70">
        <v>272</v>
      </c>
      <c r="C363" s="70">
        <v>19</v>
      </c>
      <c r="D363" s="70">
        <v>16</v>
      </c>
      <c r="E363" s="70">
        <v>2022</v>
      </c>
      <c r="F363" s="70" t="s">
        <v>161</v>
      </c>
      <c r="G363" s="70" t="s">
        <v>1677</v>
      </c>
      <c r="H363" s="70" t="s">
        <v>1678</v>
      </c>
      <c r="I363" s="148"/>
      <c r="J363" s="71">
        <v>0</v>
      </c>
      <c r="K363" s="71">
        <v>0.20109513067006249</v>
      </c>
      <c r="L363" s="71">
        <v>2.703495815446499</v>
      </c>
      <c r="M363" s="71">
        <v>4.2097545662219327</v>
      </c>
      <c r="N363" s="71">
        <v>7.5130474463736308</v>
      </c>
      <c r="O363" s="71">
        <v>3.7650936494916523</v>
      </c>
      <c r="P363" s="71">
        <v>5.5059368904005144</v>
      </c>
      <c r="Q363" s="71">
        <v>0.22388201105444147</v>
      </c>
      <c r="R363" s="71">
        <v>0</v>
      </c>
      <c r="S363" s="71">
        <v>0.16581783620000001</v>
      </c>
      <c r="T363" s="72"/>
      <c r="U363" s="71">
        <v>0</v>
      </c>
      <c r="V363" s="71">
        <v>75</v>
      </c>
      <c r="W363" s="71">
        <v>68</v>
      </c>
      <c r="X363" s="71">
        <v>911</v>
      </c>
      <c r="Y363" s="71">
        <v>1737</v>
      </c>
      <c r="Z363" s="71">
        <v>2632</v>
      </c>
      <c r="AA363" s="71">
        <v>1203</v>
      </c>
      <c r="AB363" s="71">
        <v>3803</v>
      </c>
      <c r="AC363" s="71">
        <v>0</v>
      </c>
      <c r="AD363" s="71">
        <v>0.16581783620000001</v>
      </c>
      <c r="AE363" s="72"/>
      <c r="AF363" s="71">
        <v>0</v>
      </c>
      <c r="AG363" s="71">
        <v>143492.66458818747</v>
      </c>
      <c r="AH363" s="71">
        <v>482190.12006178615</v>
      </c>
      <c r="AI363" s="71">
        <v>5700134.3876520963</v>
      </c>
      <c r="AJ363" s="71">
        <v>7072828.9557674509</v>
      </c>
      <c r="AK363" s="71">
        <v>0</v>
      </c>
      <c r="AL363" s="71">
        <v>0</v>
      </c>
      <c r="AM363" s="71">
        <v>491071.10063026048</v>
      </c>
      <c r="AN363" s="71">
        <v>0</v>
      </c>
      <c r="AO363" s="71">
        <v>0</v>
      </c>
      <c r="AP363" s="71">
        <v>13889717.228699781</v>
      </c>
      <c r="AQ363" s="72"/>
      <c r="AR363" s="71">
        <v>101</v>
      </c>
      <c r="AS363" s="71">
        <v>43</v>
      </c>
      <c r="AT363" s="71">
        <v>0</v>
      </c>
      <c r="AU363" s="71">
        <v>1</v>
      </c>
      <c r="AV363" s="71">
        <v>0</v>
      </c>
      <c r="AW363" s="71">
        <v>0</v>
      </c>
      <c r="AX363" s="71"/>
      <c r="AY363" s="72"/>
      <c r="AZ363" s="71">
        <v>797.37299999999993</v>
      </c>
      <c r="BA363" s="71">
        <v>4570.7999999999993</v>
      </c>
      <c r="BB363" s="71">
        <v>0</v>
      </c>
      <c r="BC363" s="71">
        <v>499</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2139</v>
      </c>
      <c r="B364" s="70">
        <v>272</v>
      </c>
      <c r="C364" s="70">
        <v>20</v>
      </c>
      <c r="D364" s="70">
        <v>16</v>
      </c>
      <c r="E364" s="70">
        <v>2023</v>
      </c>
      <c r="F364" s="70" t="s">
        <v>1539</v>
      </c>
      <c r="G364" s="70" t="s">
        <v>1677</v>
      </c>
      <c r="H364" s="70" t="s">
        <v>1678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104</v>
      </c>
      <c r="AS364" s="71">
        <v>47</v>
      </c>
      <c r="AT364" s="71">
        <v>0</v>
      </c>
      <c r="AU364" s="71">
        <v>1</v>
      </c>
      <c r="AV364" s="71">
        <v>0</v>
      </c>
      <c r="AW364" s="71">
        <v>0</v>
      </c>
      <c r="AX364" s="71"/>
      <c r="AY364" s="72"/>
      <c r="AZ364" s="71">
        <v>818.88299999999992</v>
      </c>
      <c r="BA364" s="71">
        <v>4770</v>
      </c>
      <c r="BB364" s="71">
        <v>0</v>
      </c>
      <c r="BC364" s="71">
        <v>499</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1676</v>
      </c>
      <c r="B365" s="70">
        <v>272</v>
      </c>
      <c r="C365" s="70">
        <v>21</v>
      </c>
      <c r="D365" s="70">
        <v>16</v>
      </c>
      <c r="E365" s="70">
        <v>2024</v>
      </c>
      <c r="F365" s="70" t="s">
        <v>1554</v>
      </c>
      <c r="G365" s="70" t="s">
        <v>1677</v>
      </c>
      <c r="H365" s="70" t="s">
        <v>1678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2140</v>
      </c>
      <c r="B366" s="70">
        <v>205</v>
      </c>
      <c r="C366" s="70">
        <v>1</v>
      </c>
      <c r="D366" s="70">
        <v>13</v>
      </c>
      <c r="E366" s="70">
        <v>1990</v>
      </c>
      <c r="F366" s="70" t="s">
        <v>787</v>
      </c>
      <c r="G366" s="70" t="s">
        <v>1633</v>
      </c>
      <c r="H366" s="70" t="s">
        <v>1634</v>
      </c>
      <c r="I366" s="148"/>
      <c r="J366" s="71">
        <v>8.6828635605651119</v>
      </c>
      <c r="K366" s="71">
        <v>2.3227838833837091</v>
      </c>
      <c r="L366" s="71">
        <v>7.3526164167301573</v>
      </c>
      <c r="M366" s="71">
        <v>5.9882064796357204</v>
      </c>
      <c r="N366" s="71">
        <v>12.443540965277171</v>
      </c>
      <c r="O366" s="71">
        <v>5.7985222309201934</v>
      </c>
      <c r="P366" s="71">
        <v>5.5681146235089942</v>
      </c>
      <c r="Q366" s="71">
        <v>0.48199722446145699</v>
      </c>
      <c r="R366" s="71">
        <v>0</v>
      </c>
      <c r="S366" s="71">
        <v>0.39249634076688361</v>
      </c>
      <c r="T366" s="72"/>
      <c r="U366" s="71">
        <v>243784</v>
      </c>
      <c r="V366" s="71">
        <v>425</v>
      </c>
      <c r="W366" s="71">
        <v>86</v>
      </c>
      <c r="X366" s="71">
        <v>2008</v>
      </c>
      <c r="Y366" s="71">
        <v>2662</v>
      </c>
      <c r="Z366" s="71">
        <v>2385</v>
      </c>
      <c r="AA366" s="71">
        <v>1352</v>
      </c>
      <c r="AB366" s="71">
        <v>7826</v>
      </c>
      <c r="AC366" s="71">
        <v>0</v>
      </c>
      <c r="AD366" s="71">
        <v>0.39249634076688361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2141</v>
      </c>
      <c r="B367" s="70">
        <v>206</v>
      </c>
      <c r="C367" s="70">
        <v>2</v>
      </c>
      <c r="D367" s="70">
        <v>13</v>
      </c>
      <c r="E367" s="70">
        <v>2005</v>
      </c>
      <c r="F367" s="70" t="s">
        <v>789</v>
      </c>
      <c r="G367" s="70" t="s">
        <v>1633</v>
      </c>
      <c r="H367" s="70" t="s">
        <v>1634</v>
      </c>
      <c r="I367" s="148"/>
      <c r="J367" s="71">
        <v>5.895767622881408</v>
      </c>
      <c r="K367" s="71">
        <v>1.13428926099966</v>
      </c>
      <c r="L367" s="71">
        <v>3.4910359977113581</v>
      </c>
      <c r="M367" s="71">
        <v>6.8104657264645629</v>
      </c>
      <c r="N367" s="71">
        <v>13.071519609044531</v>
      </c>
      <c r="O367" s="71">
        <v>6.2588497048564431</v>
      </c>
      <c r="P367" s="71">
        <v>4.4755105221504561</v>
      </c>
      <c r="Q367" s="71">
        <v>0.35584247432048</v>
      </c>
      <c r="R367" s="71">
        <v>0</v>
      </c>
      <c r="S367" s="71">
        <v>0.69220871845044085</v>
      </c>
      <c r="T367" s="72"/>
      <c r="U367" s="71">
        <v>182093</v>
      </c>
      <c r="V367" s="71">
        <v>346</v>
      </c>
      <c r="W367" s="71">
        <v>31</v>
      </c>
      <c r="X367" s="71">
        <v>1106</v>
      </c>
      <c r="Y367" s="71">
        <v>2665</v>
      </c>
      <c r="Z367" s="71">
        <v>2979</v>
      </c>
      <c r="AA367" s="71">
        <v>890</v>
      </c>
      <c r="AB367" s="71">
        <v>6040</v>
      </c>
      <c r="AC367" s="71">
        <v>0</v>
      </c>
      <c r="AD367" s="71">
        <v>0.69220871845044085</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2142</v>
      </c>
      <c r="B368" s="70">
        <v>207</v>
      </c>
      <c r="C368" s="70">
        <v>3</v>
      </c>
      <c r="D368" s="70">
        <v>13</v>
      </c>
      <c r="E368" s="70">
        <v>2006</v>
      </c>
      <c r="F368" s="70" t="s">
        <v>790</v>
      </c>
      <c r="G368" s="1064" t="s">
        <v>1633</v>
      </c>
      <c r="H368" s="70" t="s">
        <v>1634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2143</v>
      </c>
      <c r="B369" s="70">
        <v>208</v>
      </c>
      <c r="C369" s="70">
        <v>4</v>
      </c>
      <c r="D369" s="70">
        <v>13</v>
      </c>
      <c r="E369" s="70">
        <v>2007</v>
      </c>
      <c r="F369" s="70" t="s">
        <v>791</v>
      </c>
      <c r="G369" s="1064" t="s">
        <v>1633</v>
      </c>
      <c r="H369" s="70" t="s">
        <v>1634</v>
      </c>
      <c r="I369" s="148"/>
      <c r="J369" s="71">
        <v>5.3637286933485164</v>
      </c>
      <c r="K369" s="71">
        <v>0.92872020499497099</v>
      </c>
      <c r="L369" s="71">
        <v>3.4468902961534398</v>
      </c>
      <c r="M369" s="71">
        <v>7.5954765051682056</v>
      </c>
      <c r="N369" s="71">
        <v>12.73879907640617</v>
      </c>
      <c r="O369" s="71">
        <v>5.7701097732306401</v>
      </c>
      <c r="P369" s="71">
        <v>4.4732952354996991</v>
      </c>
      <c r="Q369" s="71">
        <v>0.35462286975407398</v>
      </c>
      <c r="R369" s="71">
        <v>0</v>
      </c>
      <c r="S369" s="71">
        <v>0.46148227155666299</v>
      </c>
      <c r="T369" s="72"/>
      <c r="U369" s="71">
        <v>176146</v>
      </c>
      <c r="V369" s="71">
        <v>309</v>
      </c>
      <c r="W369" s="71">
        <v>42</v>
      </c>
      <c r="X369" s="71">
        <v>1545</v>
      </c>
      <c r="Y369" s="71">
        <v>2604</v>
      </c>
      <c r="Z369" s="71">
        <v>2855</v>
      </c>
      <c r="AA369" s="71">
        <v>876</v>
      </c>
      <c r="AB369" s="71">
        <v>5701</v>
      </c>
      <c r="AC369" s="71">
        <v>0</v>
      </c>
      <c r="AD369" s="71">
        <v>0.46148227155666299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2144</v>
      </c>
      <c r="B370" s="70">
        <v>209</v>
      </c>
      <c r="C370" s="70">
        <v>5</v>
      </c>
      <c r="D370" s="70">
        <v>13</v>
      </c>
      <c r="E370" s="70">
        <v>2008</v>
      </c>
      <c r="F370" s="70" t="s">
        <v>792</v>
      </c>
      <c r="G370" s="70" t="s">
        <v>1633</v>
      </c>
      <c r="H370" s="70" t="s">
        <v>1634</v>
      </c>
      <c r="I370" s="148"/>
      <c r="J370" s="71">
        <v>5.2745008498837214</v>
      </c>
      <c r="K370" s="71">
        <v>0.81509822956782207</v>
      </c>
      <c r="L370" s="71">
        <v>2.9762596784377311</v>
      </c>
      <c r="M370" s="71">
        <v>8.8874430226233194</v>
      </c>
      <c r="N370" s="71">
        <v>12.80118983298512</v>
      </c>
      <c r="O370" s="71">
        <v>5.4612097378517994</v>
      </c>
      <c r="P370" s="71">
        <v>4.2998747541642253</v>
      </c>
      <c r="Q370" s="71">
        <v>0.338480963375481</v>
      </c>
      <c r="R370" s="71">
        <v>0</v>
      </c>
      <c r="S370" s="71">
        <v>0.54321009122334663</v>
      </c>
      <c r="T370" s="72"/>
      <c r="U370" s="71">
        <v>181996</v>
      </c>
      <c r="V370" s="71">
        <v>309</v>
      </c>
      <c r="W370" s="71">
        <v>42</v>
      </c>
      <c r="X370" s="71">
        <v>1545</v>
      </c>
      <c r="Y370" s="71">
        <v>2582</v>
      </c>
      <c r="Z370" s="71">
        <v>2797</v>
      </c>
      <c r="AA370" s="71">
        <v>843</v>
      </c>
      <c r="AB370" s="71">
        <v>5531</v>
      </c>
      <c r="AC370" s="71">
        <v>0</v>
      </c>
      <c r="AD370" s="71">
        <v>0.54321009122334663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2145</v>
      </c>
      <c r="B371" s="70">
        <v>210</v>
      </c>
      <c r="C371" s="70">
        <v>6</v>
      </c>
      <c r="D371" s="70">
        <v>13</v>
      </c>
      <c r="E371" s="70">
        <v>2009</v>
      </c>
      <c r="F371" s="70" t="s">
        <v>176</v>
      </c>
      <c r="G371" s="70" t="s">
        <v>1633</v>
      </c>
      <c r="H371" s="70" t="s">
        <v>1634</v>
      </c>
      <c r="I371" s="148"/>
      <c r="J371" s="71">
        <v>5.1269788534320959</v>
      </c>
      <c r="K371" s="71">
        <v>0.74305173936214231</v>
      </c>
      <c r="L371" s="71">
        <v>2.0407033667066741</v>
      </c>
      <c r="M371" s="71">
        <v>7.0008585276664519</v>
      </c>
      <c r="N371" s="71">
        <v>10.820719539747669</v>
      </c>
      <c r="O371" s="71">
        <v>5.5249556043493104</v>
      </c>
      <c r="P371" s="71">
        <v>4.3871474236086332</v>
      </c>
      <c r="Q371" s="71">
        <v>0.31183256984942298</v>
      </c>
      <c r="R371" s="71">
        <v>0</v>
      </c>
      <c r="S371" s="71">
        <v>0.53337455878959839</v>
      </c>
      <c r="T371" s="72"/>
      <c r="U371" s="71">
        <v>178650</v>
      </c>
      <c r="V371" s="71">
        <v>345</v>
      </c>
      <c r="W371" s="71">
        <v>33</v>
      </c>
      <c r="X371" s="71">
        <v>1537</v>
      </c>
      <c r="Y371" s="71">
        <v>2541</v>
      </c>
      <c r="Z371" s="71">
        <v>2793</v>
      </c>
      <c r="AA371" s="71">
        <v>883</v>
      </c>
      <c r="AB371" s="71">
        <v>5349</v>
      </c>
      <c r="AC371" s="71">
        <v>0</v>
      </c>
      <c r="AD371" s="71">
        <v>0.53337455878959839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2146</v>
      </c>
      <c r="B372" s="70">
        <v>211</v>
      </c>
      <c r="C372" s="70">
        <v>7</v>
      </c>
      <c r="D372" s="70">
        <v>13</v>
      </c>
      <c r="E372" s="70">
        <v>2010</v>
      </c>
      <c r="F372" s="70" t="s">
        <v>177</v>
      </c>
      <c r="G372" s="70" t="s">
        <v>1633</v>
      </c>
      <c r="H372" s="70" t="s">
        <v>1634</v>
      </c>
      <c r="I372" s="148"/>
      <c r="J372" s="71">
        <v>5.5035905535650436</v>
      </c>
      <c r="K372" s="71">
        <v>0.77493328419124718</v>
      </c>
      <c r="L372" s="71">
        <v>1.857860942987368</v>
      </c>
      <c r="M372" s="71">
        <v>6.2667447768884568</v>
      </c>
      <c r="N372" s="71">
        <v>10.48877398626934</v>
      </c>
      <c r="O372" s="71">
        <v>5.4442691508929002</v>
      </c>
      <c r="P372" s="71">
        <v>4.387411217771171</v>
      </c>
      <c r="Q372" s="71">
        <v>0.31794443736662897</v>
      </c>
      <c r="R372" s="71">
        <v>0</v>
      </c>
      <c r="S372" s="71">
        <v>0.47336935742614328</v>
      </c>
      <c r="T372" s="72"/>
      <c r="U372" s="71">
        <v>214674</v>
      </c>
      <c r="V372" s="71">
        <v>345</v>
      </c>
      <c r="W372" s="71">
        <v>33</v>
      </c>
      <c r="X372" s="71">
        <v>1537</v>
      </c>
      <c r="Y372" s="71">
        <v>2505</v>
      </c>
      <c r="Z372" s="71">
        <v>2765</v>
      </c>
      <c r="AA372" s="71">
        <v>861</v>
      </c>
      <c r="AB372" s="71">
        <v>5226</v>
      </c>
      <c r="AC372" s="71">
        <v>0</v>
      </c>
      <c r="AD372" s="71">
        <v>0.47336935742614328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2147</v>
      </c>
      <c r="B373" s="70">
        <v>212</v>
      </c>
      <c r="C373" s="70">
        <v>8</v>
      </c>
      <c r="D373" s="70">
        <v>13</v>
      </c>
      <c r="E373" s="70">
        <v>2011</v>
      </c>
      <c r="F373" s="70" t="s">
        <v>178</v>
      </c>
      <c r="G373" s="70" t="s">
        <v>1633</v>
      </c>
      <c r="H373" s="70" t="s">
        <v>1634</v>
      </c>
      <c r="I373" s="148"/>
      <c r="J373" s="71">
        <v>5.3093883428753399</v>
      </c>
      <c r="K373" s="71">
        <v>1.0858256738355589</v>
      </c>
      <c r="L373" s="71">
        <v>1.733519632549626</v>
      </c>
      <c r="M373" s="71">
        <v>7.916660513816864</v>
      </c>
      <c r="N373" s="71">
        <v>12.28743687535639</v>
      </c>
      <c r="O373" s="71">
        <v>5.261057877219967</v>
      </c>
      <c r="P373" s="71">
        <v>3.9835084792455171</v>
      </c>
      <c r="Q373" s="71">
        <v>0.35460459223381902</v>
      </c>
      <c r="R373" s="71">
        <v>0</v>
      </c>
      <c r="S373" s="71">
        <v>0.50434851205992548</v>
      </c>
      <c r="T373" s="72"/>
      <c r="U373" s="71">
        <v>195045</v>
      </c>
      <c r="V373" s="71">
        <v>345</v>
      </c>
      <c r="W373" s="71">
        <v>33</v>
      </c>
      <c r="X373" s="71">
        <v>1537</v>
      </c>
      <c r="Y373" s="71">
        <v>2438</v>
      </c>
      <c r="Z373" s="71">
        <v>2730</v>
      </c>
      <c r="AA373" s="71">
        <v>805</v>
      </c>
      <c r="AB373" s="71">
        <v>5053</v>
      </c>
      <c r="AC373" s="71">
        <v>0</v>
      </c>
      <c r="AD373" s="71">
        <v>0.50434851205992548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2148</v>
      </c>
      <c r="B374" s="70">
        <v>213</v>
      </c>
      <c r="C374" s="70">
        <v>9</v>
      </c>
      <c r="D374" s="70">
        <v>13</v>
      </c>
      <c r="E374" s="70">
        <v>2012</v>
      </c>
      <c r="F374" s="70" t="s">
        <v>179</v>
      </c>
      <c r="G374" s="70" t="s">
        <v>1633</v>
      </c>
      <c r="H374" s="70" t="s">
        <v>1634</v>
      </c>
      <c r="I374" s="148"/>
      <c r="J374" s="71">
        <v>5.4938096359866417</v>
      </c>
      <c r="K374" s="71">
        <v>1.223224616996738</v>
      </c>
      <c r="L374" s="71">
        <v>1.749069761660158</v>
      </c>
      <c r="M374" s="71">
        <v>9.8324672042627554</v>
      </c>
      <c r="N374" s="71">
        <v>13.28194738891508</v>
      </c>
      <c r="O374" s="71">
        <v>5.1336194913260087</v>
      </c>
      <c r="P374" s="71">
        <v>3.9912428318149087</v>
      </c>
      <c r="Q374" s="71">
        <v>0.373147639428628</v>
      </c>
      <c r="R374" s="71">
        <v>0</v>
      </c>
      <c r="S374" s="71">
        <v>0.64235042705006873</v>
      </c>
      <c r="T374" s="72"/>
      <c r="U374" s="71">
        <v>193371</v>
      </c>
      <c r="V374" s="71">
        <v>345</v>
      </c>
      <c r="W374" s="71">
        <v>33</v>
      </c>
      <c r="X374" s="71">
        <v>1537</v>
      </c>
      <c r="Y374" s="71">
        <v>2399</v>
      </c>
      <c r="Z374" s="71">
        <v>2685</v>
      </c>
      <c r="AA374" s="71">
        <v>802</v>
      </c>
      <c r="AB374" s="71">
        <v>4894</v>
      </c>
      <c r="AC374" s="71">
        <v>0</v>
      </c>
      <c r="AD374" s="71">
        <v>0.64235042705006873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2149</v>
      </c>
      <c r="B375" s="70">
        <v>214</v>
      </c>
      <c r="C375" s="70">
        <v>10</v>
      </c>
      <c r="D375" s="70">
        <v>13</v>
      </c>
      <c r="E375" s="70">
        <v>2013</v>
      </c>
      <c r="F375" s="70" t="s">
        <v>180</v>
      </c>
      <c r="G375" s="70" t="s">
        <v>1633</v>
      </c>
      <c r="H375" s="70" t="s">
        <v>1634</v>
      </c>
      <c r="I375" s="148"/>
      <c r="J375" s="71">
        <v>4.4838865732511168</v>
      </c>
      <c r="K375" s="71">
        <v>1.010999318326109</v>
      </c>
      <c r="L375" s="71">
        <v>1.544566516533288</v>
      </c>
      <c r="M375" s="71">
        <v>9.1444295765680916</v>
      </c>
      <c r="N375" s="71">
        <v>12.82368362603345</v>
      </c>
      <c r="O375" s="71">
        <v>4.8739437109758823</v>
      </c>
      <c r="P375" s="71">
        <v>4.106189142147386</v>
      </c>
      <c r="Q375" s="71">
        <v>0.37246381363737702</v>
      </c>
      <c r="R375" s="71">
        <v>0</v>
      </c>
      <c r="S375" s="71">
        <v>0.63254005391614299</v>
      </c>
      <c r="T375" s="72"/>
      <c r="U375" s="71">
        <v>160697</v>
      </c>
      <c r="V375" s="71">
        <v>345</v>
      </c>
      <c r="W375" s="71">
        <v>33</v>
      </c>
      <c r="X375" s="71">
        <v>1537</v>
      </c>
      <c r="Y375" s="71">
        <v>2390</v>
      </c>
      <c r="Z375" s="71">
        <v>2663</v>
      </c>
      <c r="AA375" s="71">
        <v>822</v>
      </c>
      <c r="AB375" s="71">
        <v>4815</v>
      </c>
      <c r="AC375" s="71">
        <v>0</v>
      </c>
      <c r="AD375" s="71">
        <v>0.63254005391614299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2150</v>
      </c>
      <c r="B376" s="70">
        <v>215</v>
      </c>
      <c r="C376" s="70">
        <v>11</v>
      </c>
      <c r="D376" s="70">
        <v>13</v>
      </c>
      <c r="E376" s="70">
        <v>2014</v>
      </c>
      <c r="F376" s="70" t="s">
        <v>181</v>
      </c>
      <c r="G376" s="70" t="s">
        <v>1633</v>
      </c>
      <c r="H376" s="70" t="s">
        <v>1634</v>
      </c>
      <c r="I376" s="148"/>
      <c r="J376" s="71">
        <v>3.8888908074318831</v>
      </c>
      <c r="K376" s="71">
        <v>0.87689464898152647</v>
      </c>
      <c r="L376" s="71">
        <v>1.19217961024769</v>
      </c>
      <c r="M376" s="71">
        <v>8.8426169182029497</v>
      </c>
      <c r="N376" s="71">
        <v>13.55589987020482</v>
      </c>
      <c r="O376" s="71">
        <v>4.6067953789297862</v>
      </c>
      <c r="P376" s="71">
        <v>4.0622552084120196</v>
      </c>
      <c r="Q376" s="71">
        <v>0.34756014548215203</v>
      </c>
      <c r="R376" s="71">
        <v>0</v>
      </c>
      <c r="S376" s="71">
        <v>0.71726506284922276</v>
      </c>
      <c r="T376" s="72"/>
      <c r="U376" s="71">
        <v>154790</v>
      </c>
      <c r="V376" s="71">
        <v>260</v>
      </c>
      <c r="W376" s="71">
        <v>26</v>
      </c>
      <c r="X376" s="71">
        <v>1413</v>
      </c>
      <c r="Y376" s="71">
        <v>2386</v>
      </c>
      <c r="Z376" s="71">
        <v>2651</v>
      </c>
      <c r="AA376" s="71">
        <v>809</v>
      </c>
      <c r="AB376" s="71">
        <v>4683</v>
      </c>
      <c r="AC376" s="71">
        <v>0</v>
      </c>
      <c r="AD376" s="71">
        <v>0.71726506284922276</v>
      </c>
      <c r="AE376" s="72"/>
      <c r="AF376" s="71"/>
      <c r="AG376" s="71"/>
      <c r="AH376" s="71"/>
      <c r="AI376" s="71"/>
      <c r="AJ376" s="71"/>
      <c r="AK376" s="71"/>
      <c r="AL376" s="71"/>
      <c r="AM376" s="71"/>
      <c r="AN376" s="71"/>
      <c r="AO376" s="71"/>
      <c r="AP376" s="71"/>
      <c r="AQ376" s="72"/>
      <c r="AR376" s="71">
        <v>8</v>
      </c>
      <c r="AS376" s="71">
        <v>3</v>
      </c>
      <c r="AT376" s="71">
        <v>0</v>
      </c>
      <c r="AU376" s="71">
        <v>0</v>
      </c>
      <c r="AV376" s="71">
        <v>0</v>
      </c>
      <c r="AW376" s="71">
        <v>0</v>
      </c>
      <c r="AX376" s="71"/>
      <c r="AY376" s="72"/>
      <c r="AZ376" s="71">
        <v>29.5</v>
      </c>
      <c r="BA376" s="71">
        <v>1099</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2151</v>
      </c>
      <c r="B377" s="70">
        <v>216</v>
      </c>
      <c r="C377" s="70">
        <v>12</v>
      </c>
      <c r="D377" s="70">
        <v>13</v>
      </c>
      <c r="E377" s="70">
        <v>2015</v>
      </c>
      <c r="F377" s="70" t="s">
        <v>182</v>
      </c>
      <c r="G377" s="70" t="s">
        <v>1633</v>
      </c>
      <c r="H377" s="70" t="s">
        <v>1634</v>
      </c>
      <c r="I377" s="148"/>
      <c r="J377" s="71">
        <v>3.7059133012260008</v>
      </c>
      <c r="K377" s="71">
        <v>0.84085081272975115</v>
      </c>
      <c r="L377" s="71">
        <v>1.2548934124131339</v>
      </c>
      <c r="M377" s="71">
        <v>8.5558759786322192</v>
      </c>
      <c r="N377" s="71">
        <v>12.28336040891787</v>
      </c>
      <c r="O377" s="71">
        <v>4.5319011046612783</v>
      </c>
      <c r="P377" s="71">
        <v>3.8745033717337445</v>
      </c>
      <c r="Q377" s="71">
        <v>0.33014006766202902</v>
      </c>
      <c r="R377" s="71">
        <v>0</v>
      </c>
      <c r="S377" s="71">
        <v>0.5983747150880635</v>
      </c>
      <c r="T377" s="72"/>
      <c r="U377" s="71">
        <v>147892</v>
      </c>
      <c r="V377" s="71">
        <v>260</v>
      </c>
      <c r="W377" s="71">
        <v>26</v>
      </c>
      <c r="X377" s="71">
        <v>1413</v>
      </c>
      <c r="Y377" s="71">
        <v>2349</v>
      </c>
      <c r="Z377" s="71">
        <v>2633</v>
      </c>
      <c r="AA377" s="71">
        <v>771</v>
      </c>
      <c r="AB377" s="71">
        <v>4544</v>
      </c>
      <c r="AC377" s="71">
        <v>0</v>
      </c>
      <c r="AD377" s="71">
        <v>0.5983747150880635</v>
      </c>
      <c r="AE377" s="72"/>
      <c r="AF377" s="71">
        <v>1141327.0156316271</v>
      </c>
      <c r="AG377" s="71">
        <v>560191.51729188557</v>
      </c>
      <c r="AH377" s="71">
        <v>162260.05783000949</v>
      </c>
      <c r="AI377" s="71">
        <v>8986794.6850448232</v>
      </c>
      <c r="AJ377" s="71">
        <v>10403832.864315519</v>
      </c>
      <c r="AK377" s="71">
        <v>0</v>
      </c>
      <c r="AL377" s="71">
        <v>0</v>
      </c>
      <c r="AM377" s="71">
        <v>622736.13863691164</v>
      </c>
      <c r="AN377" s="71">
        <v>0</v>
      </c>
      <c r="AO377" s="71">
        <v>0</v>
      </c>
      <c r="AP377" s="71">
        <v>21877142.278750777</v>
      </c>
      <c r="AQ377" s="72"/>
      <c r="AR377" s="71">
        <v>10</v>
      </c>
      <c r="AS377" s="71">
        <v>4</v>
      </c>
      <c r="AT377" s="71">
        <v>0</v>
      </c>
      <c r="AU377" s="71">
        <v>0</v>
      </c>
      <c r="AV377" s="71">
        <v>0</v>
      </c>
      <c r="AW377" s="71">
        <v>0</v>
      </c>
      <c r="AX377" s="71"/>
      <c r="AY377" s="72"/>
      <c r="AZ377" s="71">
        <v>34.799999999999997</v>
      </c>
      <c r="BA377" s="71">
        <v>1319.3</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2152</v>
      </c>
      <c r="B378" s="70">
        <v>217</v>
      </c>
      <c r="C378" s="70">
        <v>13</v>
      </c>
      <c r="D378" s="70">
        <v>13</v>
      </c>
      <c r="E378" s="70">
        <v>2016</v>
      </c>
      <c r="F378" s="70" t="s">
        <v>155</v>
      </c>
      <c r="G378" s="70" t="s">
        <v>1633</v>
      </c>
      <c r="H378" s="70" t="s">
        <v>1634</v>
      </c>
      <c r="I378" s="148"/>
      <c r="J378" s="71">
        <v>4.1679188387338666</v>
      </c>
      <c r="K378" s="71">
        <v>0.79315612176899442</v>
      </c>
      <c r="L378" s="71">
        <v>1.3494473395252444</v>
      </c>
      <c r="M378" s="71">
        <v>7.3356713950382488</v>
      </c>
      <c r="N378" s="71">
        <v>12.252067797068509</v>
      </c>
      <c r="O378" s="71">
        <v>4.4292598814126167</v>
      </c>
      <c r="P378" s="71">
        <v>3.857825215644211</v>
      </c>
      <c r="Q378" s="71">
        <v>0.31297051540913723</v>
      </c>
      <c r="R378" s="71">
        <v>0</v>
      </c>
      <c r="S378" s="71">
        <v>0.85339508378680928</v>
      </c>
      <c r="T378" s="72"/>
      <c r="U378" s="71">
        <v>158323</v>
      </c>
      <c r="V378" s="71">
        <v>260</v>
      </c>
      <c r="W378" s="71">
        <v>26</v>
      </c>
      <c r="X378" s="71">
        <v>1413</v>
      </c>
      <c r="Y378" s="71">
        <v>2304</v>
      </c>
      <c r="Z378" s="71">
        <v>2605</v>
      </c>
      <c r="AA378" s="71">
        <v>794</v>
      </c>
      <c r="AB378" s="71">
        <v>4431</v>
      </c>
      <c r="AC378" s="71">
        <v>0</v>
      </c>
      <c r="AD378" s="71">
        <v>0.85339508378680928</v>
      </c>
      <c r="AE378" s="72"/>
      <c r="AF378" s="71">
        <v>1306084.9385535719</v>
      </c>
      <c r="AG378" s="71">
        <v>533977.08116338728</v>
      </c>
      <c r="AH378" s="71">
        <v>137523.39447311239</v>
      </c>
      <c r="AI378" s="71">
        <v>8970612.860680772</v>
      </c>
      <c r="AJ378" s="71">
        <v>10136056.996611889</v>
      </c>
      <c r="AK378" s="71">
        <v>0</v>
      </c>
      <c r="AL378" s="71">
        <v>0</v>
      </c>
      <c r="AM378" s="71">
        <v>607721.73629223346</v>
      </c>
      <c r="AN378" s="71">
        <v>0</v>
      </c>
      <c r="AO378" s="71">
        <v>0</v>
      </c>
      <c r="AP378" s="71">
        <v>21691977.007774964</v>
      </c>
      <c r="AQ378" s="72"/>
      <c r="AR378" s="71">
        <v>11</v>
      </c>
      <c r="AS378" s="71">
        <v>8</v>
      </c>
      <c r="AT378" s="71">
        <v>0</v>
      </c>
      <c r="AU378" s="71">
        <v>0</v>
      </c>
      <c r="AV378" s="71">
        <v>0</v>
      </c>
      <c r="AW378" s="71">
        <v>0</v>
      </c>
      <c r="AX378" s="71"/>
      <c r="AY378" s="72"/>
      <c r="AZ378" s="71">
        <v>44</v>
      </c>
      <c r="BA378" s="71">
        <v>1468.9</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2153</v>
      </c>
      <c r="B379" s="70">
        <v>218</v>
      </c>
      <c r="C379" s="70">
        <v>14</v>
      </c>
      <c r="D379" s="70">
        <v>13</v>
      </c>
      <c r="E379" s="70">
        <v>2017</v>
      </c>
      <c r="F379" s="70" t="s">
        <v>156</v>
      </c>
      <c r="G379" s="70" t="s">
        <v>1633</v>
      </c>
      <c r="H379" s="70" t="s">
        <v>1634</v>
      </c>
      <c r="I379" s="148"/>
      <c r="J379" s="71">
        <v>3.2988192495082025</v>
      </c>
      <c r="K379" s="71">
        <v>0.81048679875543983</v>
      </c>
      <c r="L379" s="71">
        <v>1.2181596821562575</v>
      </c>
      <c r="M379" s="71">
        <v>7.3554041345870145</v>
      </c>
      <c r="N379" s="71">
        <v>11.671929101599764</v>
      </c>
      <c r="O379" s="71">
        <v>4.3084810511740379</v>
      </c>
      <c r="P379" s="71">
        <v>3.7995916648235379</v>
      </c>
      <c r="Q379" s="71">
        <v>0.29288216254239902</v>
      </c>
      <c r="R379" s="71">
        <v>0</v>
      </c>
      <c r="S379" s="71">
        <v>0.6286837775359948</v>
      </c>
      <c r="T379" s="72"/>
      <c r="U379" s="71">
        <v>123302</v>
      </c>
      <c r="V379" s="71">
        <v>260</v>
      </c>
      <c r="W379" s="71">
        <v>26</v>
      </c>
      <c r="X379" s="71">
        <v>1413</v>
      </c>
      <c r="Y379" s="71">
        <v>2243</v>
      </c>
      <c r="Z379" s="71">
        <v>2576</v>
      </c>
      <c r="AA379" s="71">
        <v>787</v>
      </c>
      <c r="AB379" s="71">
        <v>4288</v>
      </c>
      <c r="AC379" s="71">
        <v>0</v>
      </c>
      <c r="AD379" s="71">
        <v>0.6286837775359948</v>
      </c>
      <c r="AE379" s="72"/>
      <c r="AF379" s="71">
        <v>999519.72122715856</v>
      </c>
      <c r="AG379" s="71">
        <v>535528.57729251392</v>
      </c>
      <c r="AH379" s="71">
        <v>167999.37676056381</v>
      </c>
      <c r="AI379" s="71">
        <v>8748674.2518316731</v>
      </c>
      <c r="AJ379" s="71">
        <v>8948030.3155454826</v>
      </c>
      <c r="AK379" s="71">
        <v>0</v>
      </c>
      <c r="AL379" s="71">
        <v>0</v>
      </c>
      <c r="AM379" s="71">
        <v>589029.1907682399</v>
      </c>
      <c r="AN379" s="71">
        <v>0</v>
      </c>
      <c r="AO379" s="71">
        <v>0</v>
      </c>
      <c r="AP379" s="71">
        <v>19988781.433425631</v>
      </c>
      <c r="AQ379" s="72"/>
      <c r="AR379" s="71">
        <v>12</v>
      </c>
      <c r="AS379" s="71">
        <v>8</v>
      </c>
      <c r="AT379" s="71">
        <v>0</v>
      </c>
      <c r="AU379" s="71">
        <v>0</v>
      </c>
      <c r="AV379" s="71">
        <v>0</v>
      </c>
      <c r="AW379" s="71">
        <v>0</v>
      </c>
      <c r="AX379" s="71"/>
      <c r="AY379" s="72"/>
      <c r="AZ379" s="71">
        <v>49.5</v>
      </c>
      <c r="BA379" s="71">
        <v>1468.9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2154</v>
      </c>
      <c r="B380" s="70">
        <v>219</v>
      </c>
      <c r="C380" s="70">
        <v>15</v>
      </c>
      <c r="D380" s="70">
        <v>13</v>
      </c>
      <c r="E380" s="70">
        <v>2018</v>
      </c>
      <c r="F380" s="70" t="s">
        <v>183</v>
      </c>
      <c r="G380" s="70" t="s">
        <v>1633</v>
      </c>
      <c r="H380" s="70" t="s">
        <v>1634</v>
      </c>
      <c r="I380" s="148"/>
      <c r="J380" s="71">
        <v>2.5279354800303837</v>
      </c>
      <c r="K380" s="71">
        <v>0.75434368595686929</v>
      </c>
      <c r="L380" s="71">
        <v>1.117504605119223</v>
      </c>
      <c r="M380" s="71">
        <v>7.3916815495853214</v>
      </c>
      <c r="N380" s="71">
        <v>10.549718155992323</v>
      </c>
      <c r="O380" s="71">
        <v>4.0716273642420209</v>
      </c>
      <c r="P380" s="71">
        <v>3.7665495127009976</v>
      </c>
      <c r="Q380" s="71">
        <v>0.264678360195711</v>
      </c>
      <c r="R380" s="71">
        <v>0</v>
      </c>
      <c r="S380" s="71">
        <v>0.7465394931249284</v>
      </c>
      <c r="T380" s="72"/>
      <c r="U380" s="71">
        <v>98729</v>
      </c>
      <c r="V380" s="71">
        <v>260</v>
      </c>
      <c r="W380" s="71">
        <v>26</v>
      </c>
      <c r="X380" s="71">
        <v>1413</v>
      </c>
      <c r="Y380" s="71">
        <v>2202</v>
      </c>
      <c r="Z380" s="71">
        <v>2481</v>
      </c>
      <c r="AA380" s="71">
        <v>788</v>
      </c>
      <c r="AB380" s="71">
        <v>4176</v>
      </c>
      <c r="AC380" s="71">
        <v>0</v>
      </c>
      <c r="AD380" s="71">
        <v>0.7465394931249284</v>
      </c>
      <c r="AE380" s="72"/>
      <c r="AF380" s="71">
        <v>803384.89089868194</v>
      </c>
      <c r="AG380" s="71">
        <v>484525.25230260438</v>
      </c>
      <c r="AH380" s="71">
        <v>158339.43326823591</v>
      </c>
      <c r="AI380" s="71">
        <v>8942932.1291257422</v>
      </c>
      <c r="AJ380" s="71">
        <v>8160228.925339641</v>
      </c>
      <c r="AK380" s="71">
        <v>0</v>
      </c>
      <c r="AL380" s="71">
        <v>0</v>
      </c>
      <c r="AM380" s="71">
        <v>574831.03833184554</v>
      </c>
      <c r="AN380" s="71">
        <v>0</v>
      </c>
      <c r="AO380" s="71">
        <v>0</v>
      </c>
      <c r="AP380" s="71">
        <v>19124241.669266749</v>
      </c>
      <c r="AQ380" s="72"/>
      <c r="AR380" s="71">
        <v>12</v>
      </c>
      <c r="AS380" s="71">
        <v>9</v>
      </c>
      <c r="AT380" s="71">
        <v>0</v>
      </c>
      <c r="AU380" s="71">
        <v>0</v>
      </c>
      <c r="AV380" s="71">
        <v>0</v>
      </c>
      <c r="AW380" s="71">
        <v>0</v>
      </c>
      <c r="AX380" s="71"/>
      <c r="AY380" s="72"/>
      <c r="AZ380" s="71">
        <v>49.1</v>
      </c>
      <c r="BA380" s="71">
        <v>1719</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2155</v>
      </c>
      <c r="B381" s="70">
        <v>220</v>
      </c>
      <c r="C381" s="70">
        <v>16</v>
      </c>
      <c r="D381" s="70">
        <v>13</v>
      </c>
      <c r="E381" s="70">
        <v>2019</v>
      </c>
      <c r="F381" s="70" t="s">
        <v>158</v>
      </c>
      <c r="G381" s="70" t="s">
        <v>1633</v>
      </c>
      <c r="H381" s="70" t="s">
        <v>1634</v>
      </c>
      <c r="I381" s="148"/>
      <c r="J381" s="71">
        <v>2.5398634535118481</v>
      </c>
      <c r="K381" s="71">
        <v>0.6999753943078828</v>
      </c>
      <c r="L381" s="71">
        <v>1.1225114070550817</v>
      </c>
      <c r="M381" s="71">
        <v>6.6310095364630115</v>
      </c>
      <c r="N381" s="71">
        <v>10.524803807239692</v>
      </c>
      <c r="O381" s="71">
        <v>3.8989436334544991</v>
      </c>
      <c r="P381" s="71">
        <v>3.486735320157027</v>
      </c>
      <c r="Q381" s="71">
        <v>0.25091375266580002</v>
      </c>
      <c r="R381" s="71">
        <v>0</v>
      </c>
      <c r="S381" s="71">
        <v>0.59677468376278342</v>
      </c>
      <c r="T381" s="72"/>
      <c r="U381" s="71">
        <v>104348</v>
      </c>
      <c r="V381" s="71">
        <v>260</v>
      </c>
      <c r="W381" s="71">
        <v>26</v>
      </c>
      <c r="X381" s="71">
        <v>1413</v>
      </c>
      <c r="Y381" s="71">
        <v>2170</v>
      </c>
      <c r="Z381" s="71">
        <v>2441</v>
      </c>
      <c r="AA381" s="71">
        <v>724</v>
      </c>
      <c r="AB381" s="71">
        <v>4066</v>
      </c>
      <c r="AC381" s="71">
        <v>0</v>
      </c>
      <c r="AD381" s="71">
        <v>0.59677468376278342</v>
      </c>
      <c r="AE381" s="72"/>
      <c r="AF381" s="71">
        <v>833201.05193863076</v>
      </c>
      <c r="AG381" s="71">
        <v>484381.77077730559</v>
      </c>
      <c r="AH381" s="71">
        <v>170959.29160037509</v>
      </c>
      <c r="AI381" s="71">
        <v>8763331.0869717486</v>
      </c>
      <c r="AJ381" s="71">
        <v>8482687.5234518554</v>
      </c>
      <c r="AK381" s="71">
        <v>0</v>
      </c>
      <c r="AL381" s="71">
        <v>0</v>
      </c>
      <c r="AM381" s="71">
        <v>553758.59116838791</v>
      </c>
      <c r="AN381" s="71">
        <v>0</v>
      </c>
      <c r="AO381" s="71">
        <v>0</v>
      </c>
      <c r="AP381" s="71">
        <v>19288319.315908305</v>
      </c>
      <c r="AQ381" s="72"/>
      <c r="AR381" s="71">
        <v>12</v>
      </c>
      <c r="AS381" s="71">
        <v>15</v>
      </c>
      <c r="AT381" s="71">
        <v>0</v>
      </c>
      <c r="AU381" s="71">
        <v>0</v>
      </c>
      <c r="AV381" s="71">
        <v>0</v>
      </c>
      <c r="AW381" s="71">
        <v>0</v>
      </c>
      <c r="AX381" s="71"/>
      <c r="AY381" s="72"/>
      <c r="AZ381" s="71">
        <v>49.5</v>
      </c>
      <c r="BA381" s="71">
        <v>1925.3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2156</v>
      </c>
      <c r="B382" s="70">
        <v>221</v>
      </c>
      <c r="C382" s="70">
        <v>17</v>
      </c>
      <c r="D382" s="70">
        <v>13</v>
      </c>
      <c r="E382" s="70">
        <v>2020</v>
      </c>
      <c r="F382" s="70" t="s">
        <v>159</v>
      </c>
      <c r="G382" s="70" t="s">
        <v>1633</v>
      </c>
      <c r="H382" s="70" t="s">
        <v>1634</v>
      </c>
      <c r="I382" s="148"/>
      <c r="J382" s="71">
        <v>3.7906318851998839</v>
      </c>
      <c r="K382" s="71">
        <v>0.6518194700389166</v>
      </c>
      <c r="L382" s="71">
        <v>0.97175622654420279</v>
      </c>
      <c r="M382" s="71">
        <v>5.2258385073597973</v>
      </c>
      <c r="N382" s="71">
        <v>9.5487774935073038</v>
      </c>
      <c r="O382" s="71">
        <v>3.4342185490001778</v>
      </c>
      <c r="P382" s="71">
        <v>3.2486980048304832</v>
      </c>
      <c r="Q382" s="71">
        <v>0.23324862176612701</v>
      </c>
      <c r="R382" s="71">
        <v>0</v>
      </c>
      <c r="S382" s="71">
        <v>0.68449896148559186</v>
      </c>
      <c r="T382" s="72"/>
      <c r="U382" s="71">
        <v>176539</v>
      </c>
      <c r="V382" s="71">
        <v>224</v>
      </c>
      <c r="W382" s="71">
        <v>20</v>
      </c>
      <c r="X382" s="71">
        <v>1171</v>
      </c>
      <c r="Y382" s="71">
        <v>2148</v>
      </c>
      <c r="Z382" s="71">
        <v>2454</v>
      </c>
      <c r="AA382" s="71">
        <v>717</v>
      </c>
      <c r="AB382" s="71">
        <v>3956</v>
      </c>
      <c r="AC382" s="71">
        <v>0</v>
      </c>
      <c r="AD382" s="71">
        <v>0.68449896148559186</v>
      </c>
      <c r="AE382" s="72"/>
      <c r="AF382" s="71">
        <v>1378400.170525789</v>
      </c>
      <c r="AG382" s="71">
        <v>417621.12289834413</v>
      </c>
      <c r="AH382" s="71">
        <v>142506.38705404906</v>
      </c>
      <c r="AI382" s="71">
        <v>6723509.2215933306</v>
      </c>
      <c r="AJ382" s="71">
        <v>8820735.8385535143</v>
      </c>
      <c r="AK382" s="71"/>
      <c r="AL382" s="71"/>
      <c r="AM382" s="71">
        <v>516301.95207671047</v>
      </c>
      <c r="AN382" s="71"/>
      <c r="AO382" s="71"/>
      <c r="AP382" s="71">
        <v>17999074.692701738</v>
      </c>
      <c r="AQ382" s="72"/>
      <c r="AR382" s="71">
        <v>13</v>
      </c>
      <c r="AS382" s="71">
        <v>16</v>
      </c>
      <c r="AT382" s="71">
        <v>0</v>
      </c>
      <c r="AU382" s="71">
        <v>0</v>
      </c>
      <c r="AV382" s="71">
        <v>0</v>
      </c>
      <c r="AW382" s="71">
        <v>0</v>
      </c>
      <c r="AX382" s="71"/>
      <c r="AY382" s="72"/>
      <c r="AZ382" s="71">
        <v>59.4</v>
      </c>
      <c r="BA382" s="71">
        <v>1947.3</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2157</v>
      </c>
      <c r="B383" s="70">
        <v>221</v>
      </c>
      <c r="C383" s="70">
        <v>18</v>
      </c>
      <c r="D383" s="70">
        <v>13</v>
      </c>
      <c r="E383" s="70">
        <v>2021</v>
      </c>
      <c r="F383" s="70" t="s">
        <v>160</v>
      </c>
      <c r="G383" s="70" t="s">
        <v>1633</v>
      </c>
      <c r="H383" s="70" t="s">
        <v>1634</v>
      </c>
      <c r="I383" s="148"/>
      <c r="J383" s="71">
        <v>4.675023904719624</v>
      </c>
      <c r="K383" s="71">
        <v>0.62788308360802536</v>
      </c>
      <c r="L383" s="71">
        <v>0.88681398836812064</v>
      </c>
      <c r="M383" s="71">
        <v>5.3074477819177908</v>
      </c>
      <c r="N383" s="71">
        <v>9.2712914843808054</v>
      </c>
      <c r="O383" s="71">
        <v>3.2904674504065556</v>
      </c>
      <c r="P383" s="71">
        <v>3.3920252281884005</v>
      </c>
      <c r="Q383" s="71">
        <v>0.22496552480232099</v>
      </c>
      <c r="R383" s="71">
        <v>0</v>
      </c>
      <c r="S383" s="71">
        <v>0.51380846779090017</v>
      </c>
      <c r="T383" s="72"/>
      <c r="U383" s="71">
        <v>223591</v>
      </c>
      <c r="V383" s="71">
        <v>224</v>
      </c>
      <c r="W383" s="71">
        <v>20</v>
      </c>
      <c r="X383" s="71">
        <v>1171</v>
      </c>
      <c r="Y383" s="71">
        <v>2111</v>
      </c>
      <c r="Z383" s="71">
        <v>2421</v>
      </c>
      <c r="AA383" s="71">
        <v>730</v>
      </c>
      <c r="AB383" s="71">
        <v>3853</v>
      </c>
      <c r="AC383" s="71">
        <v>0</v>
      </c>
      <c r="AD383" s="71">
        <v>0.51380846779090017</v>
      </c>
      <c r="AE383" s="72"/>
      <c r="AF383" s="71">
        <v>1712610.8184825694</v>
      </c>
      <c r="AG383" s="71">
        <v>424832.78416576755</v>
      </c>
      <c r="AH383" s="71">
        <v>127765.26934993715</v>
      </c>
      <c r="AI383" s="71">
        <v>7377682.6722685639</v>
      </c>
      <c r="AJ383" s="71">
        <v>8444430.3440766353</v>
      </c>
      <c r="AK383" s="71">
        <v>0</v>
      </c>
      <c r="AL383" s="71">
        <v>0</v>
      </c>
      <c r="AM383" s="71">
        <v>505759.75972346467</v>
      </c>
      <c r="AN383" s="71">
        <v>0</v>
      </c>
      <c r="AO383" s="71">
        <v>0</v>
      </c>
      <c r="AP383" s="71">
        <v>18593081.648066942</v>
      </c>
      <c r="AQ383" s="72"/>
      <c r="AR383" s="71">
        <v>13</v>
      </c>
      <c r="AS383" s="71">
        <v>22</v>
      </c>
      <c r="AT383" s="71">
        <v>0</v>
      </c>
      <c r="AU383" s="71">
        <v>0</v>
      </c>
      <c r="AV383" s="71">
        <v>0</v>
      </c>
      <c r="AW383" s="71">
        <v>0</v>
      </c>
      <c r="AX383" s="71"/>
      <c r="AY383" s="72"/>
      <c r="AZ383" s="71">
        <v>59.4</v>
      </c>
      <c r="BA383" s="71">
        <v>2222.3000000000002</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1647</v>
      </c>
      <c r="B384" s="70">
        <v>221</v>
      </c>
      <c r="C384" s="70">
        <v>19</v>
      </c>
      <c r="D384" s="70">
        <v>13</v>
      </c>
      <c r="E384" s="70">
        <v>2022</v>
      </c>
      <c r="F384" s="70" t="s">
        <v>161</v>
      </c>
      <c r="G384" s="70" t="s">
        <v>1633</v>
      </c>
      <c r="H384" s="70" t="s">
        <v>1634</v>
      </c>
      <c r="I384" s="148"/>
      <c r="J384" s="71">
        <v>1.9675368912282505</v>
      </c>
      <c r="K384" s="71">
        <v>0.60060412360125337</v>
      </c>
      <c r="L384" s="71">
        <v>0.79514582807249978</v>
      </c>
      <c r="M384" s="71">
        <v>5.4112212920371929</v>
      </c>
      <c r="N384" s="71">
        <v>8.9101195967355675</v>
      </c>
      <c r="O384" s="71">
        <v>3.4031754529409728</v>
      </c>
      <c r="P384" s="71">
        <v>3.31363117926016</v>
      </c>
      <c r="Q384" s="71">
        <v>0.21946677286641014</v>
      </c>
      <c r="R384" s="71">
        <v>0</v>
      </c>
      <c r="S384" s="71">
        <v>0.47060257313356701</v>
      </c>
      <c r="T384" s="72"/>
      <c r="U384" s="71">
        <v>115736</v>
      </c>
      <c r="V384" s="71">
        <v>224</v>
      </c>
      <c r="W384" s="71">
        <v>20</v>
      </c>
      <c r="X384" s="71">
        <v>1171</v>
      </c>
      <c r="Y384" s="71">
        <v>2060</v>
      </c>
      <c r="Z384" s="71">
        <v>2379</v>
      </c>
      <c r="AA384" s="71">
        <v>724</v>
      </c>
      <c r="AB384" s="71">
        <v>3728</v>
      </c>
      <c r="AC384" s="71">
        <v>0</v>
      </c>
      <c r="AD384" s="71">
        <v>0.47060257313356701</v>
      </c>
      <c r="AE384" s="72"/>
      <c r="AF384" s="71">
        <v>790306.26103306282</v>
      </c>
      <c r="AG384" s="71">
        <v>428564.75823671994</v>
      </c>
      <c r="AH384" s="71">
        <v>141820.62354758414</v>
      </c>
      <c r="AI384" s="71">
        <v>7326956.4960928708</v>
      </c>
      <c r="AJ384" s="71">
        <v>8388041.2486361265</v>
      </c>
      <c r="AK384" s="71">
        <v>0</v>
      </c>
      <c r="AL384" s="71">
        <v>0</v>
      </c>
      <c r="AM384" s="71">
        <v>481386.55354972684</v>
      </c>
      <c r="AN384" s="71">
        <v>0</v>
      </c>
      <c r="AO384" s="71">
        <v>0</v>
      </c>
      <c r="AP384" s="71">
        <v>17557075.94109609</v>
      </c>
      <c r="AQ384" s="72"/>
      <c r="AR384" s="71">
        <v>13</v>
      </c>
      <c r="AS384" s="71">
        <v>23</v>
      </c>
      <c r="AT384" s="71">
        <v>0</v>
      </c>
      <c r="AU384" s="71">
        <v>0</v>
      </c>
      <c r="AV384" s="71">
        <v>0</v>
      </c>
      <c r="AW384" s="71">
        <v>0</v>
      </c>
      <c r="AX384" s="71"/>
      <c r="AY384" s="72"/>
      <c r="AZ384" s="71">
        <v>59.4</v>
      </c>
      <c r="BA384" s="71">
        <v>2272.1999999999998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2158</v>
      </c>
      <c r="B385" s="70">
        <v>221</v>
      </c>
      <c r="C385" s="70">
        <v>20</v>
      </c>
      <c r="D385" s="70">
        <v>13</v>
      </c>
      <c r="E385" s="70">
        <v>2023</v>
      </c>
      <c r="F385" s="70" t="s">
        <v>1539</v>
      </c>
      <c r="G385" s="70" t="s">
        <v>1633</v>
      </c>
      <c r="H385" s="70" t="s">
        <v>1634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v>
      </c>
      <c r="AS385" s="71">
        <v>23</v>
      </c>
      <c r="AT385" s="71">
        <v>0</v>
      </c>
      <c r="AU385" s="71">
        <v>0</v>
      </c>
      <c r="AV385" s="71">
        <v>0</v>
      </c>
      <c r="AW385" s="71">
        <v>0</v>
      </c>
      <c r="AX385" s="71"/>
      <c r="AY385" s="72"/>
      <c r="AZ385" s="71">
        <v>59.4</v>
      </c>
      <c r="BA385" s="71">
        <v>2272.1999999999998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1632</v>
      </c>
      <c r="B386" s="70">
        <v>221</v>
      </c>
      <c r="C386" s="70">
        <v>21</v>
      </c>
      <c r="D386" s="70">
        <v>13</v>
      </c>
      <c r="E386" s="70">
        <v>2024</v>
      </c>
      <c r="F386" s="70" t="s">
        <v>1554</v>
      </c>
      <c r="G386" s="1064" t="s">
        <v>1633</v>
      </c>
      <c r="H386" s="70" t="s">
        <v>1634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2159</v>
      </c>
      <c r="B387" s="70">
        <v>256</v>
      </c>
      <c r="C387" s="70">
        <v>1</v>
      </c>
      <c r="D387" s="70">
        <v>16</v>
      </c>
      <c r="E387" s="70">
        <v>1990</v>
      </c>
      <c r="F387" s="70" t="s">
        <v>787</v>
      </c>
      <c r="G387" s="1064" t="s">
        <v>2160</v>
      </c>
      <c r="H387" s="70" t="s">
        <v>2161</v>
      </c>
      <c r="I387" s="148"/>
      <c r="J387" s="71">
        <v>3.6194574604130598</v>
      </c>
      <c r="K387" s="71">
        <v>0.89670914357298281</v>
      </c>
      <c r="L387" s="71">
        <v>0.31594024290115219</v>
      </c>
      <c r="M387" s="71">
        <v>1.409854256663053</v>
      </c>
      <c r="N387" s="71">
        <v>2.8328645187596129</v>
      </c>
      <c r="O387" s="71">
        <v>2.1856903503552418</v>
      </c>
      <c r="P387" s="71">
        <v>3.6818746105155631</v>
      </c>
      <c r="Q387" s="71">
        <v>0.17429748852874</v>
      </c>
      <c r="R387" s="71">
        <v>0</v>
      </c>
      <c r="S387" s="71">
        <v>0.21884756659661339</v>
      </c>
      <c r="T387" s="72"/>
      <c r="U387" s="71">
        <v>337373</v>
      </c>
      <c r="V387" s="71">
        <v>241</v>
      </c>
      <c r="W387" s="71">
        <v>3</v>
      </c>
      <c r="X387" s="71">
        <v>452</v>
      </c>
      <c r="Y387" s="71">
        <v>705</v>
      </c>
      <c r="Z387" s="71">
        <v>899</v>
      </c>
      <c r="AA387" s="71">
        <v>894</v>
      </c>
      <c r="AB387" s="71">
        <v>2830</v>
      </c>
      <c r="AC387" s="71">
        <v>0</v>
      </c>
      <c r="AD387" s="71">
        <v>0.21884756659661339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2162</v>
      </c>
      <c r="B388" s="70">
        <v>257</v>
      </c>
      <c r="C388" s="70">
        <v>2</v>
      </c>
      <c r="D388" s="70">
        <v>16</v>
      </c>
      <c r="E388" s="70">
        <v>2005</v>
      </c>
      <c r="F388" s="70" t="s">
        <v>789</v>
      </c>
      <c r="G388" s="70" t="s">
        <v>2160</v>
      </c>
      <c r="H388" s="70" t="s">
        <v>2161</v>
      </c>
      <c r="I388" s="148"/>
      <c r="J388" s="71">
        <v>1.6865088529793051</v>
      </c>
      <c r="K388" s="71">
        <v>0.70502450881155188</v>
      </c>
      <c r="L388" s="71">
        <v>2.9462440552241329</v>
      </c>
      <c r="M388" s="71">
        <v>12.5401392304481</v>
      </c>
      <c r="N388" s="71">
        <v>5.2354991536852253</v>
      </c>
      <c r="O388" s="71">
        <v>3.6977426923623158</v>
      </c>
      <c r="P388" s="71">
        <v>4.304535962877293</v>
      </c>
      <c r="Q388" s="71">
        <v>0.18422506907287101</v>
      </c>
      <c r="R388" s="71">
        <v>0</v>
      </c>
      <c r="S388" s="71">
        <v>0.23442414063733441</v>
      </c>
      <c r="T388" s="72"/>
      <c r="U388" s="71">
        <v>163119</v>
      </c>
      <c r="V388" s="71">
        <v>249</v>
      </c>
      <c r="W388" s="71">
        <v>26</v>
      </c>
      <c r="X388" s="71">
        <v>1735</v>
      </c>
      <c r="Y388" s="71">
        <v>891</v>
      </c>
      <c r="Z388" s="71">
        <v>1760</v>
      </c>
      <c r="AA388" s="71">
        <v>856</v>
      </c>
      <c r="AB388" s="71">
        <v>3127</v>
      </c>
      <c r="AC388" s="71">
        <v>0</v>
      </c>
      <c r="AD388" s="71">
        <v>0.23442414063733441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2163</v>
      </c>
      <c r="B389" s="70">
        <v>258</v>
      </c>
      <c r="C389" s="70">
        <v>3</v>
      </c>
      <c r="D389" s="70">
        <v>16</v>
      </c>
      <c r="E389" s="70">
        <v>2006</v>
      </c>
      <c r="F389" s="70" t="s">
        <v>790</v>
      </c>
      <c r="G389" s="70" t="s">
        <v>2160</v>
      </c>
      <c r="H389" s="70" t="s">
        <v>2161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2164</v>
      </c>
      <c r="B390" s="70">
        <v>259</v>
      </c>
      <c r="C390" s="70">
        <v>4</v>
      </c>
      <c r="D390" s="70">
        <v>16</v>
      </c>
      <c r="E390" s="70">
        <v>2007</v>
      </c>
      <c r="F390" s="70" t="s">
        <v>791</v>
      </c>
      <c r="G390" s="70" t="s">
        <v>2160</v>
      </c>
      <c r="H390" s="70" t="s">
        <v>2161</v>
      </c>
      <c r="I390" s="148"/>
      <c r="J390" s="71">
        <v>1.728192252464356</v>
      </c>
      <c r="K390" s="71">
        <v>0.92039219042225628</v>
      </c>
      <c r="L390" s="71">
        <v>0.35063210864079458</v>
      </c>
      <c r="M390" s="71">
        <v>13.121899590793911</v>
      </c>
      <c r="N390" s="71">
        <v>5.1153599930514204</v>
      </c>
      <c r="O390" s="71">
        <v>3.761181887209184</v>
      </c>
      <c r="P390" s="71">
        <v>4.1669051508764321</v>
      </c>
      <c r="Q390" s="71">
        <v>0.20315704132903101</v>
      </c>
      <c r="R390" s="71">
        <v>0</v>
      </c>
      <c r="S390" s="71">
        <v>0.16046605768523259</v>
      </c>
      <c r="T390" s="72"/>
      <c r="U390" s="71">
        <v>182057</v>
      </c>
      <c r="V390" s="71">
        <v>307</v>
      </c>
      <c r="W390" s="71">
        <v>3</v>
      </c>
      <c r="X390" s="71">
        <v>2006</v>
      </c>
      <c r="Y390" s="71">
        <v>964</v>
      </c>
      <c r="Z390" s="71">
        <v>1861</v>
      </c>
      <c r="AA390" s="71">
        <v>816</v>
      </c>
      <c r="AB390" s="71">
        <v>3266</v>
      </c>
      <c r="AC390" s="71">
        <v>0</v>
      </c>
      <c r="AD390" s="71">
        <v>0.16046605768523259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2165</v>
      </c>
      <c r="B391" s="70">
        <v>260</v>
      </c>
      <c r="C391" s="70">
        <v>5</v>
      </c>
      <c r="D391" s="70">
        <v>16</v>
      </c>
      <c r="E391" s="70">
        <v>2008</v>
      </c>
      <c r="F391" s="70" t="s">
        <v>792</v>
      </c>
      <c r="G391" s="70" t="s">
        <v>2160</v>
      </c>
      <c r="H391" s="70" t="s">
        <v>2161</v>
      </c>
      <c r="I391" s="148"/>
      <c r="J391" s="71">
        <v>1.7717339948269739</v>
      </c>
      <c r="K391" s="71">
        <v>0.68557439760820083</v>
      </c>
      <c r="L391" s="71">
        <v>0.3031957110393449</v>
      </c>
      <c r="M391" s="71">
        <v>13.12229630595245</v>
      </c>
      <c r="N391" s="71">
        <v>5.0588377087011187</v>
      </c>
      <c r="O391" s="71">
        <v>3.6922229582687698</v>
      </c>
      <c r="P391" s="71">
        <v>4.2641699815910936</v>
      </c>
      <c r="Q391" s="71">
        <v>0.20017559775830701</v>
      </c>
      <c r="R391" s="71">
        <v>0</v>
      </c>
      <c r="S391" s="71">
        <v>0.2396711027555955</v>
      </c>
      <c r="T391" s="72"/>
      <c r="U391" s="71">
        <v>205016</v>
      </c>
      <c r="V391" s="71">
        <v>307</v>
      </c>
      <c r="W391" s="71">
        <v>3</v>
      </c>
      <c r="X391" s="71">
        <v>2006</v>
      </c>
      <c r="Y391" s="71">
        <v>987</v>
      </c>
      <c r="Z391" s="71">
        <v>1891</v>
      </c>
      <c r="AA391" s="71">
        <v>836</v>
      </c>
      <c r="AB391" s="71">
        <v>3271</v>
      </c>
      <c r="AC391" s="71">
        <v>0</v>
      </c>
      <c r="AD391" s="71">
        <v>0.2396711027555955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2166</v>
      </c>
      <c r="B392" s="70">
        <v>261</v>
      </c>
      <c r="C392" s="70">
        <v>6</v>
      </c>
      <c r="D392" s="70">
        <v>16</v>
      </c>
      <c r="E392" s="70">
        <v>2009</v>
      </c>
      <c r="F392" s="70" t="s">
        <v>176</v>
      </c>
      <c r="G392" s="70" t="s">
        <v>2160</v>
      </c>
      <c r="H392" s="70" t="s">
        <v>2161</v>
      </c>
      <c r="I392" s="148"/>
      <c r="J392" s="71">
        <v>1.9015329130081331</v>
      </c>
      <c r="K392" s="71">
        <v>0.75920669604509172</v>
      </c>
      <c r="L392" s="71">
        <v>0.95424414943486224</v>
      </c>
      <c r="M392" s="71">
        <v>14.851965286934719</v>
      </c>
      <c r="N392" s="71">
        <v>4.5358481130941248</v>
      </c>
      <c r="O392" s="71">
        <v>3.798036076029601</v>
      </c>
      <c r="P392" s="71">
        <v>3.9300493907977669</v>
      </c>
      <c r="Q392" s="71">
        <v>0.19273106672690099</v>
      </c>
      <c r="R392" s="71">
        <v>0</v>
      </c>
      <c r="S392" s="71">
        <v>0.15052444727975581</v>
      </c>
      <c r="T392" s="72"/>
      <c r="U392" s="71">
        <v>181421</v>
      </c>
      <c r="V392" s="71">
        <v>322</v>
      </c>
      <c r="W392" s="71">
        <v>14</v>
      </c>
      <c r="X392" s="71">
        <v>2490</v>
      </c>
      <c r="Y392" s="71">
        <v>1002</v>
      </c>
      <c r="Z392" s="71">
        <v>1920</v>
      </c>
      <c r="AA392" s="71">
        <v>791</v>
      </c>
      <c r="AB392" s="71">
        <v>3306</v>
      </c>
      <c r="AC392" s="71">
        <v>0</v>
      </c>
      <c r="AD392" s="71">
        <v>0.15052444727975581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7.78</v>
      </c>
      <c r="BM392" s="71">
        <v>0</v>
      </c>
      <c r="BN392" s="72"/>
      <c r="BO392" s="71">
        <v>0</v>
      </c>
      <c r="BP392" s="71">
        <v>0</v>
      </c>
      <c r="BQ392" s="71">
        <v>0</v>
      </c>
      <c r="BR392" s="71">
        <v>0</v>
      </c>
      <c r="BS392" s="71">
        <v>1</v>
      </c>
      <c r="BT392" s="71">
        <v>0</v>
      </c>
      <c r="BU392"/>
      <c r="BV392" s="70">
        <v>7.78</v>
      </c>
      <c r="BW392" s="70">
        <v>0</v>
      </c>
      <c r="BX392" s="70">
        <v>0</v>
      </c>
      <c r="BY392" s="70">
        <v>0</v>
      </c>
      <c r="BZ392" s="70">
        <v>0</v>
      </c>
      <c r="CA392" s="70">
        <v>0</v>
      </c>
      <c r="CB392" s="70">
        <v>0</v>
      </c>
      <c r="CC392" s="70">
        <v>0</v>
      </c>
      <c r="CD392" s="70">
        <v>0</v>
      </c>
    </row>
    <row r="393" spans="1:82">
      <c r="A393" s="70" t="s">
        <v>2167</v>
      </c>
      <c r="B393" s="70">
        <v>262</v>
      </c>
      <c r="C393" s="70">
        <v>7</v>
      </c>
      <c r="D393" s="70">
        <v>16</v>
      </c>
      <c r="E393" s="70">
        <v>2010</v>
      </c>
      <c r="F393" s="70" t="s">
        <v>177</v>
      </c>
      <c r="G393" s="70" t="s">
        <v>2160</v>
      </c>
      <c r="H393" s="70" t="s">
        <v>2161</v>
      </c>
      <c r="I393" s="148"/>
      <c r="J393" s="71">
        <v>1.719707323812514</v>
      </c>
      <c r="K393" s="71">
        <v>0.87084288108300301</v>
      </c>
      <c r="L393" s="71">
        <v>0.87272825944950527</v>
      </c>
      <c r="M393" s="71">
        <v>16.49744233791959</v>
      </c>
      <c r="N393" s="71">
        <v>5.1741270608804593</v>
      </c>
      <c r="O393" s="71">
        <v>3.8631667537258121</v>
      </c>
      <c r="P393" s="71">
        <v>3.7963081965615819</v>
      </c>
      <c r="Q393" s="71">
        <v>0.20533151092850599</v>
      </c>
      <c r="R393" s="71">
        <v>0</v>
      </c>
      <c r="S393" s="71">
        <v>0.18385657231435129</v>
      </c>
      <c r="T393" s="72"/>
      <c r="U393" s="71">
        <v>161432</v>
      </c>
      <c r="V393" s="71">
        <v>322</v>
      </c>
      <c r="W393" s="71">
        <v>14</v>
      </c>
      <c r="X393" s="71">
        <v>2490</v>
      </c>
      <c r="Y393" s="71">
        <v>1043</v>
      </c>
      <c r="Z393" s="71">
        <v>1962</v>
      </c>
      <c r="AA393" s="71">
        <v>745</v>
      </c>
      <c r="AB393" s="71">
        <v>3375</v>
      </c>
      <c r="AC393" s="71">
        <v>0</v>
      </c>
      <c r="AD393" s="71">
        <v>0.18385657231435129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6.9</v>
      </c>
      <c r="BM393" s="71">
        <v>0</v>
      </c>
      <c r="BN393" s="72"/>
      <c r="BO393" s="71">
        <v>0</v>
      </c>
      <c r="BP393" s="71">
        <v>0</v>
      </c>
      <c r="BQ393" s="71">
        <v>0</v>
      </c>
      <c r="BR393" s="71">
        <v>0</v>
      </c>
      <c r="BS393" s="71">
        <v>1</v>
      </c>
      <c r="BT393" s="71">
        <v>0</v>
      </c>
      <c r="BU393"/>
      <c r="BV393" s="70">
        <v>6.9</v>
      </c>
      <c r="BW393" s="70">
        <v>0</v>
      </c>
      <c r="BX393" s="70">
        <v>0</v>
      </c>
      <c r="BY393" s="70">
        <v>0</v>
      </c>
      <c r="BZ393" s="70">
        <v>0</v>
      </c>
      <c r="CA393" s="70">
        <v>0</v>
      </c>
      <c r="CB393" s="70">
        <v>0</v>
      </c>
      <c r="CC393" s="70">
        <v>0</v>
      </c>
      <c r="CD393" s="70">
        <v>0</v>
      </c>
    </row>
    <row r="394" spans="1:82">
      <c r="A394" s="70" t="s">
        <v>2168</v>
      </c>
      <c r="B394" s="70">
        <v>263</v>
      </c>
      <c r="C394" s="70">
        <v>8</v>
      </c>
      <c r="D394" s="70">
        <v>16</v>
      </c>
      <c r="E394" s="70">
        <v>2011</v>
      </c>
      <c r="F394" s="70" t="s">
        <v>178</v>
      </c>
      <c r="G394" s="70" t="s">
        <v>2160</v>
      </c>
      <c r="H394" s="70" t="s">
        <v>2161</v>
      </c>
      <c r="I394" s="148"/>
      <c r="J394" s="71">
        <v>1.4490100117818909</v>
      </c>
      <c r="K394" s="71">
        <v>0.91829207406545721</v>
      </c>
      <c r="L394" s="71">
        <v>0.871552779515676</v>
      </c>
      <c r="M394" s="71">
        <v>14.80293253984197</v>
      </c>
      <c r="N394" s="71">
        <v>5.3612387596663806</v>
      </c>
      <c r="O394" s="71">
        <v>3.9641011184767292</v>
      </c>
      <c r="P394" s="71">
        <v>3.6816525572157324</v>
      </c>
      <c r="Q394" s="71">
        <v>0.23628609975287301</v>
      </c>
      <c r="R394" s="71">
        <v>0</v>
      </c>
      <c r="S394" s="71">
        <v>0.2090490006158236</v>
      </c>
      <c r="T394" s="72"/>
      <c r="U394" s="71">
        <v>135583</v>
      </c>
      <c r="V394" s="71">
        <v>322</v>
      </c>
      <c r="W394" s="71">
        <v>14</v>
      </c>
      <c r="X394" s="71">
        <v>2490</v>
      </c>
      <c r="Y394" s="71">
        <v>1045</v>
      </c>
      <c r="Z394" s="71">
        <v>2057</v>
      </c>
      <c r="AA394" s="71">
        <v>744</v>
      </c>
      <c r="AB394" s="71">
        <v>3367</v>
      </c>
      <c r="AC394" s="71">
        <v>0</v>
      </c>
      <c r="AD394" s="71">
        <v>0.2090490006158236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7.1130000000000004</v>
      </c>
      <c r="BM394" s="71">
        <v>0</v>
      </c>
      <c r="BN394" s="72"/>
      <c r="BO394" s="71">
        <v>0</v>
      </c>
      <c r="BP394" s="71">
        <v>0</v>
      </c>
      <c r="BQ394" s="71">
        <v>0</v>
      </c>
      <c r="BR394" s="71">
        <v>0</v>
      </c>
      <c r="BS394" s="71">
        <v>1</v>
      </c>
      <c r="BT394" s="71">
        <v>0</v>
      </c>
      <c r="BU394"/>
      <c r="BV394" s="70">
        <v>7.1130000000000004</v>
      </c>
      <c r="BW394" s="70">
        <v>0</v>
      </c>
      <c r="BX394" s="70">
        <v>0</v>
      </c>
      <c r="BY394" s="70">
        <v>0</v>
      </c>
      <c r="BZ394" s="70">
        <v>0</v>
      </c>
      <c r="CA394" s="70">
        <v>0</v>
      </c>
      <c r="CB394" s="70">
        <v>0</v>
      </c>
      <c r="CC394" s="70">
        <v>0</v>
      </c>
      <c r="CD394" s="70">
        <v>0</v>
      </c>
    </row>
    <row r="395" spans="1:82">
      <c r="A395" s="70" t="s">
        <v>2169</v>
      </c>
      <c r="B395" s="70">
        <v>264</v>
      </c>
      <c r="C395" s="70">
        <v>9</v>
      </c>
      <c r="D395" s="70">
        <v>16</v>
      </c>
      <c r="E395" s="70">
        <v>2012</v>
      </c>
      <c r="F395" s="70" t="s">
        <v>179</v>
      </c>
      <c r="G395" s="70" t="s">
        <v>2160</v>
      </c>
      <c r="H395" s="70" t="s">
        <v>2161</v>
      </c>
      <c r="I395" s="148"/>
      <c r="J395" s="71">
        <v>2.2056114394905251</v>
      </c>
      <c r="K395" s="71">
        <v>0.86352478943744038</v>
      </c>
      <c r="L395" s="71">
        <v>0.84490510960840826</v>
      </c>
      <c r="M395" s="71">
        <v>15.654086201163009</v>
      </c>
      <c r="N395" s="71">
        <v>5.8307045942933389</v>
      </c>
      <c r="O395" s="71">
        <v>3.9979137267645011</v>
      </c>
      <c r="P395" s="71">
        <v>3.6428799911328094</v>
      </c>
      <c r="Q395" s="71">
        <v>0.26442092634623698</v>
      </c>
      <c r="R395" s="71">
        <v>0</v>
      </c>
      <c r="S395" s="71">
        <v>0.28909670710219237</v>
      </c>
      <c r="T395" s="72"/>
      <c r="U395" s="71">
        <v>179872</v>
      </c>
      <c r="V395" s="71">
        <v>322</v>
      </c>
      <c r="W395" s="71">
        <v>14</v>
      </c>
      <c r="X395" s="71">
        <v>2490</v>
      </c>
      <c r="Y395" s="71">
        <v>1097</v>
      </c>
      <c r="Z395" s="71">
        <v>2091</v>
      </c>
      <c r="AA395" s="71">
        <v>732</v>
      </c>
      <c r="AB395" s="71">
        <v>3468</v>
      </c>
      <c r="AC395" s="71">
        <v>0</v>
      </c>
      <c r="AD395" s="71">
        <v>0.28909670710219237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5.641</v>
      </c>
      <c r="BM395" s="71">
        <v>0</v>
      </c>
      <c r="BN395" s="72"/>
      <c r="BO395" s="71">
        <v>0</v>
      </c>
      <c r="BP395" s="71">
        <v>0</v>
      </c>
      <c r="BQ395" s="71">
        <v>0</v>
      </c>
      <c r="BR395" s="71">
        <v>0</v>
      </c>
      <c r="BS395" s="71">
        <v>1</v>
      </c>
      <c r="BT395" s="71">
        <v>0</v>
      </c>
      <c r="BU395"/>
      <c r="BV395" s="70">
        <v>5.641</v>
      </c>
      <c r="BW395" s="70">
        <v>0</v>
      </c>
      <c r="BX395" s="70">
        <v>0</v>
      </c>
      <c r="BY395" s="70">
        <v>0</v>
      </c>
      <c r="BZ395" s="70">
        <v>0</v>
      </c>
      <c r="CA395" s="70">
        <v>0</v>
      </c>
      <c r="CB395" s="70">
        <v>0</v>
      </c>
      <c r="CC395" s="70">
        <v>0</v>
      </c>
      <c r="CD395" s="70">
        <v>0</v>
      </c>
    </row>
    <row r="396" spans="1:82">
      <c r="A396" s="70" t="s">
        <v>2170</v>
      </c>
      <c r="B396" s="70">
        <v>265</v>
      </c>
      <c r="C396" s="70">
        <v>10</v>
      </c>
      <c r="D396" s="70">
        <v>16</v>
      </c>
      <c r="E396" s="70">
        <v>2013</v>
      </c>
      <c r="F396" s="70" t="s">
        <v>180</v>
      </c>
      <c r="G396" s="70" t="s">
        <v>2160</v>
      </c>
      <c r="H396" s="70" t="s">
        <v>2161</v>
      </c>
      <c r="I396" s="148"/>
      <c r="J396" s="71">
        <v>2.4607373309932452</v>
      </c>
      <c r="K396" s="71">
        <v>0.71862415080624309</v>
      </c>
      <c r="L396" s="71">
        <v>0.74393715257061455</v>
      </c>
      <c r="M396" s="71">
        <v>15.14399802922661</v>
      </c>
      <c r="N396" s="71">
        <v>5.4427970704886128</v>
      </c>
      <c r="O396" s="71">
        <v>3.9295370437345922</v>
      </c>
      <c r="P396" s="71">
        <v>3.6466156615177514</v>
      </c>
      <c r="Q396" s="71">
        <v>0.26764793254108499</v>
      </c>
      <c r="R396" s="71">
        <v>0</v>
      </c>
      <c r="S396" s="71">
        <v>0.22330487233087409</v>
      </c>
      <c r="T396" s="72"/>
      <c r="U396" s="71">
        <v>191512</v>
      </c>
      <c r="V396" s="71">
        <v>322</v>
      </c>
      <c r="W396" s="71">
        <v>14</v>
      </c>
      <c r="X396" s="71">
        <v>2490</v>
      </c>
      <c r="Y396" s="71">
        <v>1112</v>
      </c>
      <c r="Z396" s="71">
        <v>2147</v>
      </c>
      <c r="AA396" s="71">
        <v>730</v>
      </c>
      <c r="AB396" s="71">
        <v>3460</v>
      </c>
      <c r="AC396" s="71">
        <v>0</v>
      </c>
      <c r="AD396" s="71">
        <v>0.22330487233087409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6.2590000000000003</v>
      </c>
      <c r="BM396" s="71">
        <v>0</v>
      </c>
      <c r="BN396" s="72"/>
      <c r="BO396" s="71">
        <v>0</v>
      </c>
      <c r="BP396" s="71">
        <v>0</v>
      </c>
      <c r="BQ396" s="71">
        <v>0</v>
      </c>
      <c r="BR396" s="71">
        <v>0</v>
      </c>
      <c r="BS396" s="71">
        <v>1</v>
      </c>
      <c r="BT396" s="71">
        <v>0</v>
      </c>
      <c r="BU396"/>
      <c r="BV396" s="70">
        <v>6.2590000000000003</v>
      </c>
      <c r="BW396" s="70">
        <v>0</v>
      </c>
      <c r="BX396" s="70">
        <v>0</v>
      </c>
      <c r="BY396" s="70">
        <v>0</v>
      </c>
      <c r="BZ396" s="70">
        <v>0</v>
      </c>
      <c r="CA396" s="70">
        <v>0</v>
      </c>
      <c r="CB396" s="70">
        <v>0</v>
      </c>
      <c r="CC396" s="70">
        <v>0</v>
      </c>
      <c r="CD396" s="70">
        <v>0</v>
      </c>
    </row>
    <row r="397" spans="1:82">
      <c r="A397" s="70" t="s">
        <v>2171</v>
      </c>
      <c r="B397" s="70">
        <v>266</v>
      </c>
      <c r="C397" s="70">
        <v>11</v>
      </c>
      <c r="D397" s="70">
        <v>16</v>
      </c>
      <c r="E397" s="70">
        <v>2014</v>
      </c>
      <c r="F397" s="70" t="s">
        <v>181</v>
      </c>
      <c r="G397" s="70" t="s">
        <v>2160</v>
      </c>
      <c r="H397" s="70" t="s">
        <v>2161</v>
      </c>
      <c r="I397" s="148"/>
      <c r="J397" s="71">
        <v>2.2018288606366072</v>
      </c>
      <c r="K397" s="71">
        <v>0.50491293306564233</v>
      </c>
      <c r="L397" s="71">
        <v>1.511008922040699</v>
      </c>
      <c r="M397" s="71">
        <v>12.36945320670011</v>
      </c>
      <c r="N397" s="71">
        <v>6.1135597096954264</v>
      </c>
      <c r="O397" s="71">
        <v>3.7848360374609857</v>
      </c>
      <c r="P397" s="71">
        <v>3.685655529016592</v>
      </c>
      <c r="Q397" s="71">
        <v>0.25872190201810402</v>
      </c>
      <c r="R397" s="71">
        <v>0</v>
      </c>
      <c r="S397" s="71">
        <v>0.2262252932852071</v>
      </c>
      <c r="T397" s="72"/>
      <c r="U397" s="71">
        <v>183389</v>
      </c>
      <c r="V397" s="71">
        <v>199</v>
      </c>
      <c r="W397" s="71">
        <v>25</v>
      </c>
      <c r="X397" s="71">
        <v>2090</v>
      </c>
      <c r="Y397" s="71">
        <v>1126</v>
      </c>
      <c r="Z397" s="71">
        <v>2178</v>
      </c>
      <c r="AA397" s="71">
        <v>734</v>
      </c>
      <c r="AB397" s="71">
        <v>3486</v>
      </c>
      <c r="AC397" s="71">
        <v>0</v>
      </c>
      <c r="AD397" s="71">
        <v>0.2262252932852071</v>
      </c>
      <c r="AE397" s="72"/>
      <c r="AF397" s="71"/>
      <c r="AG397" s="71"/>
      <c r="AH397" s="71"/>
      <c r="AI397" s="71"/>
      <c r="AJ397" s="71"/>
      <c r="AK397" s="71"/>
      <c r="AL397" s="71"/>
      <c r="AM397" s="71"/>
      <c r="AN397" s="71"/>
      <c r="AO397" s="71"/>
      <c r="AP397" s="71"/>
      <c r="AQ397" s="72"/>
      <c r="AR397" s="71">
        <v>39</v>
      </c>
      <c r="AS397" s="71">
        <v>7</v>
      </c>
      <c r="AT397" s="71">
        <v>0</v>
      </c>
      <c r="AU397" s="71">
        <v>0</v>
      </c>
      <c r="AV397" s="71">
        <v>0</v>
      </c>
      <c r="AW397" s="71">
        <v>0</v>
      </c>
      <c r="AX397" s="71"/>
      <c r="AY397" s="72"/>
      <c r="AZ397" s="71">
        <v>198</v>
      </c>
      <c r="BA397" s="71">
        <v>198.1</v>
      </c>
      <c r="BB397" s="71">
        <v>0</v>
      </c>
      <c r="BC397" s="71">
        <v>0</v>
      </c>
      <c r="BD397" s="71">
        <v>0</v>
      </c>
      <c r="BE397" s="71">
        <v>0</v>
      </c>
      <c r="BF397" s="71"/>
      <c r="BG397" s="72"/>
      <c r="BH397" s="71">
        <v>0</v>
      </c>
      <c r="BI397" s="71">
        <v>0</v>
      </c>
      <c r="BJ397" s="71">
        <v>0</v>
      </c>
      <c r="BK397" s="71">
        <v>0</v>
      </c>
      <c r="BL397" s="71">
        <v>5.9160000000000004</v>
      </c>
      <c r="BM397" s="71">
        <v>0</v>
      </c>
      <c r="BN397" s="72"/>
      <c r="BO397" s="71">
        <v>0</v>
      </c>
      <c r="BP397" s="71">
        <v>0</v>
      </c>
      <c r="BQ397" s="71">
        <v>0</v>
      </c>
      <c r="BR397" s="71">
        <v>0</v>
      </c>
      <c r="BS397" s="71">
        <v>1</v>
      </c>
      <c r="BT397" s="71">
        <v>0</v>
      </c>
      <c r="BU397"/>
      <c r="BV397" s="70">
        <v>5.9160000000000004</v>
      </c>
      <c r="BW397" s="70">
        <v>0</v>
      </c>
      <c r="BX397" s="70">
        <v>0</v>
      </c>
      <c r="BY397" s="70">
        <v>0</v>
      </c>
      <c r="BZ397" s="70">
        <v>0</v>
      </c>
      <c r="CA397" s="70">
        <v>0</v>
      </c>
      <c r="CB397" s="70">
        <v>0</v>
      </c>
      <c r="CC397" s="70">
        <v>0</v>
      </c>
      <c r="CD397" s="70">
        <v>0</v>
      </c>
    </row>
    <row r="398" spans="1:82">
      <c r="A398" s="70" t="s">
        <v>2172</v>
      </c>
      <c r="B398" s="70">
        <v>267</v>
      </c>
      <c r="C398" s="70">
        <v>12</v>
      </c>
      <c r="D398" s="70">
        <v>16</v>
      </c>
      <c r="E398" s="70">
        <v>2015</v>
      </c>
      <c r="F398" s="70" t="s">
        <v>182</v>
      </c>
      <c r="G398" s="70" t="s">
        <v>2160</v>
      </c>
      <c r="H398" s="70" t="s">
        <v>2161</v>
      </c>
      <c r="I398" s="148"/>
      <c r="J398" s="71">
        <v>2.5059732440277021</v>
      </c>
      <c r="K398" s="71">
        <v>0.48373500267635949</v>
      </c>
      <c r="L398" s="71">
        <v>1.4963590775137601</v>
      </c>
      <c r="M398" s="71">
        <v>11.81475313880785</v>
      </c>
      <c r="N398" s="71">
        <v>5.2016538612637193</v>
      </c>
      <c r="O398" s="71">
        <v>3.798672897070809</v>
      </c>
      <c r="P398" s="71">
        <v>3.7086685970680979</v>
      </c>
      <c r="Q398" s="71">
        <v>0.25407126245909201</v>
      </c>
      <c r="R398" s="71">
        <v>0</v>
      </c>
      <c r="S398" s="71">
        <v>0.13097834659379151</v>
      </c>
      <c r="T398" s="72"/>
      <c r="U398" s="71">
        <v>204050</v>
      </c>
      <c r="V398" s="71">
        <v>199</v>
      </c>
      <c r="W398" s="71">
        <v>25</v>
      </c>
      <c r="X398" s="71">
        <v>2090</v>
      </c>
      <c r="Y398" s="71">
        <v>1153</v>
      </c>
      <c r="Z398" s="71">
        <v>2207</v>
      </c>
      <c r="AA398" s="71">
        <v>738</v>
      </c>
      <c r="AB398" s="71">
        <v>3497</v>
      </c>
      <c r="AC398" s="71">
        <v>0</v>
      </c>
      <c r="AD398" s="71">
        <v>0.13097834659379151</v>
      </c>
      <c r="AE398" s="72"/>
      <c r="AF398" s="71">
        <v>2425479.4961297228</v>
      </c>
      <c r="AG398" s="71">
        <v>321338.98671064252</v>
      </c>
      <c r="AH398" s="71">
        <v>175719.7420527038</v>
      </c>
      <c r="AI398" s="71">
        <v>13205681.38899604</v>
      </c>
      <c r="AJ398" s="71">
        <v>6545592.378527605</v>
      </c>
      <c r="AK398" s="71">
        <v>0</v>
      </c>
      <c r="AL398" s="71">
        <v>0</v>
      </c>
      <c r="AM398" s="71">
        <v>479249.18063672527</v>
      </c>
      <c r="AN398" s="71">
        <v>0</v>
      </c>
      <c r="AO398" s="71">
        <v>0</v>
      </c>
      <c r="AP398" s="71">
        <v>23153061.17305344</v>
      </c>
      <c r="AQ398" s="72"/>
      <c r="AR398" s="71">
        <v>43</v>
      </c>
      <c r="AS398" s="71">
        <v>14</v>
      </c>
      <c r="AT398" s="71">
        <v>0</v>
      </c>
      <c r="AU398" s="71">
        <v>0</v>
      </c>
      <c r="AV398" s="71">
        <v>0</v>
      </c>
      <c r="AW398" s="71">
        <v>0</v>
      </c>
      <c r="AX398" s="71"/>
      <c r="AY398" s="72"/>
      <c r="AZ398" s="71">
        <v>210</v>
      </c>
      <c r="BA398" s="71">
        <v>347.9</v>
      </c>
      <c r="BB398" s="71">
        <v>0</v>
      </c>
      <c r="BC398" s="71">
        <v>0</v>
      </c>
      <c r="BD398" s="71">
        <v>0</v>
      </c>
      <c r="BE398" s="71">
        <v>0</v>
      </c>
      <c r="BF398" s="71"/>
      <c r="BG398" s="72"/>
      <c r="BH398" s="71">
        <v>0</v>
      </c>
      <c r="BI398" s="71">
        <v>0</v>
      </c>
      <c r="BJ398" s="71">
        <v>0</v>
      </c>
      <c r="BK398" s="71">
        <v>0</v>
      </c>
      <c r="BL398" s="71">
        <v>5.7290000000000001</v>
      </c>
      <c r="BM398" s="71">
        <v>0</v>
      </c>
      <c r="BN398" s="72"/>
      <c r="BO398" s="71">
        <v>0</v>
      </c>
      <c r="BP398" s="71">
        <v>0</v>
      </c>
      <c r="BQ398" s="71">
        <v>0</v>
      </c>
      <c r="BR398" s="71">
        <v>0</v>
      </c>
      <c r="BS398" s="71">
        <v>1</v>
      </c>
      <c r="BT398" s="71">
        <v>0</v>
      </c>
      <c r="BU398"/>
      <c r="BV398" s="70">
        <v>5.7290000000000001</v>
      </c>
      <c r="BW398" s="70">
        <v>0</v>
      </c>
      <c r="BX398" s="70">
        <v>0</v>
      </c>
      <c r="BY398" s="70">
        <v>0</v>
      </c>
      <c r="BZ398" s="70">
        <v>0</v>
      </c>
      <c r="CA398" s="70">
        <v>0</v>
      </c>
      <c r="CB398" s="70">
        <v>0</v>
      </c>
      <c r="CC398" s="70">
        <v>0</v>
      </c>
      <c r="CD398" s="70">
        <v>0</v>
      </c>
    </row>
    <row r="399" spans="1:82">
      <c r="A399" s="70" t="s">
        <v>2173</v>
      </c>
      <c r="B399" s="70">
        <v>268</v>
      </c>
      <c r="C399" s="70">
        <v>13</v>
      </c>
      <c r="D399" s="70">
        <v>16</v>
      </c>
      <c r="E399" s="70">
        <v>2016</v>
      </c>
      <c r="F399" s="70" t="s">
        <v>155</v>
      </c>
      <c r="G399" s="70" t="s">
        <v>2160</v>
      </c>
      <c r="H399" s="70" t="s">
        <v>2161</v>
      </c>
      <c r="I399" s="148"/>
      <c r="J399" s="71">
        <v>2.237143291282421</v>
      </c>
      <c r="K399" s="71">
        <v>0.47961796816456087</v>
      </c>
      <c r="L399" s="71">
        <v>1.5727897833606883</v>
      </c>
      <c r="M399" s="71">
        <v>11.91576593223542</v>
      </c>
      <c r="N399" s="71">
        <v>5.118908439143234</v>
      </c>
      <c r="O399" s="71">
        <v>3.8256563275156954</v>
      </c>
      <c r="P399" s="71">
        <v>3.6100303970071139</v>
      </c>
      <c r="Q399" s="71">
        <v>0.24820094586948954</v>
      </c>
      <c r="R399" s="71">
        <v>0</v>
      </c>
      <c r="S399" s="71">
        <v>0</v>
      </c>
      <c r="T399" s="72"/>
      <c r="U399" s="71">
        <v>211672</v>
      </c>
      <c r="V399" s="71">
        <v>199</v>
      </c>
      <c r="W399" s="71">
        <v>25</v>
      </c>
      <c r="X399" s="71">
        <v>2090</v>
      </c>
      <c r="Y399" s="71">
        <v>1189</v>
      </c>
      <c r="Z399" s="71">
        <v>2250</v>
      </c>
      <c r="AA399" s="71">
        <v>743</v>
      </c>
      <c r="AB399" s="71">
        <v>3514</v>
      </c>
      <c r="AC399" s="71">
        <v>0</v>
      </c>
      <c r="AD399" s="71">
        <v>0</v>
      </c>
      <c r="AE399" s="72"/>
      <c r="AF399" s="71">
        <v>2235102.9238661071</v>
      </c>
      <c r="AG399" s="71">
        <v>306599.81823185389</v>
      </c>
      <c r="AH399" s="71">
        <v>135549.01686144271</v>
      </c>
      <c r="AI399" s="71">
        <v>13922948.679300761</v>
      </c>
      <c r="AJ399" s="71">
        <v>5524648.1799603784</v>
      </c>
      <c r="AK399" s="71">
        <v>0</v>
      </c>
      <c r="AL399" s="71">
        <v>0</v>
      </c>
      <c r="AM399" s="71">
        <v>481953.09892369859</v>
      </c>
      <c r="AN399" s="71">
        <v>0</v>
      </c>
      <c r="AO399" s="71">
        <v>0</v>
      </c>
      <c r="AP399" s="71">
        <v>22606801.71714424</v>
      </c>
      <c r="AQ399" s="72"/>
      <c r="AR399" s="71">
        <v>54</v>
      </c>
      <c r="AS399" s="71">
        <v>15</v>
      </c>
      <c r="AT399" s="71">
        <v>0</v>
      </c>
      <c r="AU399" s="71">
        <v>0</v>
      </c>
      <c r="AV399" s="71">
        <v>0</v>
      </c>
      <c r="AW399" s="71">
        <v>0</v>
      </c>
      <c r="AX399" s="71"/>
      <c r="AY399" s="72"/>
      <c r="AZ399" s="71">
        <v>263.5</v>
      </c>
      <c r="BA399" s="71">
        <v>366.3</v>
      </c>
      <c r="BB399" s="71">
        <v>0</v>
      </c>
      <c r="BC399" s="71">
        <v>0</v>
      </c>
      <c r="BD399" s="71">
        <v>0</v>
      </c>
      <c r="BE399" s="71">
        <v>0</v>
      </c>
      <c r="BF399" s="71"/>
      <c r="BG399" s="72"/>
      <c r="BH399" s="71">
        <v>0</v>
      </c>
      <c r="BI399" s="71">
        <v>0</v>
      </c>
      <c r="BJ399" s="71">
        <v>0</v>
      </c>
      <c r="BK399" s="71">
        <v>0</v>
      </c>
      <c r="BL399" s="71">
        <v>5.7960000000000003</v>
      </c>
      <c r="BM399" s="71">
        <v>0</v>
      </c>
      <c r="BN399" s="72"/>
      <c r="BO399" s="71">
        <v>0</v>
      </c>
      <c r="BP399" s="71">
        <v>0</v>
      </c>
      <c r="BQ399" s="71">
        <v>0</v>
      </c>
      <c r="BR399" s="71">
        <v>0</v>
      </c>
      <c r="BS399" s="71">
        <v>1</v>
      </c>
      <c r="BT399" s="71">
        <v>0</v>
      </c>
      <c r="BU399"/>
      <c r="BV399" s="70">
        <v>5.7960000000000003</v>
      </c>
      <c r="BW399" s="70">
        <v>0</v>
      </c>
      <c r="BX399" s="70">
        <v>0</v>
      </c>
      <c r="BY399" s="70">
        <v>0</v>
      </c>
      <c r="BZ399" s="70">
        <v>0</v>
      </c>
      <c r="CA399" s="70">
        <v>0</v>
      </c>
      <c r="CB399" s="70">
        <v>0</v>
      </c>
      <c r="CC399" s="70">
        <v>0</v>
      </c>
      <c r="CD399" s="70">
        <v>0</v>
      </c>
    </row>
    <row r="400" spans="1:82">
      <c r="A400" s="70" t="s">
        <v>2174</v>
      </c>
      <c r="B400" s="70">
        <v>269</v>
      </c>
      <c r="C400" s="70">
        <v>14</v>
      </c>
      <c r="D400" s="70">
        <v>16</v>
      </c>
      <c r="E400" s="70">
        <v>2017</v>
      </c>
      <c r="F400" s="70" t="s">
        <v>156</v>
      </c>
      <c r="G400" s="70" t="s">
        <v>2160</v>
      </c>
      <c r="H400" s="70" t="s">
        <v>2161</v>
      </c>
      <c r="I400" s="148"/>
      <c r="J400" s="71">
        <v>2.0378148077364</v>
      </c>
      <c r="K400" s="71">
        <v>0.4796153047641567</v>
      </c>
      <c r="L400" s="71">
        <v>1.5587189676560889</v>
      </c>
      <c r="M400" s="71">
        <v>10.350417265382921</v>
      </c>
      <c r="N400" s="71">
        <v>5.8434566680785531</v>
      </c>
      <c r="O400" s="71">
        <v>3.8134071415670836</v>
      </c>
      <c r="P400" s="71">
        <v>3.6257856928621046</v>
      </c>
      <c r="Q400" s="71">
        <v>0.242474738112294</v>
      </c>
      <c r="R400" s="71">
        <v>0</v>
      </c>
      <c r="S400" s="71">
        <v>0</v>
      </c>
      <c r="T400" s="72"/>
      <c r="U400" s="71">
        <v>223352</v>
      </c>
      <c r="V400" s="71">
        <v>199</v>
      </c>
      <c r="W400" s="71">
        <v>25</v>
      </c>
      <c r="X400" s="71">
        <v>2090</v>
      </c>
      <c r="Y400" s="71">
        <v>1196</v>
      </c>
      <c r="Z400" s="71">
        <v>2280</v>
      </c>
      <c r="AA400" s="71">
        <v>751</v>
      </c>
      <c r="AB400" s="71">
        <v>3550</v>
      </c>
      <c r="AC400" s="71">
        <v>0</v>
      </c>
      <c r="AD400" s="71">
        <v>0</v>
      </c>
      <c r="AE400" s="72"/>
      <c r="AF400" s="71">
        <v>2124042.9017675999</v>
      </c>
      <c r="AG400" s="71">
        <v>307705.82309470873</v>
      </c>
      <c r="AH400" s="71">
        <v>194338.52325562411</v>
      </c>
      <c r="AI400" s="71">
        <v>12640946.22232024</v>
      </c>
      <c r="AJ400" s="71">
        <v>7024715.1227981662</v>
      </c>
      <c r="AK400" s="71">
        <v>0</v>
      </c>
      <c r="AL400" s="71">
        <v>0</v>
      </c>
      <c r="AM400" s="71">
        <v>487652.43172277318</v>
      </c>
      <c r="AN400" s="71">
        <v>0</v>
      </c>
      <c r="AO400" s="71">
        <v>0</v>
      </c>
      <c r="AP400" s="71">
        <v>22779401.02495911</v>
      </c>
      <c r="AQ400" s="72"/>
      <c r="AR400" s="71">
        <v>61</v>
      </c>
      <c r="AS400" s="71">
        <v>15</v>
      </c>
      <c r="AT400" s="71">
        <v>0</v>
      </c>
      <c r="AU400" s="71">
        <v>0</v>
      </c>
      <c r="AV400" s="71">
        <v>0</v>
      </c>
      <c r="AW400" s="71">
        <v>0</v>
      </c>
      <c r="AX400" s="71"/>
      <c r="AY400" s="72"/>
      <c r="AZ400" s="71">
        <v>301.3</v>
      </c>
      <c r="BA400" s="71">
        <v>366.3</v>
      </c>
      <c r="BB400" s="71">
        <v>0</v>
      </c>
      <c r="BC400" s="71">
        <v>0</v>
      </c>
      <c r="BD400" s="71">
        <v>0</v>
      </c>
      <c r="BE400" s="71">
        <v>0</v>
      </c>
      <c r="BF400" s="71"/>
      <c r="BG400" s="72"/>
      <c r="BH400" s="71">
        <v>0</v>
      </c>
      <c r="BI400" s="71">
        <v>0</v>
      </c>
      <c r="BJ400" s="71">
        <v>0</v>
      </c>
      <c r="BK400" s="71">
        <v>0</v>
      </c>
      <c r="BL400" s="71">
        <v>5.61</v>
      </c>
      <c r="BM400" s="71">
        <v>0</v>
      </c>
      <c r="BN400" s="72"/>
      <c r="BO400" s="71">
        <v>0</v>
      </c>
      <c r="BP400" s="71">
        <v>0</v>
      </c>
      <c r="BQ400" s="71">
        <v>0</v>
      </c>
      <c r="BR400" s="71">
        <v>0</v>
      </c>
      <c r="BS400" s="71">
        <v>1</v>
      </c>
      <c r="BT400" s="71">
        <v>0</v>
      </c>
      <c r="BU400"/>
      <c r="BV400" s="70">
        <v>5.61</v>
      </c>
      <c r="BW400" s="70">
        <v>0</v>
      </c>
      <c r="BX400" s="70">
        <v>0</v>
      </c>
      <c r="BY400" s="70">
        <v>0</v>
      </c>
      <c r="BZ400" s="70">
        <v>0</v>
      </c>
      <c r="CA400" s="70">
        <v>0</v>
      </c>
      <c r="CB400" s="70">
        <v>0</v>
      </c>
      <c r="CC400" s="70">
        <v>0</v>
      </c>
      <c r="CD400" s="70">
        <v>0</v>
      </c>
    </row>
    <row r="401" spans="1:82">
      <c r="A401" s="70" t="s">
        <v>2175</v>
      </c>
      <c r="B401" s="70">
        <v>270</v>
      </c>
      <c r="C401" s="70">
        <v>15</v>
      </c>
      <c r="D401" s="70">
        <v>16</v>
      </c>
      <c r="E401" s="70">
        <v>2018</v>
      </c>
      <c r="F401" s="70" t="s">
        <v>183</v>
      </c>
      <c r="G401" s="70" t="s">
        <v>2160</v>
      </c>
      <c r="H401" s="70" t="s">
        <v>2161</v>
      </c>
      <c r="I401" s="148"/>
      <c r="J401" s="71">
        <v>2.0815664173659068</v>
      </c>
      <c r="K401" s="71">
        <v>0.43521765216591135</v>
      </c>
      <c r="L401" s="71">
        <v>1.4141978520474292</v>
      </c>
      <c r="M401" s="71">
        <v>9.5713794273402133</v>
      </c>
      <c r="N401" s="71">
        <v>4.9847158707085288</v>
      </c>
      <c r="O401" s="71">
        <v>3.6761166045554718</v>
      </c>
      <c r="P401" s="71">
        <v>3.584913876301711</v>
      </c>
      <c r="Q401" s="71">
        <v>0.22557238600012899</v>
      </c>
      <c r="R401" s="71">
        <v>0</v>
      </c>
      <c r="S401" s="71">
        <v>0</v>
      </c>
      <c r="T401" s="72"/>
      <c r="U401" s="71">
        <v>235125</v>
      </c>
      <c r="V401" s="71">
        <v>199</v>
      </c>
      <c r="W401" s="71">
        <v>25</v>
      </c>
      <c r="X401" s="71">
        <v>2090</v>
      </c>
      <c r="Y401" s="71">
        <v>1211</v>
      </c>
      <c r="Z401" s="71">
        <v>2240</v>
      </c>
      <c r="AA401" s="71">
        <v>750</v>
      </c>
      <c r="AB401" s="71">
        <v>3559</v>
      </c>
      <c r="AC401" s="71">
        <v>0</v>
      </c>
      <c r="AD401" s="71">
        <v>0</v>
      </c>
      <c r="AE401" s="72"/>
      <c r="AF401" s="71">
        <v>2404877.6467311122</v>
      </c>
      <c r="AG401" s="71">
        <v>271045.73361493269</v>
      </c>
      <c r="AH401" s="71">
        <v>181243.69139542521</v>
      </c>
      <c r="AI401" s="71">
        <v>12086362.385468571</v>
      </c>
      <c r="AJ401" s="71">
        <v>6229823.5601299442</v>
      </c>
      <c r="AK401" s="71">
        <v>0</v>
      </c>
      <c r="AL401" s="71">
        <v>0</v>
      </c>
      <c r="AM401" s="71">
        <v>489900.30302275828</v>
      </c>
      <c r="AN401" s="71">
        <v>0</v>
      </c>
      <c r="AO401" s="71">
        <v>0</v>
      </c>
      <c r="AP401" s="71">
        <v>21663253.320362743</v>
      </c>
      <c r="AQ401" s="72"/>
      <c r="AR401" s="71">
        <v>73</v>
      </c>
      <c r="AS401" s="71">
        <v>18</v>
      </c>
      <c r="AT401" s="71">
        <v>0</v>
      </c>
      <c r="AU401" s="71">
        <v>0</v>
      </c>
      <c r="AV401" s="71">
        <v>0</v>
      </c>
      <c r="AW401" s="71">
        <v>0</v>
      </c>
      <c r="AX401" s="71"/>
      <c r="AY401" s="72"/>
      <c r="AZ401" s="71">
        <v>368</v>
      </c>
      <c r="BA401" s="71">
        <v>398</v>
      </c>
      <c r="BB401" s="71">
        <v>0</v>
      </c>
      <c r="BC401" s="71">
        <v>0</v>
      </c>
      <c r="BD401" s="71">
        <v>0</v>
      </c>
      <c r="BE401" s="71">
        <v>0</v>
      </c>
      <c r="BF401" s="71"/>
      <c r="BG401" s="72"/>
      <c r="BH401" s="71">
        <v>0</v>
      </c>
      <c r="BI401" s="71">
        <v>0</v>
      </c>
      <c r="BJ401" s="71">
        <v>0</v>
      </c>
      <c r="BK401" s="71">
        <v>0</v>
      </c>
      <c r="BL401" s="71">
        <v>5.5529999999999999</v>
      </c>
      <c r="BM401" s="71">
        <v>0</v>
      </c>
      <c r="BN401" s="72"/>
      <c r="BO401" s="71">
        <v>0</v>
      </c>
      <c r="BP401" s="71">
        <v>0</v>
      </c>
      <c r="BQ401" s="71">
        <v>0</v>
      </c>
      <c r="BR401" s="71">
        <v>0</v>
      </c>
      <c r="BS401" s="71">
        <v>1</v>
      </c>
      <c r="BT401" s="71">
        <v>0</v>
      </c>
      <c r="BU401"/>
      <c r="BV401" s="70">
        <v>5.5529999999999999</v>
      </c>
      <c r="BW401" s="70">
        <v>0</v>
      </c>
      <c r="BX401" s="70">
        <v>0</v>
      </c>
      <c r="BY401" s="70">
        <v>0</v>
      </c>
      <c r="BZ401" s="70">
        <v>0</v>
      </c>
      <c r="CA401" s="70">
        <v>0</v>
      </c>
      <c r="CB401" s="70">
        <v>0</v>
      </c>
      <c r="CC401" s="70">
        <v>0</v>
      </c>
      <c r="CD401" s="70">
        <v>0</v>
      </c>
    </row>
    <row r="402" spans="1:82">
      <c r="A402" s="70" t="s">
        <v>2176</v>
      </c>
      <c r="B402" s="70">
        <v>271</v>
      </c>
      <c r="C402" s="70">
        <v>16</v>
      </c>
      <c r="D402" s="70">
        <v>16</v>
      </c>
      <c r="E402" s="70">
        <v>2019</v>
      </c>
      <c r="F402" s="70" t="s">
        <v>158</v>
      </c>
      <c r="G402" s="70" t="s">
        <v>2160</v>
      </c>
      <c r="H402" s="70" t="s">
        <v>2161</v>
      </c>
      <c r="I402" s="148"/>
      <c r="J402" s="71">
        <v>2.217867881973524</v>
      </c>
      <c r="K402" s="71">
        <v>0.39289414625401431</v>
      </c>
      <c r="L402" s="71">
        <v>1.4189962113992947</v>
      </c>
      <c r="M402" s="71">
        <v>9.7506769705840615</v>
      </c>
      <c r="N402" s="71">
        <v>4.4157795307040297</v>
      </c>
      <c r="O402" s="71">
        <v>3.6369908452994246</v>
      </c>
      <c r="P402" s="71">
        <v>3.5686061771220401</v>
      </c>
      <c r="Q402" s="71">
        <v>0.21931812025928499</v>
      </c>
      <c r="R402" s="71">
        <v>0</v>
      </c>
      <c r="S402" s="71">
        <v>0</v>
      </c>
      <c r="T402" s="72"/>
      <c r="U402" s="71">
        <v>272092</v>
      </c>
      <c r="V402" s="71">
        <v>199</v>
      </c>
      <c r="W402" s="71">
        <v>25</v>
      </c>
      <c r="X402" s="71">
        <v>2090</v>
      </c>
      <c r="Y402" s="71">
        <v>1225</v>
      </c>
      <c r="Z402" s="71">
        <v>2277</v>
      </c>
      <c r="AA402" s="71">
        <v>741</v>
      </c>
      <c r="AB402" s="71">
        <v>3554</v>
      </c>
      <c r="AC402" s="71">
        <v>0</v>
      </c>
      <c r="AD402" s="71">
        <v>0</v>
      </c>
      <c r="AE402" s="72"/>
      <c r="AF402" s="71">
        <v>2783847.153759602</v>
      </c>
      <c r="AG402" s="71">
        <v>263406.55124683562</v>
      </c>
      <c r="AH402" s="71">
        <v>197221.76637166549</v>
      </c>
      <c r="AI402" s="71">
        <v>13585715.327107949</v>
      </c>
      <c r="AJ402" s="71">
        <v>6442166.0654233554</v>
      </c>
      <c r="AK402" s="71">
        <v>0</v>
      </c>
      <c r="AL402" s="71">
        <v>0</v>
      </c>
      <c r="AM402" s="71">
        <v>484028.04550232424</v>
      </c>
      <c r="AN402" s="71">
        <v>0</v>
      </c>
      <c r="AO402" s="71">
        <v>0</v>
      </c>
      <c r="AP402" s="71">
        <v>23756384.909411732</v>
      </c>
      <c r="AQ402" s="72"/>
      <c r="AR402" s="71">
        <v>81</v>
      </c>
      <c r="AS402" s="71">
        <v>21</v>
      </c>
      <c r="AT402" s="71">
        <v>0</v>
      </c>
      <c r="AU402" s="71">
        <v>0</v>
      </c>
      <c r="AV402" s="71">
        <v>0</v>
      </c>
      <c r="AW402" s="71">
        <v>0</v>
      </c>
      <c r="AX402" s="71"/>
      <c r="AY402" s="72"/>
      <c r="AZ402" s="71">
        <v>404.59999999999991</v>
      </c>
      <c r="BA402" s="71">
        <v>438.49999999999989</v>
      </c>
      <c r="BB402" s="71">
        <v>0</v>
      </c>
      <c r="BC402" s="71">
        <v>0</v>
      </c>
      <c r="BD402" s="71">
        <v>0</v>
      </c>
      <c r="BE402" s="71">
        <v>0</v>
      </c>
      <c r="BF402" s="71"/>
      <c r="BG402" s="72"/>
      <c r="BH402" s="71">
        <v>0</v>
      </c>
      <c r="BI402" s="71">
        <v>0</v>
      </c>
      <c r="BJ402" s="71">
        <v>0</v>
      </c>
      <c r="BK402" s="71">
        <v>0</v>
      </c>
      <c r="BL402" s="71">
        <v>5.0810000000000004</v>
      </c>
      <c r="BM402" s="71">
        <v>0</v>
      </c>
      <c r="BN402" s="72"/>
      <c r="BO402" s="71">
        <v>0</v>
      </c>
      <c r="BP402" s="71">
        <v>0</v>
      </c>
      <c r="BQ402" s="71">
        <v>0</v>
      </c>
      <c r="BR402" s="71">
        <v>0</v>
      </c>
      <c r="BS402" s="71">
        <v>1</v>
      </c>
      <c r="BT402" s="71">
        <v>0</v>
      </c>
      <c r="BU402"/>
      <c r="BV402" s="70">
        <v>5.0810000000000004</v>
      </c>
      <c r="BW402" s="70">
        <v>0</v>
      </c>
      <c r="BX402" s="70">
        <v>0</v>
      </c>
      <c r="BY402" s="70">
        <v>0</v>
      </c>
      <c r="BZ402" s="70">
        <v>0</v>
      </c>
      <c r="CA402" s="70">
        <v>0</v>
      </c>
      <c r="CB402" s="70">
        <v>0</v>
      </c>
      <c r="CC402" s="70">
        <v>0</v>
      </c>
      <c r="CD402" s="70">
        <v>0</v>
      </c>
    </row>
    <row r="403" spans="1:82">
      <c r="A403" s="70" t="s">
        <v>2177</v>
      </c>
      <c r="B403" s="70">
        <v>272</v>
      </c>
      <c r="C403" s="70">
        <v>17</v>
      </c>
      <c r="D403" s="70">
        <v>16</v>
      </c>
      <c r="E403" s="70">
        <v>2020</v>
      </c>
      <c r="F403" s="70" t="s">
        <v>159</v>
      </c>
      <c r="G403" s="70" t="s">
        <v>2160</v>
      </c>
      <c r="H403" s="70" t="s">
        <v>2161</v>
      </c>
      <c r="I403" s="148"/>
      <c r="J403" s="71">
        <v>1.833583100260054</v>
      </c>
      <c r="K403" s="71">
        <v>0.52416147246902645</v>
      </c>
      <c r="L403" s="71">
        <v>1.4627220631234743</v>
      </c>
      <c r="M403" s="71">
        <v>7.7778299422300679</v>
      </c>
      <c r="N403" s="71">
        <v>3.9136435780094416</v>
      </c>
      <c r="O403" s="71">
        <v>3.2215041156472735</v>
      </c>
      <c r="P403" s="71">
        <v>3.3936887107643399</v>
      </c>
      <c r="Q403" s="71">
        <v>0.20954641095976101</v>
      </c>
      <c r="R403" s="71">
        <v>0</v>
      </c>
      <c r="S403" s="71">
        <v>0</v>
      </c>
      <c r="T403" s="72"/>
      <c r="U403" s="71">
        <v>208217</v>
      </c>
      <c r="V403" s="71">
        <v>241</v>
      </c>
      <c r="W403" s="71">
        <v>23</v>
      </c>
      <c r="X403" s="71">
        <v>2094</v>
      </c>
      <c r="Y403" s="71">
        <v>1227</v>
      </c>
      <c r="Z403" s="71">
        <v>2302</v>
      </c>
      <c r="AA403" s="71">
        <v>749</v>
      </c>
      <c r="AB403" s="71">
        <v>3554</v>
      </c>
      <c r="AC403" s="71">
        <v>0</v>
      </c>
      <c r="AD403" s="71">
        <v>0</v>
      </c>
      <c r="AE403" s="72"/>
      <c r="AF403" s="71">
        <v>2098594.5486938749</v>
      </c>
      <c r="AG403" s="71">
        <v>335780.96018809051</v>
      </c>
      <c r="AH403" s="71">
        <v>208149.97108717993</v>
      </c>
      <c r="AI403" s="71">
        <v>11341388.290410705</v>
      </c>
      <c r="AJ403" s="71">
        <v>6179289.7348317169</v>
      </c>
      <c r="AK403" s="71"/>
      <c r="AL403" s="71"/>
      <c r="AM403" s="71">
        <v>463836.48576355638</v>
      </c>
      <c r="AN403" s="71"/>
      <c r="AO403" s="71"/>
      <c r="AP403" s="71">
        <v>20627039.990975127</v>
      </c>
      <c r="AQ403" s="72"/>
      <c r="AR403" s="71">
        <v>89</v>
      </c>
      <c r="AS403" s="71">
        <v>22</v>
      </c>
      <c r="AT403" s="71">
        <v>0</v>
      </c>
      <c r="AU403" s="71">
        <v>0</v>
      </c>
      <c r="AV403" s="71">
        <v>0</v>
      </c>
      <c r="AW403" s="71">
        <v>0</v>
      </c>
      <c r="AX403" s="71"/>
      <c r="AY403" s="72"/>
      <c r="AZ403" s="71">
        <v>444.59999999999991</v>
      </c>
      <c r="BA403" s="71">
        <v>478.09999999999991</v>
      </c>
      <c r="BB403" s="71">
        <v>0</v>
      </c>
      <c r="BC403" s="71">
        <v>0</v>
      </c>
      <c r="BD403" s="71">
        <v>0</v>
      </c>
      <c r="BE403" s="71">
        <v>0</v>
      </c>
      <c r="BF403" s="71"/>
      <c r="BG403" s="72"/>
      <c r="BH403" s="71">
        <v>0</v>
      </c>
      <c r="BI403" s="71">
        <v>0</v>
      </c>
      <c r="BJ403" s="71">
        <v>0</v>
      </c>
      <c r="BK403" s="71">
        <v>0</v>
      </c>
      <c r="BL403" s="71">
        <v>4.5750000000000002</v>
      </c>
      <c r="BM403" s="71">
        <v>0</v>
      </c>
      <c r="BN403" s="72"/>
      <c r="BO403" s="71">
        <v>0</v>
      </c>
      <c r="BP403" s="71">
        <v>0</v>
      </c>
      <c r="BQ403" s="71">
        <v>0</v>
      </c>
      <c r="BR403" s="71">
        <v>0</v>
      </c>
      <c r="BS403" s="71">
        <v>1</v>
      </c>
      <c r="BT403" s="71">
        <v>0</v>
      </c>
      <c r="BU403"/>
      <c r="BV403" s="70">
        <v>4.5750000000000002</v>
      </c>
      <c r="BW403" s="70">
        <v>0</v>
      </c>
      <c r="BX403" s="70">
        <v>0</v>
      </c>
      <c r="BY403" s="70">
        <v>0</v>
      </c>
      <c r="BZ403" s="70">
        <v>0</v>
      </c>
      <c r="CA403" s="70">
        <v>0</v>
      </c>
      <c r="CB403" s="70">
        <v>0</v>
      </c>
      <c r="CC403" s="70">
        <v>0</v>
      </c>
      <c r="CD403" s="70">
        <v>0</v>
      </c>
    </row>
    <row r="404" spans="1:82">
      <c r="A404" s="70" t="s">
        <v>2178</v>
      </c>
      <c r="B404" s="70">
        <v>272</v>
      </c>
      <c r="C404" s="70">
        <v>18</v>
      </c>
      <c r="D404" s="70">
        <v>16</v>
      </c>
      <c r="E404" s="70">
        <v>2021</v>
      </c>
      <c r="F404" s="70" t="s">
        <v>160</v>
      </c>
      <c r="G404" s="70" t="s">
        <v>2160</v>
      </c>
      <c r="H404" s="70" t="s">
        <v>2161</v>
      </c>
      <c r="I404" s="148"/>
      <c r="J404" s="71">
        <v>1.2066738220624531</v>
      </c>
      <c r="K404" s="71">
        <v>0.55478069982414058</v>
      </c>
      <c r="L404" s="71">
        <v>1.1632051283385991</v>
      </c>
      <c r="M404" s="71">
        <v>9.5086484374008897</v>
      </c>
      <c r="N404" s="71">
        <v>4.4907332840493712</v>
      </c>
      <c r="O404" s="71">
        <v>3.1953279536992203</v>
      </c>
      <c r="P404" s="71">
        <v>3.5081904757290996</v>
      </c>
      <c r="Q404" s="71">
        <v>0.20873390894583399</v>
      </c>
      <c r="R404" s="71">
        <v>0</v>
      </c>
      <c r="S404" s="71">
        <v>0</v>
      </c>
      <c r="T404" s="72"/>
      <c r="U404" s="71">
        <v>155165</v>
      </c>
      <c r="V404" s="71">
        <v>241</v>
      </c>
      <c r="W404" s="71">
        <v>23</v>
      </c>
      <c r="X404" s="71">
        <v>2094</v>
      </c>
      <c r="Y404" s="71">
        <v>1245</v>
      </c>
      <c r="Z404" s="71">
        <v>2351</v>
      </c>
      <c r="AA404" s="71">
        <v>755</v>
      </c>
      <c r="AB404" s="71">
        <v>3575</v>
      </c>
      <c r="AC404" s="71">
        <v>0</v>
      </c>
      <c r="AD404" s="71">
        <v>0</v>
      </c>
      <c r="AE404" s="72"/>
      <c r="AF404" s="71">
        <v>1354239.5033882754</v>
      </c>
      <c r="AG404" s="71">
        <v>355064.78501007153</v>
      </c>
      <c r="AH404" s="71">
        <v>184413.44248023233</v>
      </c>
      <c r="AI404" s="71">
        <v>14017324.434194533</v>
      </c>
      <c r="AJ404" s="71">
        <v>6416511.3342944039</v>
      </c>
      <c r="AK404" s="71">
        <v>0</v>
      </c>
      <c r="AL404" s="71">
        <v>0</v>
      </c>
      <c r="AM404" s="71">
        <v>469268.39891289547</v>
      </c>
      <c r="AN404" s="71">
        <v>0</v>
      </c>
      <c r="AO404" s="71">
        <v>0</v>
      </c>
      <c r="AP404" s="71">
        <v>22796821.898280412</v>
      </c>
      <c r="AQ404" s="72"/>
      <c r="AR404" s="71">
        <v>101</v>
      </c>
      <c r="AS404" s="71">
        <v>22</v>
      </c>
      <c r="AT404" s="71">
        <v>0</v>
      </c>
      <c r="AU404" s="71">
        <v>0</v>
      </c>
      <c r="AV404" s="71">
        <v>0</v>
      </c>
      <c r="AW404" s="71">
        <v>0</v>
      </c>
      <c r="AX404" s="71"/>
      <c r="AY404" s="72"/>
      <c r="AZ404" s="71">
        <v>515.29999999999984</v>
      </c>
      <c r="BA404" s="71">
        <v>478.09999999999991</v>
      </c>
      <c r="BB404" s="71">
        <v>0</v>
      </c>
      <c r="BC404" s="71">
        <v>0</v>
      </c>
      <c r="BD404" s="71">
        <v>0</v>
      </c>
      <c r="BE404" s="71">
        <v>0</v>
      </c>
      <c r="BF404" s="71"/>
      <c r="BG404" s="72"/>
      <c r="BH404" s="71">
        <v>0</v>
      </c>
      <c r="BI404" s="71">
        <v>0</v>
      </c>
      <c r="BJ404" s="71">
        <v>0</v>
      </c>
      <c r="BK404" s="71">
        <v>0</v>
      </c>
      <c r="BL404" s="71">
        <v>4.4269999999999996</v>
      </c>
      <c r="BM404" s="71">
        <v>0</v>
      </c>
      <c r="BN404" s="72"/>
      <c r="BO404" s="71">
        <v>0</v>
      </c>
      <c r="BP404" s="71">
        <v>0</v>
      </c>
      <c r="BQ404" s="71">
        <v>0</v>
      </c>
      <c r="BR404" s="71">
        <v>0</v>
      </c>
      <c r="BS404" s="71">
        <v>1</v>
      </c>
      <c r="BT404" s="71">
        <v>0</v>
      </c>
      <c r="BU404"/>
      <c r="BV404" s="70">
        <v>4.4269999999999996</v>
      </c>
      <c r="BW404" s="70">
        <v>0</v>
      </c>
      <c r="BX404" s="70">
        <v>0</v>
      </c>
      <c r="BY404" s="70">
        <v>0</v>
      </c>
      <c r="BZ404" s="70">
        <v>0</v>
      </c>
      <c r="CA404" s="70">
        <v>0</v>
      </c>
      <c r="CB404" s="70">
        <v>0</v>
      </c>
      <c r="CC404" s="70">
        <v>0</v>
      </c>
      <c r="CD404" s="70">
        <v>0</v>
      </c>
    </row>
    <row r="405" spans="1:82">
      <c r="A405" s="70" t="s">
        <v>2179</v>
      </c>
      <c r="B405" s="70">
        <v>272</v>
      </c>
      <c r="C405" s="70">
        <v>19</v>
      </c>
      <c r="D405" s="70">
        <v>16</v>
      </c>
      <c r="E405" s="70">
        <v>2022</v>
      </c>
      <c r="F405" s="70" t="s">
        <v>161</v>
      </c>
      <c r="G405" s="70" t="s">
        <v>2160</v>
      </c>
      <c r="H405" s="70" t="s">
        <v>2161</v>
      </c>
      <c r="I405" s="148"/>
      <c r="J405" s="71">
        <v>2.4134329932177727</v>
      </c>
      <c r="K405" s="71">
        <v>0.51580424594047036</v>
      </c>
      <c r="L405" s="71">
        <v>1.062699711932396</v>
      </c>
      <c r="M405" s="71">
        <v>8.601289985296706</v>
      </c>
      <c r="N405" s="71">
        <v>4.9254897415508374</v>
      </c>
      <c r="O405" s="71">
        <v>3.3931619060008358</v>
      </c>
      <c r="P405" s="71">
        <v>3.4097447908132863</v>
      </c>
      <c r="Q405" s="71">
        <v>0.21187256318299627</v>
      </c>
      <c r="R405" s="71">
        <v>0</v>
      </c>
      <c r="S405" s="71">
        <v>0</v>
      </c>
      <c r="T405" s="72"/>
      <c r="U405" s="71">
        <v>314306</v>
      </c>
      <c r="V405" s="71">
        <v>241</v>
      </c>
      <c r="W405" s="71">
        <v>23</v>
      </c>
      <c r="X405" s="71">
        <v>2094</v>
      </c>
      <c r="Y405" s="71">
        <v>1277</v>
      </c>
      <c r="Z405" s="71">
        <v>2372</v>
      </c>
      <c r="AA405" s="71">
        <v>745</v>
      </c>
      <c r="AB405" s="71">
        <v>3599</v>
      </c>
      <c r="AC405" s="71">
        <v>0</v>
      </c>
      <c r="AD405" s="71">
        <v>0</v>
      </c>
      <c r="AE405" s="72"/>
      <c r="AF405" s="71">
        <v>2628548.9608329539</v>
      </c>
      <c r="AG405" s="71">
        <v>357724.11604784866</v>
      </c>
      <c r="AH405" s="71">
        <v>158337.16289393476</v>
      </c>
      <c r="AI405" s="71">
        <v>12372907.72788188</v>
      </c>
      <c r="AJ405" s="71">
        <v>7385458.2021301556</v>
      </c>
      <c r="AK405" s="71">
        <v>0</v>
      </c>
      <c r="AL405" s="71">
        <v>0</v>
      </c>
      <c r="AM405" s="71">
        <v>464729.13257120893</v>
      </c>
      <c r="AN405" s="71">
        <v>0</v>
      </c>
      <c r="AO405" s="71">
        <v>0</v>
      </c>
      <c r="AP405" s="71">
        <v>23367705.302357983</v>
      </c>
      <c r="AQ405" s="72"/>
      <c r="AR405" s="71">
        <v>116</v>
      </c>
      <c r="AS405" s="71">
        <v>23</v>
      </c>
      <c r="AT405" s="71">
        <v>0</v>
      </c>
      <c r="AU405" s="71">
        <v>0</v>
      </c>
      <c r="AV405" s="71">
        <v>0</v>
      </c>
      <c r="AW405" s="71">
        <v>0</v>
      </c>
      <c r="AX405" s="71"/>
      <c r="AY405" s="72"/>
      <c r="AZ405" s="71">
        <v>585.39999999999986</v>
      </c>
      <c r="BA405" s="71">
        <v>518.09999999999991</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2180</v>
      </c>
      <c r="B406" s="70">
        <v>272</v>
      </c>
      <c r="C406" s="70">
        <v>20</v>
      </c>
      <c r="D406" s="70">
        <v>16</v>
      </c>
      <c r="E406" s="70">
        <v>2023</v>
      </c>
      <c r="F406" s="70" t="s">
        <v>1539</v>
      </c>
      <c r="G406" s="1064" t="s">
        <v>2160</v>
      </c>
      <c r="H406" s="70" t="s">
        <v>2161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131</v>
      </c>
      <c r="AS406" s="71">
        <v>23</v>
      </c>
      <c r="AT406" s="71">
        <v>0</v>
      </c>
      <c r="AU406" s="71">
        <v>0</v>
      </c>
      <c r="AV406" s="71">
        <v>0</v>
      </c>
      <c r="AW406" s="71">
        <v>0</v>
      </c>
      <c r="AX406" s="71"/>
      <c r="AY406" s="72"/>
      <c r="AZ406" s="71">
        <v>671.99999999999966</v>
      </c>
      <c r="BA406" s="71">
        <v>518.09999999999991</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2181</v>
      </c>
      <c r="B407" s="70">
        <v>272</v>
      </c>
      <c r="C407" s="70">
        <v>21</v>
      </c>
      <c r="D407" s="70">
        <v>16</v>
      </c>
      <c r="E407" s="70">
        <v>2024</v>
      </c>
      <c r="F407" s="70" t="s">
        <v>1554</v>
      </c>
      <c r="G407" s="1064" t="s">
        <v>2160</v>
      </c>
      <c r="H407" s="70" t="s">
        <v>2161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2182</v>
      </c>
      <c r="B408" s="70">
        <v>324</v>
      </c>
      <c r="C408" s="70">
        <v>1</v>
      </c>
      <c r="D408" s="70">
        <v>20</v>
      </c>
      <c r="E408" s="70">
        <v>1990</v>
      </c>
      <c r="F408" s="70" t="s">
        <v>787</v>
      </c>
      <c r="G408" s="70" t="s">
        <v>2183</v>
      </c>
      <c r="H408" s="70" t="s">
        <v>2184</v>
      </c>
      <c r="I408" s="148"/>
      <c r="J408" s="71">
        <v>20.49371313601727</v>
      </c>
      <c r="K408" s="71">
        <v>0.87478092902119164</v>
      </c>
      <c r="L408" s="71">
        <v>6.3577175868780893</v>
      </c>
      <c r="M408" s="71">
        <v>3.6153484108159999</v>
      </c>
      <c r="N408" s="71">
        <v>6.3180976476218866</v>
      </c>
      <c r="O408" s="71">
        <v>3.11928889822667</v>
      </c>
      <c r="P408" s="71">
        <v>6.6512611811886284</v>
      </c>
      <c r="Q408" s="71">
        <v>0.38856637990382498</v>
      </c>
      <c r="R408" s="71">
        <v>0</v>
      </c>
      <c r="S408" s="71">
        <v>0.46740180914527729</v>
      </c>
      <c r="T408" s="72"/>
      <c r="U408" s="71">
        <v>430783</v>
      </c>
      <c r="V408" s="71">
        <v>355</v>
      </c>
      <c r="W408" s="71">
        <v>67</v>
      </c>
      <c r="X408" s="71">
        <v>1463</v>
      </c>
      <c r="Y408" s="71">
        <v>2362</v>
      </c>
      <c r="Z408" s="71">
        <v>1283</v>
      </c>
      <c r="AA408" s="71">
        <v>1615</v>
      </c>
      <c r="AB408" s="71">
        <v>6309</v>
      </c>
      <c r="AC408" s="71">
        <v>0</v>
      </c>
      <c r="AD408" s="71">
        <v>0.46740180914527729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2185</v>
      </c>
      <c r="B409" s="70">
        <v>325</v>
      </c>
      <c r="C409" s="70">
        <v>2</v>
      </c>
      <c r="D409" s="70">
        <v>20</v>
      </c>
      <c r="E409" s="70">
        <v>2005</v>
      </c>
      <c r="F409" s="70" t="s">
        <v>789</v>
      </c>
      <c r="G409" s="70" t="s">
        <v>2183</v>
      </c>
      <c r="H409" s="70" t="s">
        <v>2184</v>
      </c>
      <c r="I409" s="148"/>
      <c r="J409" s="71">
        <v>14.389906103528549</v>
      </c>
      <c r="K409" s="71">
        <v>0.42499843476674892</v>
      </c>
      <c r="L409" s="71">
        <v>0.61628118913111085</v>
      </c>
      <c r="M409" s="71">
        <v>4.8298722511532901</v>
      </c>
      <c r="N409" s="71">
        <v>8.6701084851015295</v>
      </c>
      <c r="O409" s="71">
        <v>4.4646041029942731</v>
      </c>
      <c r="P409" s="71">
        <v>7.3468773852379963</v>
      </c>
      <c r="Q409" s="71">
        <v>0.31654662492118202</v>
      </c>
      <c r="R409" s="71">
        <v>0</v>
      </c>
      <c r="S409" s="71">
        <v>0.32418289999999989</v>
      </c>
      <c r="T409" s="72"/>
      <c r="U409" s="71">
        <v>390787</v>
      </c>
      <c r="V409" s="71">
        <v>213</v>
      </c>
      <c r="W409" s="71">
        <v>6</v>
      </c>
      <c r="X409" s="71">
        <v>955</v>
      </c>
      <c r="Y409" s="71">
        <v>2443</v>
      </c>
      <c r="Z409" s="71">
        <v>2125</v>
      </c>
      <c r="AA409" s="71">
        <v>1461</v>
      </c>
      <c r="AB409" s="71">
        <v>5373</v>
      </c>
      <c r="AC409" s="71">
        <v>0</v>
      </c>
      <c r="AD409" s="71">
        <v>0.32418289999999989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2186</v>
      </c>
      <c r="B410" s="70">
        <v>326</v>
      </c>
      <c r="C410" s="70">
        <v>3</v>
      </c>
      <c r="D410" s="70">
        <v>20</v>
      </c>
      <c r="E410" s="70">
        <v>2006</v>
      </c>
      <c r="F410" s="70" t="s">
        <v>790</v>
      </c>
      <c r="G410" s="70" t="s">
        <v>2183</v>
      </c>
      <c r="H410" s="70" t="s">
        <v>2184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2187</v>
      </c>
      <c r="B411" s="70">
        <v>327</v>
      </c>
      <c r="C411" s="70">
        <v>4</v>
      </c>
      <c r="D411" s="70">
        <v>20</v>
      </c>
      <c r="E411" s="70">
        <v>2007</v>
      </c>
      <c r="F411" s="70" t="s">
        <v>791</v>
      </c>
      <c r="G411" s="70" t="s">
        <v>2183</v>
      </c>
      <c r="H411" s="70" t="s">
        <v>2184</v>
      </c>
      <c r="I411" s="148"/>
      <c r="J411" s="71">
        <v>11.984455362134099</v>
      </c>
      <c r="K411" s="71">
        <v>0.47839561773577521</v>
      </c>
      <c r="L411" s="71">
        <v>0</v>
      </c>
      <c r="M411" s="71">
        <v>5.0772402279491926</v>
      </c>
      <c r="N411" s="71">
        <v>9.4135161211764053</v>
      </c>
      <c r="O411" s="71">
        <v>4.2381506810734333</v>
      </c>
      <c r="P411" s="71">
        <v>7.2563385041610413</v>
      </c>
      <c r="Q411" s="71">
        <v>0.32408088956651898</v>
      </c>
      <c r="R411" s="71">
        <v>0</v>
      </c>
      <c r="S411" s="71">
        <v>0.34160809760999999</v>
      </c>
      <c r="T411" s="72"/>
      <c r="U411" s="71">
        <v>378133</v>
      </c>
      <c r="V411" s="71">
        <v>233</v>
      </c>
      <c r="W411" s="71">
        <v>0</v>
      </c>
      <c r="X411" s="71">
        <v>1350</v>
      </c>
      <c r="Y411" s="71">
        <v>2441</v>
      </c>
      <c r="Z411" s="71">
        <v>2097</v>
      </c>
      <c r="AA411" s="71">
        <v>1421</v>
      </c>
      <c r="AB411" s="71">
        <v>5210</v>
      </c>
      <c r="AC411" s="71">
        <v>0</v>
      </c>
      <c r="AD411" s="71">
        <v>0.34160809760999999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2188</v>
      </c>
      <c r="B412" s="70">
        <v>328</v>
      </c>
      <c r="C412" s="70">
        <v>5</v>
      </c>
      <c r="D412" s="70">
        <v>20</v>
      </c>
      <c r="E412" s="70">
        <v>2008</v>
      </c>
      <c r="F412" s="70" t="s">
        <v>792</v>
      </c>
      <c r="G412" s="70" t="s">
        <v>2183</v>
      </c>
      <c r="H412" s="70" t="s">
        <v>2184</v>
      </c>
      <c r="I412" s="148"/>
      <c r="J412" s="71">
        <v>10.901835620195801</v>
      </c>
      <c r="K412" s="71">
        <v>0.34774825736704118</v>
      </c>
      <c r="L412" s="71">
        <v>0</v>
      </c>
      <c r="M412" s="71">
        <v>5.5645073725160232</v>
      </c>
      <c r="N412" s="71">
        <v>8.4714582244652163</v>
      </c>
      <c r="O412" s="71">
        <v>4.0397722372596956</v>
      </c>
      <c r="P412" s="71">
        <v>6.9828333789452239</v>
      </c>
      <c r="Q412" s="71">
        <v>0.31081989025204698</v>
      </c>
      <c r="R412" s="71">
        <v>0</v>
      </c>
      <c r="S412" s="71">
        <v>0.54300966967340003</v>
      </c>
      <c r="T412" s="72"/>
      <c r="U412" s="71">
        <v>375586</v>
      </c>
      <c r="V412" s="71">
        <v>233</v>
      </c>
      <c r="W412" s="71">
        <v>0</v>
      </c>
      <c r="X412" s="71">
        <v>1350</v>
      </c>
      <c r="Y412" s="71">
        <v>2404</v>
      </c>
      <c r="Z412" s="71">
        <v>2069</v>
      </c>
      <c r="AA412" s="71">
        <v>1369</v>
      </c>
      <c r="AB412" s="71">
        <v>5079</v>
      </c>
      <c r="AC412" s="71">
        <v>0</v>
      </c>
      <c r="AD412" s="71">
        <v>0.54300966967340003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2189</v>
      </c>
      <c r="B413" s="70">
        <v>329</v>
      </c>
      <c r="C413" s="70">
        <v>6</v>
      </c>
      <c r="D413" s="70">
        <v>20</v>
      </c>
      <c r="E413" s="70">
        <v>2009</v>
      </c>
      <c r="F413" s="70" t="s">
        <v>176</v>
      </c>
      <c r="G413" s="70" t="s">
        <v>2183</v>
      </c>
      <c r="H413" s="70" t="s">
        <v>2184</v>
      </c>
      <c r="I413" s="148"/>
      <c r="J413" s="71">
        <v>13.08015946335628</v>
      </c>
      <c r="K413" s="71">
        <v>0.2474467008577079</v>
      </c>
      <c r="L413" s="71">
        <v>0.85812272269031964</v>
      </c>
      <c r="M413" s="71">
        <v>4.6744990079435844</v>
      </c>
      <c r="N413" s="71">
        <v>7.0101614382131938</v>
      </c>
      <c r="O413" s="71">
        <v>4.1461893829989824</v>
      </c>
      <c r="P413" s="71">
        <v>6.6080476482440336</v>
      </c>
      <c r="Q413" s="71">
        <v>0.29084552084104898</v>
      </c>
      <c r="R413" s="71">
        <v>0</v>
      </c>
      <c r="S413" s="71">
        <v>0.56251819964876704</v>
      </c>
      <c r="T413" s="72"/>
      <c r="U413" s="71">
        <v>341636</v>
      </c>
      <c r="V413" s="71">
        <v>181</v>
      </c>
      <c r="W413" s="71">
        <v>11</v>
      </c>
      <c r="X413" s="71">
        <v>1290</v>
      </c>
      <c r="Y413" s="71">
        <v>2391</v>
      </c>
      <c r="Z413" s="71">
        <v>2096</v>
      </c>
      <c r="AA413" s="71">
        <v>1330</v>
      </c>
      <c r="AB413" s="71">
        <v>4989</v>
      </c>
      <c r="AC413" s="71">
        <v>0</v>
      </c>
      <c r="AD413" s="71">
        <v>0.56251819964876704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2190</v>
      </c>
      <c r="B414" s="70">
        <v>330</v>
      </c>
      <c r="C414" s="70">
        <v>7</v>
      </c>
      <c r="D414" s="70">
        <v>20</v>
      </c>
      <c r="E414" s="70">
        <v>2010</v>
      </c>
      <c r="F414" s="70" t="s">
        <v>177</v>
      </c>
      <c r="G414" s="70" t="s">
        <v>2183</v>
      </c>
      <c r="H414" s="70" t="s">
        <v>2184</v>
      </c>
      <c r="I414" s="148"/>
      <c r="J414" s="71">
        <v>13.255382599741189</v>
      </c>
      <c r="K414" s="71">
        <v>0.27475191838588869</v>
      </c>
      <c r="L414" s="71">
        <v>0.83722549296273163</v>
      </c>
      <c r="M414" s="71">
        <v>5.106584359954744</v>
      </c>
      <c r="N414" s="71">
        <v>7.4193333796632874</v>
      </c>
      <c r="O414" s="71">
        <v>4.1782058365984556</v>
      </c>
      <c r="P414" s="71">
        <v>6.6091432630072111</v>
      </c>
      <c r="Q414" s="71">
        <v>0.29665079919626502</v>
      </c>
      <c r="R414" s="71">
        <v>0</v>
      </c>
      <c r="S414" s="71">
        <v>0.500824225728704</v>
      </c>
      <c r="T414" s="72"/>
      <c r="U414" s="71">
        <v>336749</v>
      </c>
      <c r="V414" s="71">
        <v>181</v>
      </c>
      <c r="W414" s="71">
        <v>11</v>
      </c>
      <c r="X414" s="71">
        <v>1290</v>
      </c>
      <c r="Y414" s="71">
        <v>2367</v>
      </c>
      <c r="Z414" s="71">
        <v>2122</v>
      </c>
      <c r="AA414" s="71">
        <v>1297</v>
      </c>
      <c r="AB414" s="71">
        <v>4876</v>
      </c>
      <c r="AC414" s="71">
        <v>0</v>
      </c>
      <c r="AD414" s="71">
        <v>0.500824225728704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2191</v>
      </c>
      <c r="B415" s="70">
        <v>331</v>
      </c>
      <c r="C415" s="70">
        <v>8</v>
      </c>
      <c r="D415" s="70">
        <v>20</v>
      </c>
      <c r="E415" s="70">
        <v>2011</v>
      </c>
      <c r="F415" s="70" t="s">
        <v>178</v>
      </c>
      <c r="G415" s="70" t="s">
        <v>2183</v>
      </c>
      <c r="H415" s="70" t="s">
        <v>2184</v>
      </c>
      <c r="I415" s="148"/>
      <c r="J415" s="71">
        <v>10.28160731025204</v>
      </c>
      <c r="K415" s="71">
        <v>0.39577494515336809</v>
      </c>
      <c r="L415" s="71">
        <v>0.45649196264653319</v>
      </c>
      <c r="M415" s="71">
        <v>6.7026549296065348</v>
      </c>
      <c r="N415" s="71">
        <v>9.3677397061787797</v>
      </c>
      <c r="O415" s="71">
        <v>4.1433239692391686</v>
      </c>
      <c r="P415" s="71">
        <v>6.4181496864365659</v>
      </c>
      <c r="Q415" s="71">
        <v>0.33432342715256602</v>
      </c>
      <c r="R415" s="71">
        <v>0</v>
      </c>
      <c r="S415" s="71">
        <v>0.53187351649026104</v>
      </c>
      <c r="T415" s="72"/>
      <c r="U415" s="71">
        <v>274255</v>
      </c>
      <c r="V415" s="71">
        <v>181</v>
      </c>
      <c r="W415" s="71">
        <v>11</v>
      </c>
      <c r="X415" s="71">
        <v>1290</v>
      </c>
      <c r="Y415" s="71">
        <v>2336</v>
      </c>
      <c r="Z415" s="71">
        <v>2150</v>
      </c>
      <c r="AA415" s="71">
        <v>1297</v>
      </c>
      <c r="AB415" s="71">
        <v>4764</v>
      </c>
      <c r="AC415" s="71">
        <v>0</v>
      </c>
      <c r="AD415" s="71">
        <v>0.53187351649026104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2192</v>
      </c>
      <c r="B416" s="70">
        <v>332</v>
      </c>
      <c r="C416" s="70">
        <v>9</v>
      </c>
      <c r="D416" s="70">
        <v>20</v>
      </c>
      <c r="E416" s="70">
        <v>2012</v>
      </c>
      <c r="F416" s="70" t="s">
        <v>179</v>
      </c>
      <c r="G416" s="70" t="s">
        <v>2183</v>
      </c>
      <c r="H416" s="70" t="s">
        <v>2184</v>
      </c>
      <c r="I416" s="148"/>
      <c r="J416" s="71">
        <v>13.420307712334489</v>
      </c>
      <c r="K416" s="71">
        <v>0.38331205111378608</v>
      </c>
      <c r="L416" s="71">
        <v>0.47011125964283379</v>
      </c>
      <c r="M416" s="71">
        <v>7.0067383890929129</v>
      </c>
      <c r="N416" s="71">
        <v>10.119736308098361</v>
      </c>
      <c r="O416" s="71">
        <v>4.1413109192596407</v>
      </c>
      <c r="P416" s="71">
        <v>6.5392681808039779</v>
      </c>
      <c r="Q416" s="71">
        <v>0.35766971323246699</v>
      </c>
      <c r="R416" s="71">
        <v>0</v>
      </c>
      <c r="S416" s="71">
        <v>0.4199744289936001</v>
      </c>
      <c r="T416" s="72"/>
      <c r="U416" s="71">
        <v>364945</v>
      </c>
      <c r="V416" s="71">
        <v>181</v>
      </c>
      <c r="W416" s="71">
        <v>11</v>
      </c>
      <c r="X416" s="71">
        <v>1290</v>
      </c>
      <c r="Y416" s="71">
        <v>2328</v>
      </c>
      <c r="Z416" s="71">
        <v>2166</v>
      </c>
      <c r="AA416" s="71">
        <v>1314</v>
      </c>
      <c r="AB416" s="71">
        <v>4691</v>
      </c>
      <c r="AC416" s="71">
        <v>0</v>
      </c>
      <c r="AD416" s="71">
        <v>0.4199744289936001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2193</v>
      </c>
      <c r="B417" s="70">
        <v>333</v>
      </c>
      <c r="C417" s="70">
        <v>10</v>
      </c>
      <c r="D417" s="70">
        <v>20</v>
      </c>
      <c r="E417" s="70">
        <v>2013</v>
      </c>
      <c r="F417" s="70" t="s">
        <v>180</v>
      </c>
      <c r="G417" s="70" t="s">
        <v>2183</v>
      </c>
      <c r="H417" s="70" t="s">
        <v>2184</v>
      </c>
      <c r="I417" s="148"/>
      <c r="J417" s="71">
        <v>15.164961031530121</v>
      </c>
      <c r="K417" s="71">
        <v>0.36624731075070188</v>
      </c>
      <c r="L417" s="71">
        <v>0.42008063276232471</v>
      </c>
      <c r="M417" s="71">
        <v>7.2061281377419846</v>
      </c>
      <c r="N417" s="71">
        <v>9.5569178216764197</v>
      </c>
      <c r="O417" s="71">
        <v>4.0393517724835792</v>
      </c>
      <c r="P417" s="71">
        <v>6.6588201052098119</v>
      </c>
      <c r="Q417" s="71">
        <v>0.35799844849715101</v>
      </c>
      <c r="R417" s="71">
        <v>0</v>
      </c>
      <c r="S417" s="71">
        <v>0.62282059675279988</v>
      </c>
      <c r="T417" s="72"/>
      <c r="U417" s="71">
        <v>389991</v>
      </c>
      <c r="V417" s="71">
        <v>181</v>
      </c>
      <c r="W417" s="71">
        <v>11</v>
      </c>
      <c r="X417" s="71">
        <v>1290</v>
      </c>
      <c r="Y417" s="71">
        <v>2333</v>
      </c>
      <c r="Z417" s="71">
        <v>2207</v>
      </c>
      <c r="AA417" s="71">
        <v>1333</v>
      </c>
      <c r="AB417" s="71">
        <v>4628</v>
      </c>
      <c r="AC417" s="71">
        <v>0</v>
      </c>
      <c r="AD417" s="71">
        <v>0.62282059675279988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2194</v>
      </c>
      <c r="B418" s="70">
        <v>334</v>
      </c>
      <c r="C418" s="70">
        <v>11</v>
      </c>
      <c r="D418" s="70">
        <v>20</v>
      </c>
      <c r="E418" s="70">
        <v>2014</v>
      </c>
      <c r="F418" s="70" t="s">
        <v>181</v>
      </c>
      <c r="G418" s="70" t="s">
        <v>2183</v>
      </c>
      <c r="H418" s="70" t="s">
        <v>2184</v>
      </c>
      <c r="I418" s="148"/>
      <c r="J418" s="71">
        <v>18.986495769680829</v>
      </c>
      <c r="K418" s="71">
        <v>0.65107612814543991</v>
      </c>
      <c r="L418" s="71">
        <v>0.83204320198873405</v>
      </c>
      <c r="M418" s="71">
        <v>6.8773993882830462</v>
      </c>
      <c r="N418" s="71">
        <v>9.5924558540481613</v>
      </c>
      <c r="O418" s="71">
        <v>3.8473953108074483</v>
      </c>
      <c r="P418" s="71">
        <v>6.4775144856013673</v>
      </c>
      <c r="Q418" s="71">
        <v>0.33212292356024598</v>
      </c>
      <c r="R418" s="71">
        <v>0</v>
      </c>
      <c r="S418" s="71">
        <v>2.1042292712923998</v>
      </c>
      <c r="T418" s="72"/>
      <c r="U418" s="71">
        <v>499739</v>
      </c>
      <c r="V418" s="71">
        <v>285</v>
      </c>
      <c r="W418" s="71">
        <v>17</v>
      </c>
      <c r="X418" s="71">
        <v>1192</v>
      </c>
      <c r="Y418" s="71">
        <v>2292</v>
      </c>
      <c r="Z418" s="71">
        <v>2214</v>
      </c>
      <c r="AA418" s="71">
        <v>1290</v>
      </c>
      <c r="AB418" s="71">
        <v>4475</v>
      </c>
      <c r="AC418" s="71">
        <v>0</v>
      </c>
      <c r="AD418" s="71">
        <v>2.1042292712923998</v>
      </c>
      <c r="AE418" s="72"/>
      <c r="AF418" s="71"/>
      <c r="AG418" s="71"/>
      <c r="AH418" s="71"/>
      <c r="AI418" s="71"/>
      <c r="AJ418" s="71"/>
      <c r="AK418" s="71"/>
      <c r="AL418" s="71"/>
      <c r="AM418" s="71"/>
      <c r="AN418" s="71"/>
      <c r="AO418" s="71"/>
      <c r="AP418" s="71"/>
      <c r="AQ418" s="72"/>
      <c r="AR418" s="71">
        <v>56</v>
      </c>
      <c r="AS418" s="71">
        <v>15</v>
      </c>
      <c r="AT418" s="71">
        <v>0</v>
      </c>
      <c r="AU418" s="71">
        <v>0</v>
      </c>
      <c r="AV418" s="71">
        <v>0</v>
      </c>
      <c r="AW418" s="71">
        <v>0</v>
      </c>
      <c r="AX418" s="71"/>
      <c r="AY418" s="72"/>
      <c r="AZ418" s="71">
        <v>257.3</v>
      </c>
      <c r="BA418" s="71">
        <v>574.20000000000005</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2195</v>
      </c>
      <c r="B419" s="70">
        <v>335</v>
      </c>
      <c r="C419" s="70">
        <v>12</v>
      </c>
      <c r="D419" s="70">
        <v>20</v>
      </c>
      <c r="E419" s="70">
        <v>2015</v>
      </c>
      <c r="F419" s="70" t="s">
        <v>182</v>
      </c>
      <c r="G419" s="70" t="s">
        <v>2183</v>
      </c>
      <c r="H419" s="70" t="s">
        <v>2184</v>
      </c>
      <c r="I419" s="148"/>
      <c r="J419" s="71">
        <v>20.118174260308379</v>
      </c>
      <c r="K419" s="71">
        <v>0.58905434554780278</v>
      </c>
      <c r="L419" s="71">
        <v>0.95688521929124382</v>
      </c>
      <c r="M419" s="71">
        <v>5.7202304232733283</v>
      </c>
      <c r="N419" s="71">
        <v>8.0555494230701612</v>
      </c>
      <c r="O419" s="71">
        <v>3.7642490375595199</v>
      </c>
      <c r="P419" s="71">
        <v>6.1660384398408628</v>
      </c>
      <c r="Q419" s="71">
        <v>0.31546394669641897</v>
      </c>
      <c r="R419" s="71">
        <v>0</v>
      </c>
      <c r="S419" s="71">
        <v>1.4723371825680001</v>
      </c>
      <c r="T419" s="72"/>
      <c r="U419" s="71">
        <v>518200</v>
      </c>
      <c r="V419" s="71">
        <v>285</v>
      </c>
      <c r="W419" s="71">
        <v>17</v>
      </c>
      <c r="X419" s="71">
        <v>1192</v>
      </c>
      <c r="Y419" s="71">
        <v>2257</v>
      </c>
      <c r="Z419" s="71">
        <v>2187</v>
      </c>
      <c r="AA419" s="71">
        <v>1227</v>
      </c>
      <c r="AB419" s="71">
        <v>4342</v>
      </c>
      <c r="AC419" s="71">
        <v>0</v>
      </c>
      <c r="AD419" s="71">
        <v>1.4723371825680001</v>
      </c>
      <c r="AE419" s="72"/>
      <c r="AF419" s="71">
        <v>4841728.7475314802</v>
      </c>
      <c r="AG419" s="71">
        <v>451364.23061908613</v>
      </c>
      <c r="AH419" s="71">
        <v>173157.29154824489</v>
      </c>
      <c r="AI419" s="71">
        <v>7506796.7495611412</v>
      </c>
      <c r="AJ419" s="71">
        <v>13456290.16619038</v>
      </c>
      <c r="AK419" s="71">
        <v>0</v>
      </c>
      <c r="AL419" s="71">
        <v>0</v>
      </c>
      <c r="AM419" s="71">
        <v>595052.88599504193</v>
      </c>
      <c r="AN419" s="71">
        <v>0</v>
      </c>
      <c r="AO419" s="71">
        <v>0</v>
      </c>
      <c r="AP419" s="71">
        <v>27024390.071445372</v>
      </c>
      <c r="AQ419" s="72"/>
      <c r="AR419" s="71">
        <v>58</v>
      </c>
      <c r="AS419" s="71">
        <v>40</v>
      </c>
      <c r="AT419" s="71">
        <v>0</v>
      </c>
      <c r="AU419" s="71">
        <v>0</v>
      </c>
      <c r="AV419" s="71">
        <v>0</v>
      </c>
      <c r="AW419" s="71">
        <v>0</v>
      </c>
      <c r="AX419" s="71"/>
      <c r="AY419" s="72"/>
      <c r="AZ419" s="71">
        <v>271.60000000000002</v>
      </c>
      <c r="BA419" s="71">
        <v>1857.5</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2196</v>
      </c>
      <c r="B420" s="70">
        <v>336</v>
      </c>
      <c r="C420" s="70">
        <v>13</v>
      </c>
      <c r="D420" s="70">
        <v>20</v>
      </c>
      <c r="E420" s="70">
        <v>2016</v>
      </c>
      <c r="F420" s="70" t="s">
        <v>155</v>
      </c>
      <c r="G420" s="70" t="s">
        <v>2183</v>
      </c>
      <c r="H420" s="70" t="s">
        <v>2184</v>
      </c>
      <c r="I420" s="148"/>
      <c r="J420" s="71">
        <v>15.317732388283485</v>
      </c>
      <c r="K420" s="71">
        <v>0.59788778019439281</v>
      </c>
      <c r="L420" s="71">
        <v>1.3333707351805495</v>
      </c>
      <c r="M420" s="71">
        <v>5.8757211547435917</v>
      </c>
      <c r="N420" s="71">
        <v>8.0859602097007084</v>
      </c>
      <c r="O420" s="71">
        <v>3.7270394088508461</v>
      </c>
      <c r="P420" s="71">
        <v>5.7818791015322555</v>
      </c>
      <c r="Q420" s="71">
        <v>0.30011548634019952</v>
      </c>
      <c r="R420" s="71">
        <v>0</v>
      </c>
      <c r="S420" s="71">
        <v>1.2945907281999998</v>
      </c>
      <c r="T420" s="72"/>
      <c r="U420" s="71">
        <v>365094</v>
      </c>
      <c r="V420" s="71">
        <v>285</v>
      </c>
      <c r="W420" s="71">
        <v>17</v>
      </c>
      <c r="X420" s="71">
        <v>1192</v>
      </c>
      <c r="Y420" s="71">
        <v>2232</v>
      </c>
      <c r="Z420" s="71">
        <v>2192</v>
      </c>
      <c r="AA420" s="71">
        <v>1190</v>
      </c>
      <c r="AB420" s="71">
        <v>4249</v>
      </c>
      <c r="AC420" s="71">
        <v>0</v>
      </c>
      <c r="AD420" s="71">
        <v>1.2945907282</v>
      </c>
      <c r="AE420" s="72"/>
      <c r="AF420" s="71">
        <v>3436722.3763785651</v>
      </c>
      <c r="AG420" s="71">
        <v>437326.38709838869</v>
      </c>
      <c r="AH420" s="71">
        <v>204609.3948689719</v>
      </c>
      <c r="AI420" s="71">
        <v>8902853.1135043949</v>
      </c>
      <c r="AJ420" s="71">
        <v>12060180.442135571</v>
      </c>
      <c r="AK420" s="71">
        <v>0</v>
      </c>
      <c r="AL420" s="71">
        <v>0</v>
      </c>
      <c r="AM420" s="71">
        <v>582760.02200534858</v>
      </c>
      <c r="AN420" s="71">
        <v>0</v>
      </c>
      <c r="AO420" s="71">
        <v>0</v>
      </c>
      <c r="AP420" s="71">
        <v>25624451.73599124</v>
      </c>
      <c r="AQ420" s="72"/>
      <c r="AR420" s="71">
        <v>59</v>
      </c>
      <c r="AS420" s="71">
        <v>63</v>
      </c>
      <c r="AT420" s="71">
        <v>0</v>
      </c>
      <c r="AU420" s="71">
        <v>0</v>
      </c>
      <c r="AV420" s="71">
        <v>0</v>
      </c>
      <c r="AW420" s="71">
        <v>0</v>
      </c>
      <c r="AX420" s="71"/>
      <c r="AY420" s="72"/>
      <c r="AZ420" s="71">
        <v>280.89999999999998</v>
      </c>
      <c r="BA420" s="71">
        <v>2861.4</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2197</v>
      </c>
      <c r="B421" s="70">
        <v>337</v>
      </c>
      <c r="C421" s="70">
        <v>14</v>
      </c>
      <c r="D421" s="70">
        <v>20</v>
      </c>
      <c r="E421" s="70">
        <v>2017</v>
      </c>
      <c r="F421" s="70" t="s">
        <v>156</v>
      </c>
      <c r="G421" s="70" t="s">
        <v>2183</v>
      </c>
      <c r="H421" s="70" t="s">
        <v>2184</v>
      </c>
      <c r="I421" s="148"/>
      <c r="J421" s="71">
        <v>13.58536034356734</v>
      </c>
      <c r="K421" s="71">
        <v>0.56723333381727958</v>
      </c>
      <c r="L421" s="71">
        <v>1.2353996100619595</v>
      </c>
      <c r="M421" s="71">
        <v>4.2904518606136</v>
      </c>
      <c r="N421" s="71">
        <v>7.012286225630656</v>
      </c>
      <c r="O421" s="71">
        <v>3.6193916905048984</v>
      </c>
      <c r="P421" s="71">
        <v>5.57144699009703</v>
      </c>
      <c r="Q421" s="71">
        <v>0.282773356559126</v>
      </c>
      <c r="R421" s="71">
        <v>0</v>
      </c>
      <c r="S421" s="71">
        <v>1.9496177429721002</v>
      </c>
      <c r="T421" s="72"/>
      <c r="U421" s="71">
        <v>339674</v>
      </c>
      <c r="V421" s="71">
        <v>285</v>
      </c>
      <c r="W421" s="71">
        <v>17</v>
      </c>
      <c r="X421" s="71">
        <v>1192</v>
      </c>
      <c r="Y421" s="71">
        <v>2193</v>
      </c>
      <c r="Z421" s="71">
        <v>2164</v>
      </c>
      <c r="AA421" s="71">
        <v>1154</v>
      </c>
      <c r="AB421" s="71">
        <v>4140</v>
      </c>
      <c r="AC421" s="71">
        <v>0</v>
      </c>
      <c r="AD421" s="71">
        <v>1.9496177429721</v>
      </c>
      <c r="AE421" s="72"/>
      <c r="AF421" s="71">
        <v>3093035.1149274739</v>
      </c>
      <c r="AG421" s="71">
        <v>437220.47547168541</v>
      </c>
      <c r="AH421" s="71">
        <v>253309.10111639611</v>
      </c>
      <c r="AI421" s="71">
        <v>7295083.6782646757</v>
      </c>
      <c r="AJ421" s="71">
        <v>12704164.07642949</v>
      </c>
      <c r="AK421" s="71">
        <v>0</v>
      </c>
      <c r="AL421" s="71">
        <v>0</v>
      </c>
      <c r="AM421" s="71">
        <v>568698.89220627653</v>
      </c>
      <c r="AN421" s="71">
        <v>0</v>
      </c>
      <c r="AO421" s="71">
        <v>0</v>
      </c>
      <c r="AP421" s="71">
        <v>24351511.338415999</v>
      </c>
      <c r="AQ421" s="72"/>
      <c r="AR421" s="71">
        <v>61</v>
      </c>
      <c r="AS421" s="71">
        <v>85</v>
      </c>
      <c r="AT421" s="71">
        <v>0</v>
      </c>
      <c r="AU421" s="71">
        <v>0</v>
      </c>
      <c r="AV421" s="71">
        <v>0</v>
      </c>
      <c r="AW421" s="71">
        <v>0</v>
      </c>
      <c r="AX421" s="71"/>
      <c r="AY421" s="72"/>
      <c r="AZ421" s="71">
        <v>290.39999999999998</v>
      </c>
      <c r="BA421" s="71">
        <v>3897.8</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2198</v>
      </c>
      <c r="B422" s="70">
        <v>338</v>
      </c>
      <c r="C422" s="70">
        <v>15</v>
      </c>
      <c r="D422" s="70">
        <v>20</v>
      </c>
      <c r="E422" s="70">
        <v>2018</v>
      </c>
      <c r="F422" s="70" t="s">
        <v>183</v>
      </c>
      <c r="G422" s="70" t="s">
        <v>2183</v>
      </c>
      <c r="H422" s="70" t="s">
        <v>2184</v>
      </c>
      <c r="I422" s="148"/>
      <c r="J422" s="71">
        <v>13.087737468284979</v>
      </c>
      <c r="K422" s="71">
        <v>0.50955674958602459</v>
      </c>
      <c r="L422" s="71">
        <v>1.1207289615659428</v>
      </c>
      <c r="M422" s="71">
        <v>3.7493809227772332</v>
      </c>
      <c r="N422" s="71">
        <v>5.2207847873844511</v>
      </c>
      <c r="O422" s="71">
        <v>3.5284154909795826</v>
      </c>
      <c r="P422" s="71">
        <v>5.4108300106313827</v>
      </c>
      <c r="Q422" s="71">
        <v>0.25618532852276499</v>
      </c>
      <c r="R422" s="71">
        <v>0</v>
      </c>
      <c r="S422" s="71">
        <v>0.66549630860760001</v>
      </c>
      <c r="T422" s="72"/>
      <c r="U422" s="71">
        <v>351176</v>
      </c>
      <c r="V422" s="71">
        <v>285</v>
      </c>
      <c r="W422" s="71">
        <v>17</v>
      </c>
      <c r="X422" s="71">
        <v>1192</v>
      </c>
      <c r="Y422" s="71">
        <v>2158</v>
      </c>
      <c r="Z422" s="71">
        <v>2150</v>
      </c>
      <c r="AA422" s="71">
        <v>1132</v>
      </c>
      <c r="AB422" s="71">
        <v>4042</v>
      </c>
      <c r="AC422" s="71">
        <v>0</v>
      </c>
      <c r="AD422" s="71">
        <v>0.66549630860760001</v>
      </c>
      <c r="AE422" s="72"/>
      <c r="AF422" s="71">
        <v>3108546.095434749</v>
      </c>
      <c r="AG422" s="71">
        <v>389159.39516895992</v>
      </c>
      <c r="AH422" s="71">
        <v>235072.31849683</v>
      </c>
      <c r="AI422" s="71">
        <v>7124477.0078859804</v>
      </c>
      <c r="AJ422" s="71">
        <v>10703460.189312059</v>
      </c>
      <c r="AK422" s="71">
        <v>0</v>
      </c>
      <c r="AL422" s="71">
        <v>0</v>
      </c>
      <c r="AM422" s="71">
        <v>556385.78949648468</v>
      </c>
      <c r="AN422" s="71">
        <v>0</v>
      </c>
      <c r="AO422" s="71">
        <v>0</v>
      </c>
      <c r="AP422" s="71">
        <v>22117100.795795064</v>
      </c>
      <c r="AQ422" s="72"/>
      <c r="AR422" s="71">
        <v>68</v>
      </c>
      <c r="AS422" s="71">
        <v>109</v>
      </c>
      <c r="AT422" s="71">
        <v>0</v>
      </c>
      <c r="AU422" s="71">
        <v>0</v>
      </c>
      <c r="AV422" s="71">
        <v>0</v>
      </c>
      <c r="AW422" s="71">
        <v>0</v>
      </c>
      <c r="AX422" s="71"/>
      <c r="AY422" s="72"/>
      <c r="AZ422" s="71">
        <v>347.1</v>
      </c>
      <c r="BA422" s="71">
        <v>12722.2</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2199</v>
      </c>
      <c r="B423" s="70">
        <v>339</v>
      </c>
      <c r="C423" s="70">
        <v>16</v>
      </c>
      <c r="D423" s="70">
        <v>20</v>
      </c>
      <c r="E423" s="70">
        <v>2019</v>
      </c>
      <c r="F423" s="70" t="s">
        <v>158</v>
      </c>
      <c r="G423" s="70" t="s">
        <v>2183</v>
      </c>
      <c r="H423" s="70" t="s">
        <v>2184</v>
      </c>
      <c r="I423" s="148"/>
      <c r="J423" s="71">
        <v>13.122735996347755</v>
      </c>
      <c r="K423" s="71">
        <v>0.46687688487278373</v>
      </c>
      <c r="L423" s="71">
        <v>1.1311794809629152</v>
      </c>
      <c r="M423" s="71">
        <v>3.6188311365804431</v>
      </c>
      <c r="N423" s="71">
        <v>5.0554376341915077</v>
      </c>
      <c r="O423" s="71">
        <v>3.4021916998189607</v>
      </c>
      <c r="P423" s="71">
        <v>5.239734845760835</v>
      </c>
      <c r="Q423" s="71">
        <v>0.241842350392835</v>
      </c>
      <c r="R423" s="71">
        <v>0</v>
      </c>
      <c r="S423" s="71">
        <v>0.48271629985999992</v>
      </c>
      <c r="T423" s="72"/>
      <c r="U423" s="71">
        <v>318715</v>
      </c>
      <c r="V423" s="71">
        <v>285</v>
      </c>
      <c r="W423" s="71">
        <v>17</v>
      </c>
      <c r="X423" s="71">
        <v>1192</v>
      </c>
      <c r="Y423" s="71">
        <v>2104</v>
      </c>
      <c r="Z423" s="71">
        <v>2130</v>
      </c>
      <c r="AA423" s="71">
        <v>1088</v>
      </c>
      <c r="AB423" s="71">
        <v>3919</v>
      </c>
      <c r="AC423" s="71">
        <v>0</v>
      </c>
      <c r="AD423" s="71">
        <v>0.48271629985999992</v>
      </c>
      <c r="AE423" s="72"/>
      <c r="AF423" s="71">
        <v>2928094.5867123092</v>
      </c>
      <c r="AG423" s="71">
        <v>377584.76707481599</v>
      </c>
      <c r="AH423" s="71">
        <v>258805.63816435749</v>
      </c>
      <c r="AI423" s="71">
        <v>6990556.0832881927</v>
      </c>
      <c r="AJ423" s="71">
        <v>10044587.511662319</v>
      </c>
      <c r="AK423" s="71">
        <v>0</v>
      </c>
      <c r="AL423" s="71">
        <v>0</v>
      </c>
      <c r="AM423" s="71">
        <v>533738.29778379539</v>
      </c>
      <c r="AN423" s="71">
        <v>0</v>
      </c>
      <c r="AO423" s="71">
        <v>0</v>
      </c>
      <c r="AP423" s="71">
        <v>21133366.884685788</v>
      </c>
      <c r="AQ423" s="72"/>
      <c r="AR423" s="71">
        <v>71</v>
      </c>
      <c r="AS423" s="71">
        <v>136</v>
      </c>
      <c r="AT423" s="71">
        <v>0</v>
      </c>
      <c r="AU423" s="71">
        <v>0</v>
      </c>
      <c r="AV423" s="71">
        <v>0</v>
      </c>
      <c r="AW423" s="71">
        <v>0</v>
      </c>
      <c r="AX423" s="71"/>
      <c r="AY423" s="72"/>
      <c r="AZ423" s="71">
        <v>365.4</v>
      </c>
      <c r="BA423" s="71">
        <v>13961.4</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2200</v>
      </c>
      <c r="B424" s="70">
        <v>340</v>
      </c>
      <c r="C424" s="70">
        <v>17</v>
      </c>
      <c r="D424" s="70">
        <v>20</v>
      </c>
      <c r="E424" s="70">
        <v>2020</v>
      </c>
      <c r="F424" s="70" t="s">
        <v>159</v>
      </c>
      <c r="G424" s="70" t="s">
        <v>2183</v>
      </c>
      <c r="H424" s="70" t="s">
        <v>2184</v>
      </c>
      <c r="I424" s="148"/>
      <c r="J424" s="71">
        <v>9.1090943540639024</v>
      </c>
      <c r="K424" s="71">
        <v>0.41876608854875369</v>
      </c>
      <c r="L424" s="71">
        <v>1.1999901058325604</v>
      </c>
      <c r="M424" s="71">
        <v>3.0890111265292375</v>
      </c>
      <c r="N424" s="71">
        <v>4.4418870041781995</v>
      </c>
      <c r="O424" s="71">
        <v>2.9514127627715463</v>
      </c>
      <c r="P424" s="71">
        <v>4.9523387995533028</v>
      </c>
      <c r="Q424" s="71">
        <v>0.225347884830671</v>
      </c>
      <c r="R424" s="71">
        <v>0</v>
      </c>
      <c r="S424" s="71">
        <v>0.37913881199999999</v>
      </c>
      <c r="T424" s="72"/>
      <c r="U424" s="71">
        <v>278687</v>
      </c>
      <c r="V424" s="71">
        <v>211</v>
      </c>
      <c r="W424" s="71">
        <v>19</v>
      </c>
      <c r="X424" s="71">
        <v>1076</v>
      </c>
      <c r="Y424" s="71">
        <v>2075</v>
      </c>
      <c r="Z424" s="71">
        <v>2109</v>
      </c>
      <c r="AA424" s="71">
        <v>1093</v>
      </c>
      <c r="AB424" s="71">
        <v>3822</v>
      </c>
      <c r="AC424" s="71">
        <v>0</v>
      </c>
      <c r="AD424" s="71">
        <v>0.37913881199999999</v>
      </c>
      <c r="AE424" s="72"/>
      <c r="AF424" s="71">
        <v>2510582.8540372099</v>
      </c>
      <c r="AG424" s="71">
        <v>309225.97854835918</v>
      </c>
      <c r="AH424" s="71">
        <v>295137.6461566881</v>
      </c>
      <c r="AI424" s="71">
        <v>5814093.2992447075</v>
      </c>
      <c r="AJ424" s="71">
        <v>8828665.8797593135</v>
      </c>
      <c r="AK424" s="71"/>
      <c r="AL424" s="71"/>
      <c r="AM424" s="71">
        <v>498813.46330565913</v>
      </c>
      <c r="AN424" s="71"/>
      <c r="AO424" s="71"/>
      <c r="AP424" s="71">
        <v>18256519.121051937</v>
      </c>
      <c r="AQ424" s="72"/>
      <c r="AR424" s="71">
        <v>72</v>
      </c>
      <c r="AS424" s="71">
        <v>161</v>
      </c>
      <c r="AT424" s="71">
        <v>0</v>
      </c>
      <c r="AU424" s="71">
        <v>0</v>
      </c>
      <c r="AV424" s="71">
        <v>0</v>
      </c>
      <c r="AW424" s="71">
        <v>0</v>
      </c>
      <c r="AX424" s="71"/>
      <c r="AY424" s="72"/>
      <c r="AZ424" s="71">
        <v>371.2</v>
      </c>
      <c r="BA424" s="71">
        <v>21093.700000000019</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2201</v>
      </c>
      <c r="B425" s="70">
        <v>340</v>
      </c>
      <c r="C425" s="70">
        <v>18</v>
      </c>
      <c r="D425" s="70">
        <v>20</v>
      </c>
      <c r="E425" s="70">
        <v>2021</v>
      </c>
      <c r="F425" s="70" t="s">
        <v>160</v>
      </c>
      <c r="G425" s="1064" t="s">
        <v>2183</v>
      </c>
      <c r="H425" s="70" t="s">
        <v>2184</v>
      </c>
      <c r="I425" s="148"/>
      <c r="J425" s="71">
        <v>12.217162316166579</v>
      </c>
      <c r="K425" s="71">
        <v>0.42989124753143015</v>
      </c>
      <c r="L425" s="71">
        <v>0.96412502081775042</v>
      </c>
      <c r="M425" s="71">
        <v>3.0132471538590178</v>
      </c>
      <c r="N425" s="71">
        <v>4.310250225262064</v>
      </c>
      <c r="O425" s="71">
        <v>2.8419526802148316</v>
      </c>
      <c r="P425" s="71">
        <v>4.9625793749386462</v>
      </c>
      <c r="Q425" s="71">
        <v>0.21679132976668</v>
      </c>
      <c r="R425" s="71">
        <v>0</v>
      </c>
      <c r="S425" s="71">
        <v>0.55892399999999998</v>
      </c>
      <c r="T425" s="72"/>
      <c r="U425" s="71">
        <v>405048</v>
      </c>
      <c r="V425" s="71">
        <v>211</v>
      </c>
      <c r="W425" s="71">
        <v>19</v>
      </c>
      <c r="X425" s="71">
        <v>1076</v>
      </c>
      <c r="Y425" s="71">
        <v>2041</v>
      </c>
      <c r="Z425" s="71">
        <v>2091</v>
      </c>
      <c r="AA425" s="71">
        <v>1068</v>
      </c>
      <c r="AB425" s="71">
        <v>3713</v>
      </c>
      <c r="AC425" s="71">
        <v>0</v>
      </c>
      <c r="AD425" s="71">
        <v>0.55892399999999998</v>
      </c>
      <c r="AE425" s="72"/>
      <c r="AF425" s="71">
        <v>3209879.5704555777</v>
      </c>
      <c r="AG425" s="71">
        <v>330496.78096088755</v>
      </c>
      <c r="AH425" s="71">
        <v>229263.1386521878</v>
      </c>
      <c r="AI425" s="71">
        <v>6584229.7052827021</v>
      </c>
      <c r="AJ425" s="71">
        <v>9862760.8203570303</v>
      </c>
      <c r="AK425" s="71">
        <v>0</v>
      </c>
      <c r="AL425" s="71">
        <v>0</v>
      </c>
      <c r="AM425" s="71">
        <v>487382.81543037225</v>
      </c>
      <c r="AN425" s="71">
        <v>0</v>
      </c>
      <c r="AO425" s="71">
        <v>0</v>
      </c>
      <c r="AP425" s="71">
        <v>20704012.83113876</v>
      </c>
      <c r="AQ425" s="72"/>
      <c r="AR425" s="71">
        <v>73</v>
      </c>
      <c r="AS425" s="71">
        <v>183</v>
      </c>
      <c r="AT425" s="71">
        <v>0</v>
      </c>
      <c r="AU425" s="71">
        <v>0</v>
      </c>
      <c r="AV425" s="71">
        <v>0</v>
      </c>
      <c r="AW425" s="71">
        <v>0</v>
      </c>
      <c r="AX425" s="71"/>
      <c r="AY425" s="72"/>
      <c r="AZ425" s="71">
        <v>375.30000000000013</v>
      </c>
      <c r="BA425" s="71">
        <v>22182.700000000019</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2202</v>
      </c>
      <c r="B426" s="70">
        <v>340</v>
      </c>
      <c r="C426" s="70">
        <v>19</v>
      </c>
      <c r="D426" s="70">
        <v>20</v>
      </c>
      <c r="E426" s="70">
        <v>2022</v>
      </c>
      <c r="F426" s="70" t="s">
        <v>161</v>
      </c>
      <c r="G426" s="1064" t="s">
        <v>2183</v>
      </c>
      <c r="H426" s="70" t="s">
        <v>2184</v>
      </c>
      <c r="I426" s="148"/>
      <c r="J426" s="71">
        <v>9.4007026994521947</v>
      </c>
      <c r="K426" s="71">
        <v>0.40172298607496154</v>
      </c>
      <c r="L426" s="71">
        <v>0.86619133455886976</v>
      </c>
      <c r="M426" s="71">
        <v>3.4246741045388109</v>
      </c>
      <c r="N426" s="71">
        <v>5.5093511334933529</v>
      </c>
      <c r="O426" s="71">
        <v>3.0083556021584137</v>
      </c>
      <c r="P426" s="71">
        <v>4.9246783824363707</v>
      </c>
      <c r="Q426" s="71">
        <v>0.21540475373342133</v>
      </c>
      <c r="R426" s="71">
        <v>0</v>
      </c>
      <c r="S426" s="71">
        <v>0.77165694143999997</v>
      </c>
      <c r="T426" s="72"/>
      <c r="U426" s="71">
        <v>371603</v>
      </c>
      <c r="V426" s="71">
        <v>211</v>
      </c>
      <c r="W426" s="71">
        <v>19</v>
      </c>
      <c r="X426" s="71">
        <v>1076</v>
      </c>
      <c r="Y426" s="71">
        <v>2031</v>
      </c>
      <c r="Z426" s="71">
        <v>2103</v>
      </c>
      <c r="AA426" s="71">
        <v>1076</v>
      </c>
      <c r="AB426" s="71">
        <v>3659</v>
      </c>
      <c r="AC426" s="71">
        <v>0</v>
      </c>
      <c r="AD426" s="71">
        <v>0.77165694143999997</v>
      </c>
      <c r="AE426" s="72"/>
      <c r="AF426" s="71">
        <v>2900819.5223660651</v>
      </c>
      <c r="AG426" s="71">
        <v>322972.46905162919</v>
      </c>
      <c r="AH426" s="71">
        <v>248199.82455189177</v>
      </c>
      <c r="AI426" s="71">
        <v>6387449.3913218658</v>
      </c>
      <c r="AJ426" s="71">
        <v>11313194.014870951</v>
      </c>
      <c r="AK426" s="71">
        <v>0</v>
      </c>
      <c r="AL426" s="71">
        <v>0</v>
      </c>
      <c r="AM426" s="71">
        <v>472476.77023563581</v>
      </c>
      <c r="AN426" s="71">
        <v>0</v>
      </c>
      <c r="AO426" s="71">
        <v>0</v>
      </c>
      <c r="AP426" s="71">
        <v>21645111.992398039</v>
      </c>
      <c r="AQ426" s="72"/>
      <c r="AR426" s="71">
        <v>75</v>
      </c>
      <c r="AS426" s="71">
        <v>193</v>
      </c>
      <c r="AT426" s="71">
        <v>0</v>
      </c>
      <c r="AU426" s="71">
        <v>0</v>
      </c>
      <c r="AV426" s="71">
        <v>0</v>
      </c>
      <c r="AW426" s="71">
        <v>0</v>
      </c>
      <c r="AX426" s="71"/>
      <c r="AY426" s="72"/>
      <c r="AZ426" s="71">
        <v>385.80000000000007</v>
      </c>
      <c r="BA426" s="71">
        <v>22661.200000000015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2203</v>
      </c>
      <c r="B427" s="70">
        <v>340</v>
      </c>
      <c r="C427" s="70">
        <v>20</v>
      </c>
      <c r="D427" s="70">
        <v>20</v>
      </c>
      <c r="E427" s="70">
        <v>2023</v>
      </c>
      <c r="F427" s="70" t="s">
        <v>1539</v>
      </c>
      <c r="G427" s="70" t="s">
        <v>2183</v>
      </c>
      <c r="H427" s="70" t="s">
        <v>2184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76</v>
      </c>
      <c r="AS427" s="71">
        <v>202</v>
      </c>
      <c r="AT427" s="71">
        <v>0</v>
      </c>
      <c r="AU427" s="71">
        <v>0</v>
      </c>
      <c r="AV427" s="71">
        <v>0</v>
      </c>
      <c r="AW427" s="71">
        <v>0</v>
      </c>
      <c r="AX427" s="71"/>
      <c r="AY427" s="72"/>
      <c r="AZ427" s="71">
        <v>391.30000000000007</v>
      </c>
      <c r="BA427" s="71">
        <v>23051.700000000015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2204</v>
      </c>
      <c r="B428" s="70">
        <v>340</v>
      </c>
      <c r="C428" s="70">
        <v>21</v>
      </c>
      <c r="D428" s="70">
        <v>20</v>
      </c>
      <c r="E428" s="70">
        <v>2024</v>
      </c>
      <c r="F428" s="70" t="s">
        <v>1554</v>
      </c>
      <c r="G428" s="70" t="s">
        <v>2183</v>
      </c>
      <c r="H428" s="70" t="s">
        <v>2184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2205</v>
      </c>
      <c r="B429" s="70">
        <v>443</v>
      </c>
      <c r="C429" s="70">
        <v>1</v>
      </c>
      <c r="D429" s="70">
        <v>27</v>
      </c>
      <c r="E429" s="70">
        <v>1990</v>
      </c>
      <c r="F429" s="70" t="s">
        <v>787</v>
      </c>
      <c r="G429" s="70" t="s">
        <v>1661</v>
      </c>
      <c r="H429" s="70" t="s">
        <v>1662</v>
      </c>
      <c r="I429" s="148"/>
      <c r="J429" s="71">
        <v>8.68863352043455</v>
      </c>
      <c r="K429" s="71">
        <v>2.3337146310702201</v>
      </c>
      <c r="L429" s="71">
        <v>5.5572100824123281</v>
      </c>
      <c r="M429" s="71">
        <v>4.2018839291866188</v>
      </c>
      <c r="N429" s="71">
        <v>9.1199655985183199</v>
      </c>
      <c r="O429" s="71">
        <v>4.142843556179459</v>
      </c>
      <c r="P429" s="71">
        <v>7.1084066865210973</v>
      </c>
      <c r="Q429" s="71">
        <v>0.36627108278460102</v>
      </c>
      <c r="R429" s="71">
        <v>0</v>
      </c>
      <c r="S429" s="71">
        <v>0.29825910280355938</v>
      </c>
      <c r="T429" s="72"/>
      <c r="U429" s="71">
        <v>243946</v>
      </c>
      <c r="V429" s="71">
        <v>427</v>
      </c>
      <c r="W429" s="71">
        <v>65</v>
      </c>
      <c r="X429" s="71">
        <v>1409</v>
      </c>
      <c r="Y429" s="71">
        <v>1951</v>
      </c>
      <c r="Z429" s="71">
        <v>1704</v>
      </c>
      <c r="AA429" s="71">
        <v>1726</v>
      </c>
      <c r="AB429" s="71">
        <v>5947</v>
      </c>
      <c r="AC429" s="71">
        <v>0</v>
      </c>
      <c r="AD429" s="71">
        <v>0.29825910280355938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2206</v>
      </c>
      <c r="B430" s="70">
        <v>444</v>
      </c>
      <c r="C430" s="70">
        <v>2</v>
      </c>
      <c r="D430" s="70">
        <v>27</v>
      </c>
      <c r="E430" s="70">
        <v>2005</v>
      </c>
      <c r="F430" s="70" t="s">
        <v>789</v>
      </c>
      <c r="G430" s="70" t="s">
        <v>1661</v>
      </c>
      <c r="H430" s="70" t="s">
        <v>1662</v>
      </c>
      <c r="I430" s="148"/>
      <c r="J430" s="71">
        <v>16.574284203433749</v>
      </c>
      <c r="K430" s="71">
        <v>1.452283649198987</v>
      </c>
      <c r="L430" s="71">
        <v>11.8244767664417</v>
      </c>
      <c r="M430" s="71">
        <v>7.0875642415557971</v>
      </c>
      <c r="N430" s="71">
        <v>9.966727146558533</v>
      </c>
      <c r="O430" s="71">
        <v>5.6999863206698649</v>
      </c>
      <c r="P430" s="71">
        <v>5.5013578777894381</v>
      </c>
      <c r="Q430" s="71">
        <v>0.28767860962034802</v>
      </c>
      <c r="R430" s="71">
        <v>0</v>
      </c>
      <c r="S430" s="71">
        <v>0</v>
      </c>
      <c r="T430" s="72"/>
      <c r="U430" s="71">
        <v>511903</v>
      </c>
      <c r="V430" s="71">
        <v>443</v>
      </c>
      <c r="W430" s="71">
        <v>105</v>
      </c>
      <c r="X430" s="71">
        <v>1151</v>
      </c>
      <c r="Y430" s="71">
        <v>2032</v>
      </c>
      <c r="Z430" s="71">
        <v>2713</v>
      </c>
      <c r="AA430" s="71">
        <v>1094</v>
      </c>
      <c r="AB430" s="71">
        <v>4883</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2207</v>
      </c>
      <c r="B431" s="70">
        <v>445</v>
      </c>
      <c r="C431" s="70">
        <v>3</v>
      </c>
      <c r="D431" s="70">
        <v>27</v>
      </c>
      <c r="E431" s="70">
        <v>2006</v>
      </c>
      <c r="F431" s="70" t="s">
        <v>790</v>
      </c>
      <c r="G431" s="70" t="s">
        <v>1661</v>
      </c>
      <c r="H431" s="70" t="s">
        <v>1662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2208</v>
      </c>
      <c r="B432" s="70">
        <v>446</v>
      </c>
      <c r="C432" s="70">
        <v>4</v>
      </c>
      <c r="D432" s="70">
        <v>27</v>
      </c>
      <c r="E432" s="70">
        <v>2007</v>
      </c>
      <c r="F432" s="70" t="s">
        <v>791</v>
      </c>
      <c r="G432" s="70" t="s">
        <v>1661</v>
      </c>
      <c r="H432" s="70" t="s">
        <v>1662</v>
      </c>
      <c r="I432" s="148"/>
      <c r="J432" s="71">
        <v>14.448992170264541</v>
      </c>
      <c r="K432" s="71">
        <v>1.0759929883113259</v>
      </c>
      <c r="L432" s="71">
        <v>20.43513532719539</v>
      </c>
      <c r="M432" s="71">
        <v>7.5905603391454424</v>
      </c>
      <c r="N432" s="71">
        <v>9.9014321546259954</v>
      </c>
      <c r="O432" s="71">
        <v>5.361856822550223</v>
      </c>
      <c r="P432" s="71">
        <v>5.4945955175772561</v>
      </c>
      <c r="Q432" s="71">
        <v>0.29005550634331601</v>
      </c>
      <c r="R432" s="71">
        <v>0</v>
      </c>
      <c r="S432" s="71">
        <v>0</v>
      </c>
      <c r="T432" s="72"/>
      <c r="U432" s="71">
        <v>474508</v>
      </c>
      <c r="V432" s="71">
        <v>358</v>
      </c>
      <c r="W432" s="71">
        <v>249</v>
      </c>
      <c r="X432" s="71">
        <v>1544</v>
      </c>
      <c r="Y432" s="71">
        <v>2024</v>
      </c>
      <c r="Z432" s="71">
        <v>2653</v>
      </c>
      <c r="AA432" s="71">
        <v>1076</v>
      </c>
      <c r="AB432" s="71">
        <v>4663</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2209</v>
      </c>
      <c r="B433" s="70">
        <v>447</v>
      </c>
      <c r="C433" s="70">
        <v>5</v>
      </c>
      <c r="D433" s="70">
        <v>27</v>
      </c>
      <c r="E433" s="70">
        <v>2008</v>
      </c>
      <c r="F433" s="70" t="s">
        <v>792</v>
      </c>
      <c r="G433" s="70" t="s">
        <v>1661</v>
      </c>
      <c r="H433" s="70" t="s">
        <v>1662</v>
      </c>
      <c r="I433" s="148"/>
      <c r="J433" s="71">
        <v>15.98116142469989</v>
      </c>
      <c r="K433" s="71">
        <v>0.94435328862550261</v>
      </c>
      <c r="L433" s="71">
        <v>1.700719816250132</v>
      </c>
      <c r="M433" s="71">
        <v>8.8816906323174134</v>
      </c>
      <c r="N433" s="71">
        <v>10.10907283867415</v>
      </c>
      <c r="O433" s="71">
        <v>5.142948319449995</v>
      </c>
      <c r="P433" s="71">
        <v>5.2588029318426051</v>
      </c>
      <c r="Q433" s="71">
        <v>0.28016016097142499</v>
      </c>
      <c r="R433" s="71">
        <v>0</v>
      </c>
      <c r="S433" s="71">
        <v>0</v>
      </c>
      <c r="T433" s="72"/>
      <c r="U433" s="71">
        <v>551428</v>
      </c>
      <c r="V433" s="71">
        <v>358</v>
      </c>
      <c r="W433" s="71">
        <v>24</v>
      </c>
      <c r="X433" s="71">
        <v>1544</v>
      </c>
      <c r="Y433" s="71">
        <v>2039</v>
      </c>
      <c r="Z433" s="71">
        <v>2634</v>
      </c>
      <c r="AA433" s="71">
        <v>1031</v>
      </c>
      <c r="AB433" s="71">
        <v>4578</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2210</v>
      </c>
      <c r="B434" s="70">
        <v>448</v>
      </c>
      <c r="C434" s="70">
        <v>6</v>
      </c>
      <c r="D434" s="70">
        <v>27</v>
      </c>
      <c r="E434" s="70">
        <v>2009</v>
      </c>
      <c r="F434" s="70" t="s">
        <v>176</v>
      </c>
      <c r="G434" s="70" t="s">
        <v>1661</v>
      </c>
      <c r="H434" s="70" t="s">
        <v>1662</v>
      </c>
      <c r="I434" s="148"/>
      <c r="J434" s="71">
        <v>16.00139714138334</v>
      </c>
      <c r="K434" s="71">
        <v>0.73659041988942797</v>
      </c>
      <c r="L434" s="71">
        <v>6.1839495960808293</v>
      </c>
      <c r="M434" s="71">
        <v>6.4178332241262401</v>
      </c>
      <c r="N434" s="71">
        <v>8.6531688723995526</v>
      </c>
      <c r="O434" s="71">
        <v>5.2480154738054852</v>
      </c>
      <c r="P434" s="71">
        <v>5.261595834203332</v>
      </c>
      <c r="Q434" s="71">
        <v>0.262979383546597</v>
      </c>
      <c r="R434" s="71">
        <v>0</v>
      </c>
      <c r="S434" s="71">
        <v>0</v>
      </c>
      <c r="T434" s="72"/>
      <c r="U434" s="71">
        <v>557570</v>
      </c>
      <c r="V434" s="71">
        <v>342</v>
      </c>
      <c r="W434" s="71">
        <v>100</v>
      </c>
      <c r="X434" s="71">
        <v>1409</v>
      </c>
      <c r="Y434" s="71">
        <v>2032</v>
      </c>
      <c r="Z434" s="71">
        <v>2653</v>
      </c>
      <c r="AA434" s="71">
        <v>1059</v>
      </c>
      <c r="AB434" s="71">
        <v>4511</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2211</v>
      </c>
      <c r="B435" s="70">
        <v>449</v>
      </c>
      <c r="C435" s="70">
        <v>7</v>
      </c>
      <c r="D435" s="70">
        <v>27</v>
      </c>
      <c r="E435" s="70">
        <v>2010</v>
      </c>
      <c r="F435" s="70" t="s">
        <v>177</v>
      </c>
      <c r="G435" s="70" t="s">
        <v>1661</v>
      </c>
      <c r="H435" s="70" t="s">
        <v>1662</v>
      </c>
      <c r="I435" s="148"/>
      <c r="J435" s="71">
        <v>14.144479477691821</v>
      </c>
      <c r="K435" s="71">
        <v>0.768194733893932</v>
      </c>
      <c r="L435" s="71">
        <v>5.6298816454162663</v>
      </c>
      <c r="M435" s="71">
        <v>5.7448558169393857</v>
      </c>
      <c r="N435" s="71">
        <v>8.4412648129017924</v>
      </c>
      <c r="O435" s="71">
        <v>5.2611526839731741</v>
      </c>
      <c r="P435" s="71">
        <v>5.3097357594861334</v>
      </c>
      <c r="Q435" s="71">
        <v>0.26732641748736402</v>
      </c>
      <c r="R435" s="71">
        <v>0</v>
      </c>
      <c r="S435" s="71">
        <v>0</v>
      </c>
      <c r="T435" s="72"/>
      <c r="U435" s="71">
        <v>551722</v>
      </c>
      <c r="V435" s="71">
        <v>342</v>
      </c>
      <c r="W435" s="71">
        <v>100</v>
      </c>
      <c r="X435" s="71">
        <v>1409</v>
      </c>
      <c r="Y435" s="71">
        <v>2016</v>
      </c>
      <c r="Z435" s="71">
        <v>2672</v>
      </c>
      <c r="AA435" s="71">
        <v>1042</v>
      </c>
      <c r="AB435" s="71">
        <v>4394</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2212</v>
      </c>
      <c r="B436" s="70">
        <v>450</v>
      </c>
      <c r="C436" s="70">
        <v>8</v>
      </c>
      <c r="D436" s="70">
        <v>27</v>
      </c>
      <c r="E436" s="70">
        <v>2011</v>
      </c>
      <c r="F436" s="70" t="s">
        <v>178</v>
      </c>
      <c r="G436" s="70" t="s">
        <v>1661</v>
      </c>
      <c r="H436" s="70" t="s">
        <v>1662</v>
      </c>
      <c r="I436" s="148"/>
      <c r="J436" s="71">
        <v>17.852986735025649</v>
      </c>
      <c r="K436" s="71">
        <v>1.0763837114543799</v>
      </c>
      <c r="L436" s="71">
        <v>5.2530897956049287</v>
      </c>
      <c r="M436" s="71">
        <v>7.2573680312088236</v>
      </c>
      <c r="N436" s="71">
        <v>10.11521157048411</v>
      </c>
      <c r="O436" s="71">
        <v>5.1030334281606127</v>
      </c>
      <c r="P436" s="71">
        <v>4.7950555483092003</v>
      </c>
      <c r="Q436" s="71">
        <v>0.304498184386017</v>
      </c>
      <c r="R436" s="71">
        <v>0</v>
      </c>
      <c r="S436" s="71">
        <v>0</v>
      </c>
      <c r="T436" s="72"/>
      <c r="U436" s="71">
        <v>655845</v>
      </c>
      <c r="V436" s="71">
        <v>342</v>
      </c>
      <c r="W436" s="71">
        <v>100</v>
      </c>
      <c r="X436" s="71">
        <v>1409</v>
      </c>
      <c r="Y436" s="71">
        <v>2007</v>
      </c>
      <c r="Z436" s="71">
        <v>2648</v>
      </c>
      <c r="AA436" s="71">
        <v>969</v>
      </c>
      <c r="AB436" s="71">
        <v>4339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2.976</v>
      </c>
      <c r="BK436" s="71">
        <v>0</v>
      </c>
      <c r="BL436" s="71">
        <v>0</v>
      </c>
      <c r="BM436" s="71">
        <v>0</v>
      </c>
      <c r="BN436" s="72"/>
      <c r="BO436" s="71">
        <v>0</v>
      </c>
      <c r="BP436" s="71">
        <v>0</v>
      </c>
      <c r="BQ436" s="71">
        <v>1</v>
      </c>
      <c r="BR436" s="71">
        <v>0</v>
      </c>
      <c r="BS436" s="71">
        <v>0</v>
      </c>
      <c r="BT436" s="71">
        <v>0</v>
      </c>
      <c r="BU436"/>
      <c r="BV436" s="70">
        <v>2.976</v>
      </c>
      <c r="BW436" s="70">
        <v>0</v>
      </c>
      <c r="BX436" s="70">
        <v>0</v>
      </c>
      <c r="BY436" s="70">
        <v>0</v>
      </c>
      <c r="BZ436" s="70">
        <v>0</v>
      </c>
      <c r="CA436" s="70">
        <v>0</v>
      </c>
      <c r="CB436" s="70">
        <v>0</v>
      </c>
      <c r="CC436" s="70">
        <v>0</v>
      </c>
      <c r="CD436" s="70">
        <v>0</v>
      </c>
    </row>
    <row r="437" spans="1:82">
      <c r="A437" s="70" t="s">
        <v>2213</v>
      </c>
      <c r="B437" s="70">
        <v>451</v>
      </c>
      <c r="C437" s="70">
        <v>9</v>
      </c>
      <c r="D437" s="70">
        <v>27</v>
      </c>
      <c r="E437" s="70">
        <v>2012</v>
      </c>
      <c r="F437" s="70" t="s">
        <v>179</v>
      </c>
      <c r="G437" s="70" t="s">
        <v>1661</v>
      </c>
      <c r="H437" s="70" t="s">
        <v>1662</v>
      </c>
      <c r="I437" s="148"/>
      <c r="J437" s="71">
        <v>19.06748642592305</v>
      </c>
      <c r="K437" s="71">
        <v>1.212587881196767</v>
      </c>
      <c r="L437" s="71">
        <v>5.300211398970176</v>
      </c>
      <c r="M437" s="71">
        <v>9.0136280356579181</v>
      </c>
      <c r="N437" s="71">
        <v>11.028611587627701</v>
      </c>
      <c r="O437" s="71">
        <v>5.0571409886619341</v>
      </c>
      <c r="P437" s="71">
        <v>4.8770797695493888</v>
      </c>
      <c r="Q437" s="71">
        <v>0.325112696061232</v>
      </c>
      <c r="R437" s="71">
        <v>0</v>
      </c>
      <c r="S437" s="71">
        <v>0</v>
      </c>
      <c r="T437" s="72"/>
      <c r="U437" s="71">
        <v>671137</v>
      </c>
      <c r="V437" s="71">
        <v>342</v>
      </c>
      <c r="W437" s="71">
        <v>100</v>
      </c>
      <c r="X437" s="71">
        <v>1409</v>
      </c>
      <c r="Y437" s="71">
        <v>1992</v>
      </c>
      <c r="Z437" s="71">
        <v>2645</v>
      </c>
      <c r="AA437" s="71">
        <v>980</v>
      </c>
      <c r="AB437" s="71">
        <v>4264</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3.4950000000000001</v>
      </c>
      <c r="BK437" s="71">
        <v>0</v>
      </c>
      <c r="BL437" s="71">
        <v>0</v>
      </c>
      <c r="BM437" s="71">
        <v>0</v>
      </c>
      <c r="BN437" s="72"/>
      <c r="BO437" s="71">
        <v>0</v>
      </c>
      <c r="BP437" s="71">
        <v>0</v>
      </c>
      <c r="BQ437" s="71">
        <v>1</v>
      </c>
      <c r="BR437" s="71">
        <v>0</v>
      </c>
      <c r="BS437" s="71">
        <v>0</v>
      </c>
      <c r="BT437" s="71">
        <v>0</v>
      </c>
      <c r="BU437"/>
      <c r="BV437" s="70">
        <v>3.4950000000000001</v>
      </c>
      <c r="BW437" s="70">
        <v>0</v>
      </c>
      <c r="BX437" s="70">
        <v>0</v>
      </c>
      <c r="BY437" s="70">
        <v>0</v>
      </c>
      <c r="BZ437" s="70">
        <v>0</v>
      </c>
      <c r="CA437" s="70">
        <v>0</v>
      </c>
      <c r="CB437" s="70">
        <v>0</v>
      </c>
      <c r="CC437" s="70">
        <v>0</v>
      </c>
      <c r="CD437" s="70">
        <v>0</v>
      </c>
    </row>
    <row r="438" spans="1:82">
      <c r="A438" s="70" t="s">
        <v>2214</v>
      </c>
      <c r="B438" s="70">
        <v>452</v>
      </c>
      <c r="C438" s="70">
        <v>10</v>
      </c>
      <c r="D438" s="70">
        <v>27</v>
      </c>
      <c r="E438" s="70">
        <v>2013</v>
      </c>
      <c r="F438" s="70" t="s">
        <v>180</v>
      </c>
      <c r="G438" s="70" t="s">
        <v>1661</v>
      </c>
      <c r="H438" s="70" t="s">
        <v>1662</v>
      </c>
      <c r="I438" s="148"/>
      <c r="J438" s="71">
        <v>17.8631944887739</v>
      </c>
      <c r="K438" s="71">
        <v>1.002208019905882</v>
      </c>
      <c r="L438" s="71">
        <v>4.6805045955554174</v>
      </c>
      <c r="M438" s="71">
        <v>8.3828895727940402</v>
      </c>
      <c r="N438" s="71">
        <v>10.65063263501105</v>
      </c>
      <c r="O438" s="71">
        <v>4.8556412561843842</v>
      </c>
      <c r="P438" s="71">
        <v>5.2651135715612467</v>
      </c>
      <c r="Q438" s="71">
        <v>0.32620558714617198</v>
      </c>
      <c r="R438" s="71">
        <v>0</v>
      </c>
      <c r="S438" s="71">
        <v>0</v>
      </c>
      <c r="T438" s="72"/>
      <c r="U438" s="71">
        <v>640195</v>
      </c>
      <c r="V438" s="71">
        <v>342</v>
      </c>
      <c r="W438" s="71">
        <v>100</v>
      </c>
      <c r="X438" s="71">
        <v>1409</v>
      </c>
      <c r="Y438" s="71">
        <v>1985</v>
      </c>
      <c r="Z438" s="71">
        <v>2653</v>
      </c>
      <c r="AA438" s="71">
        <v>1054</v>
      </c>
      <c r="AB438" s="71">
        <v>4217</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4.2539999999999996</v>
      </c>
      <c r="BK438" s="71">
        <v>0</v>
      </c>
      <c r="BL438" s="71">
        <v>0</v>
      </c>
      <c r="BM438" s="71">
        <v>0</v>
      </c>
      <c r="BN438" s="72"/>
      <c r="BO438" s="71">
        <v>0</v>
      </c>
      <c r="BP438" s="71">
        <v>0</v>
      </c>
      <c r="BQ438" s="71">
        <v>1</v>
      </c>
      <c r="BR438" s="71">
        <v>0</v>
      </c>
      <c r="BS438" s="71">
        <v>0</v>
      </c>
      <c r="BT438" s="71">
        <v>0</v>
      </c>
      <c r="BU438"/>
      <c r="BV438" s="70">
        <v>4.2539999999999996</v>
      </c>
      <c r="BW438" s="70">
        <v>0</v>
      </c>
      <c r="BX438" s="70">
        <v>0</v>
      </c>
      <c r="BY438" s="70">
        <v>0</v>
      </c>
      <c r="BZ438" s="70">
        <v>0</v>
      </c>
      <c r="CA438" s="70">
        <v>0</v>
      </c>
      <c r="CB438" s="70">
        <v>0</v>
      </c>
      <c r="CC438" s="70">
        <v>0</v>
      </c>
      <c r="CD438" s="70">
        <v>0</v>
      </c>
    </row>
    <row r="439" spans="1:82">
      <c r="A439" s="70" t="s">
        <v>2215</v>
      </c>
      <c r="B439" s="70">
        <v>453</v>
      </c>
      <c r="C439" s="70">
        <v>11</v>
      </c>
      <c r="D439" s="70">
        <v>27</v>
      </c>
      <c r="E439" s="70">
        <v>2014</v>
      </c>
      <c r="F439" s="70" t="s">
        <v>181</v>
      </c>
      <c r="G439" s="70" t="s">
        <v>1661</v>
      </c>
      <c r="H439" s="70" t="s">
        <v>1662</v>
      </c>
      <c r="I439" s="148"/>
      <c r="J439" s="71">
        <v>14.306565764770699</v>
      </c>
      <c r="K439" s="71">
        <v>1.055646250504684</v>
      </c>
      <c r="L439" s="71">
        <v>3.1180082114170351</v>
      </c>
      <c r="M439" s="71">
        <v>8.7237140721690825</v>
      </c>
      <c r="N439" s="71">
        <v>11.277645114147759</v>
      </c>
      <c r="O439" s="71">
        <v>4.6172219244875299</v>
      </c>
      <c r="P439" s="71">
        <v>5.3778434217667161</v>
      </c>
      <c r="Q439" s="71">
        <v>0.30963504739516101</v>
      </c>
      <c r="R439" s="71">
        <v>0</v>
      </c>
      <c r="S439" s="71">
        <v>0</v>
      </c>
      <c r="T439" s="72"/>
      <c r="U439" s="71">
        <v>569446</v>
      </c>
      <c r="V439" s="71">
        <v>313</v>
      </c>
      <c r="W439" s="71">
        <v>68</v>
      </c>
      <c r="X439" s="71">
        <v>1394</v>
      </c>
      <c r="Y439" s="71">
        <v>1985</v>
      </c>
      <c r="Z439" s="71">
        <v>2657</v>
      </c>
      <c r="AA439" s="71">
        <v>1071</v>
      </c>
      <c r="AB439" s="71">
        <v>4172</v>
      </c>
      <c r="AC439" s="71">
        <v>0</v>
      </c>
      <c r="AD439" s="71">
        <v>0</v>
      </c>
      <c r="AE439" s="72"/>
      <c r="AF439" s="71"/>
      <c r="AG439" s="71"/>
      <c r="AH439" s="71"/>
      <c r="AI439" s="71"/>
      <c r="AJ439" s="71"/>
      <c r="AK439" s="71"/>
      <c r="AL439" s="71"/>
      <c r="AM439" s="71"/>
      <c r="AN439" s="71"/>
      <c r="AO439" s="71"/>
      <c r="AP439" s="71"/>
      <c r="AQ439" s="72"/>
      <c r="AR439" s="71">
        <v>13</v>
      </c>
      <c r="AS439" s="71">
        <v>7</v>
      </c>
      <c r="AT439" s="71">
        <v>0</v>
      </c>
      <c r="AU439" s="71">
        <v>0</v>
      </c>
      <c r="AV439" s="71">
        <v>0</v>
      </c>
      <c r="AW439" s="71">
        <v>0</v>
      </c>
      <c r="AX439" s="71"/>
      <c r="AY439" s="72"/>
      <c r="AZ439" s="71">
        <v>100.88800000000001</v>
      </c>
      <c r="BA439" s="71">
        <v>238</v>
      </c>
      <c r="BB439" s="71">
        <v>0</v>
      </c>
      <c r="BC439" s="71">
        <v>0</v>
      </c>
      <c r="BD439" s="71">
        <v>0</v>
      </c>
      <c r="BE439" s="71">
        <v>0</v>
      </c>
      <c r="BF439" s="71"/>
      <c r="BG439" s="72"/>
      <c r="BH439" s="71">
        <v>0</v>
      </c>
      <c r="BI439" s="71">
        <v>0</v>
      </c>
      <c r="BJ439" s="71">
        <v>4.0090000000000003</v>
      </c>
      <c r="BK439" s="71">
        <v>0</v>
      </c>
      <c r="BL439" s="71">
        <v>0</v>
      </c>
      <c r="BM439" s="71">
        <v>0</v>
      </c>
      <c r="BN439" s="72"/>
      <c r="BO439" s="71">
        <v>0</v>
      </c>
      <c r="BP439" s="71">
        <v>0</v>
      </c>
      <c r="BQ439" s="71">
        <v>1</v>
      </c>
      <c r="BR439" s="71">
        <v>0</v>
      </c>
      <c r="BS439" s="71">
        <v>0</v>
      </c>
      <c r="BT439" s="71">
        <v>0</v>
      </c>
      <c r="BU439"/>
      <c r="BV439" s="70">
        <v>4.0090000000000003</v>
      </c>
      <c r="BW439" s="70">
        <v>0</v>
      </c>
      <c r="BX439" s="70">
        <v>0</v>
      </c>
      <c r="BY439" s="70">
        <v>0</v>
      </c>
      <c r="BZ439" s="70">
        <v>0</v>
      </c>
      <c r="CA439" s="70">
        <v>0</v>
      </c>
      <c r="CB439" s="70">
        <v>0</v>
      </c>
      <c r="CC439" s="70">
        <v>0</v>
      </c>
      <c r="CD439" s="70">
        <v>0</v>
      </c>
    </row>
    <row r="440" spans="1:82">
      <c r="A440" s="70" t="s">
        <v>2216</v>
      </c>
      <c r="B440" s="70">
        <v>454</v>
      </c>
      <c r="C440" s="70">
        <v>12</v>
      </c>
      <c r="D440" s="70">
        <v>27</v>
      </c>
      <c r="E440" s="70">
        <v>2015</v>
      </c>
      <c r="F440" s="70" t="s">
        <v>182</v>
      </c>
      <c r="G440" s="70" t="s">
        <v>1661</v>
      </c>
      <c r="H440" s="70" t="s">
        <v>1662</v>
      </c>
      <c r="I440" s="148"/>
      <c r="J440" s="71">
        <v>16.485615946570309</v>
      </c>
      <c r="K440" s="71">
        <v>1.012255016863123</v>
      </c>
      <c r="L440" s="71">
        <v>3.2820289247728121</v>
      </c>
      <c r="M440" s="71">
        <v>8.4408288140221615</v>
      </c>
      <c r="N440" s="71">
        <v>10.364248757120141</v>
      </c>
      <c r="O440" s="71">
        <v>4.611075981537244</v>
      </c>
      <c r="P440" s="71">
        <v>5.3820922323305327</v>
      </c>
      <c r="Q440" s="71">
        <v>0.29817227942010699</v>
      </c>
      <c r="R440" s="71">
        <v>0</v>
      </c>
      <c r="S440" s="71">
        <v>0</v>
      </c>
      <c r="T440" s="72"/>
      <c r="U440" s="71">
        <v>657892</v>
      </c>
      <c r="V440" s="71">
        <v>313</v>
      </c>
      <c r="W440" s="71">
        <v>68</v>
      </c>
      <c r="X440" s="71">
        <v>1394</v>
      </c>
      <c r="Y440" s="71">
        <v>1982</v>
      </c>
      <c r="Z440" s="71">
        <v>2679</v>
      </c>
      <c r="AA440" s="71">
        <v>1071</v>
      </c>
      <c r="AB440" s="71">
        <v>4104</v>
      </c>
      <c r="AC440" s="71">
        <v>0</v>
      </c>
      <c r="AD440" s="71">
        <v>0</v>
      </c>
      <c r="AE440" s="72"/>
      <c r="AF440" s="71">
        <v>5077150.3054115335</v>
      </c>
      <c r="AG440" s="71">
        <v>674384.40350907762</v>
      </c>
      <c r="AH440" s="71">
        <v>424372.4589400249</v>
      </c>
      <c r="AI440" s="71">
        <v>8865953.142924618</v>
      </c>
      <c r="AJ440" s="71">
        <v>8778372.387004409</v>
      </c>
      <c r="AK440" s="71">
        <v>0</v>
      </c>
      <c r="AL440" s="71">
        <v>0</v>
      </c>
      <c r="AM440" s="71">
        <v>562435.98436749226</v>
      </c>
      <c r="AN440" s="71">
        <v>0</v>
      </c>
      <c r="AO440" s="71">
        <v>0</v>
      </c>
      <c r="AP440" s="71">
        <v>24382668.682157155</v>
      </c>
      <c r="AQ440" s="72"/>
      <c r="AR440" s="71">
        <v>15</v>
      </c>
      <c r="AS440" s="71">
        <v>7</v>
      </c>
      <c r="AT440" s="71">
        <v>0</v>
      </c>
      <c r="AU440" s="71">
        <v>0</v>
      </c>
      <c r="AV440" s="71">
        <v>0</v>
      </c>
      <c r="AW440" s="71">
        <v>0</v>
      </c>
      <c r="AX440" s="71"/>
      <c r="AY440" s="72"/>
      <c r="AZ440" s="71">
        <v>120.08799999999999</v>
      </c>
      <c r="BA440" s="71">
        <v>238</v>
      </c>
      <c r="BB440" s="71">
        <v>0</v>
      </c>
      <c r="BC440" s="71">
        <v>0</v>
      </c>
      <c r="BD440" s="71">
        <v>0</v>
      </c>
      <c r="BE440" s="71">
        <v>0</v>
      </c>
      <c r="BF440" s="71"/>
      <c r="BG440" s="72"/>
      <c r="BH440" s="71">
        <v>0</v>
      </c>
      <c r="BI440" s="71">
        <v>0</v>
      </c>
      <c r="BJ440" s="71">
        <v>3.9670000000000001</v>
      </c>
      <c r="BK440" s="71">
        <v>0</v>
      </c>
      <c r="BL440" s="71">
        <v>0</v>
      </c>
      <c r="BM440" s="71">
        <v>0</v>
      </c>
      <c r="BN440" s="72"/>
      <c r="BO440" s="71">
        <v>0</v>
      </c>
      <c r="BP440" s="71">
        <v>0</v>
      </c>
      <c r="BQ440" s="71">
        <v>1</v>
      </c>
      <c r="BR440" s="71">
        <v>0</v>
      </c>
      <c r="BS440" s="71">
        <v>0</v>
      </c>
      <c r="BT440" s="71">
        <v>0</v>
      </c>
      <c r="BU440"/>
      <c r="BV440" s="70">
        <v>3.9670000000000001</v>
      </c>
      <c r="BW440" s="70">
        <v>0</v>
      </c>
      <c r="BX440" s="70">
        <v>0</v>
      </c>
      <c r="BY440" s="70">
        <v>0</v>
      </c>
      <c r="BZ440" s="70">
        <v>0</v>
      </c>
      <c r="CA440" s="70">
        <v>0</v>
      </c>
      <c r="CB440" s="70">
        <v>0</v>
      </c>
      <c r="CC440" s="70">
        <v>0</v>
      </c>
      <c r="CD440" s="70">
        <v>0</v>
      </c>
    </row>
    <row r="441" spans="1:82">
      <c r="A441" s="70" t="s">
        <v>2217</v>
      </c>
      <c r="B441" s="70">
        <v>455</v>
      </c>
      <c r="C441" s="70">
        <v>13</v>
      </c>
      <c r="D441" s="70">
        <v>27</v>
      </c>
      <c r="E441" s="70">
        <v>2016</v>
      </c>
      <c r="F441" s="70" t="s">
        <v>155</v>
      </c>
      <c r="G441" s="70" t="s">
        <v>1661</v>
      </c>
      <c r="H441" s="70" t="s">
        <v>1662</v>
      </c>
      <c r="I441" s="148"/>
      <c r="J441" s="71">
        <v>17.290269980306189</v>
      </c>
      <c r="K441" s="71">
        <v>0.95483794659113563</v>
      </c>
      <c r="L441" s="71">
        <v>3.5293238110660239</v>
      </c>
      <c r="M441" s="71">
        <v>7.2370317938310817</v>
      </c>
      <c r="N441" s="71">
        <v>10.465307909996017</v>
      </c>
      <c r="O441" s="71">
        <v>4.5975887598233065</v>
      </c>
      <c r="P441" s="71">
        <v>5.8547599305431657</v>
      </c>
      <c r="Q441" s="71">
        <v>0.28655413699274873</v>
      </c>
      <c r="R441" s="71">
        <v>0</v>
      </c>
      <c r="S441" s="71">
        <v>0</v>
      </c>
      <c r="T441" s="72"/>
      <c r="U441" s="71">
        <v>656790</v>
      </c>
      <c r="V441" s="71">
        <v>313</v>
      </c>
      <c r="W441" s="71">
        <v>68</v>
      </c>
      <c r="X441" s="71">
        <v>1394</v>
      </c>
      <c r="Y441" s="71">
        <v>1968</v>
      </c>
      <c r="Z441" s="71">
        <v>2704</v>
      </c>
      <c r="AA441" s="71">
        <v>1205</v>
      </c>
      <c r="AB441" s="71">
        <v>4057</v>
      </c>
      <c r="AC441" s="71">
        <v>0</v>
      </c>
      <c r="AD441" s="71">
        <v>0</v>
      </c>
      <c r="AE441" s="72"/>
      <c r="AF441" s="71">
        <v>5418186.4087504707</v>
      </c>
      <c r="AG441" s="71">
        <v>642826.25540053938</v>
      </c>
      <c r="AH441" s="71">
        <v>359676.57016044791</v>
      </c>
      <c r="AI441" s="71">
        <v>8849988.9085555524</v>
      </c>
      <c r="AJ441" s="71">
        <v>8657882.0179393236</v>
      </c>
      <c r="AK441" s="71">
        <v>0</v>
      </c>
      <c r="AL441" s="71">
        <v>0</v>
      </c>
      <c r="AM441" s="71">
        <v>556426.78495544824</v>
      </c>
      <c r="AN441" s="71">
        <v>0</v>
      </c>
      <c r="AO441" s="71">
        <v>0</v>
      </c>
      <c r="AP441" s="71">
        <v>24484986.945761785</v>
      </c>
      <c r="AQ441" s="72"/>
      <c r="AR441" s="71">
        <v>17</v>
      </c>
      <c r="AS441" s="71">
        <v>8</v>
      </c>
      <c r="AT441" s="71">
        <v>0</v>
      </c>
      <c r="AU441" s="71">
        <v>0</v>
      </c>
      <c r="AV441" s="71">
        <v>0</v>
      </c>
      <c r="AW441" s="71">
        <v>0</v>
      </c>
      <c r="AX441" s="71"/>
      <c r="AY441" s="72"/>
      <c r="AZ441" s="71">
        <v>139.28800000000001</v>
      </c>
      <c r="BA441" s="71">
        <v>282</v>
      </c>
      <c r="BB441" s="71">
        <v>0</v>
      </c>
      <c r="BC441" s="71">
        <v>0</v>
      </c>
      <c r="BD441" s="71">
        <v>0</v>
      </c>
      <c r="BE441" s="71">
        <v>0</v>
      </c>
      <c r="BF441" s="71"/>
      <c r="BG441" s="72"/>
      <c r="BH441" s="71">
        <v>0</v>
      </c>
      <c r="BI441" s="71">
        <v>0</v>
      </c>
      <c r="BJ441" s="71">
        <v>3.9289999999999998</v>
      </c>
      <c r="BK441" s="71">
        <v>0</v>
      </c>
      <c r="BL441" s="71">
        <v>0</v>
      </c>
      <c r="BM441" s="71">
        <v>0</v>
      </c>
      <c r="BN441" s="72"/>
      <c r="BO441" s="71">
        <v>0</v>
      </c>
      <c r="BP441" s="71">
        <v>0</v>
      </c>
      <c r="BQ441" s="71">
        <v>1</v>
      </c>
      <c r="BR441" s="71">
        <v>0</v>
      </c>
      <c r="BS441" s="71">
        <v>0</v>
      </c>
      <c r="BT441" s="71">
        <v>0</v>
      </c>
      <c r="BU441"/>
      <c r="BV441" s="70">
        <v>3.9289999999999998</v>
      </c>
      <c r="BW441" s="70">
        <v>0</v>
      </c>
      <c r="BX441" s="70">
        <v>0</v>
      </c>
      <c r="BY441" s="70">
        <v>0</v>
      </c>
      <c r="BZ441" s="70">
        <v>0</v>
      </c>
      <c r="CA441" s="70">
        <v>0</v>
      </c>
      <c r="CB441" s="70">
        <v>0</v>
      </c>
      <c r="CC441" s="70">
        <v>0</v>
      </c>
      <c r="CD441" s="70">
        <v>0</v>
      </c>
    </row>
    <row r="442" spans="1:82">
      <c r="A442" s="70" t="s">
        <v>2218</v>
      </c>
      <c r="B442" s="70">
        <v>456</v>
      </c>
      <c r="C442" s="70">
        <v>14</v>
      </c>
      <c r="D442" s="70">
        <v>27</v>
      </c>
      <c r="E442" s="70">
        <v>2017</v>
      </c>
      <c r="F442" s="70" t="s">
        <v>156</v>
      </c>
      <c r="G442" s="70" t="s">
        <v>1661</v>
      </c>
      <c r="H442" s="70" t="s">
        <v>1662</v>
      </c>
      <c r="I442" s="148"/>
      <c r="J442" s="71">
        <v>18.118678178798305</v>
      </c>
      <c r="K442" s="71">
        <v>0.97570141542481803</v>
      </c>
      <c r="L442" s="71">
        <v>3.1859560917932885</v>
      </c>
      <c r="M442" s="71">
        <v>7.2564991957638343</v>
      </c>
      <c r="N442" s="71">
        <v>10.298148770426184</v>
      </c>
      <c r="O442" s="71">
        <v>4.4606828274383385</v>
      </c>
      <c r="P442" s="71">
        <v>5.8900912720263223</v>
      </c>
      <c r="Q442" s="71">
        <v>0.27259624783272302</v>
      </c>
      <c r="R442" s="71">
        <v>0</v>
      </c>
      <c r="S442" s="71">
        <v>0</v>
      </c>
      <c r="T442" s="72"/>
      <c r="U442" s="71">
        <v>677233</v>
      </c>
      <c r="V442" s="71">
        <v>313</v>
      </c>
      <c r="W442" s="71">
        <v>68</v>
      </c>
      <c r="X442" s="71">
        <v>1394</v>
      </c>
      <c r="Y442" s="71">
        <v>1979</v>
      </c>
      <c r="Z442" s="71">
        <v>2667</v>
      </c>
      <c r="AA442" s="71">
        <v>1220</v>
      </c>
      <c r="AB442" s="71">
        <v>3991</v>
      </c>
      <c r="AC442" s="71">
        <v>0</v>
      </c>
      <c r="AD442" s="71">
        <v>0</v>
      </c>
      <c r="AE442" s="72"/>
      <c r="AF442" s="71">
        <v>5489835.8450457593</v>
      </c>
      <c r="AG442" s="71">
        <v>644694.01804829563</v>
      </c>
      <c r="AH442" s="71">
        <v>439382.98537378223</v>
      </c>
      <c r="AI442" s="71">
        <v>8631034.6122104395</v>
      </c>
      <c r="AJ442" s="71">
        <v>7894851.5356506957</v>
      </c>
      <c r="AK442" s="71">
        <v>0</v>
      </c>
      <c r="AL442" s="71">
        <v>0</v>
      </c>
      <c r="AM442" s="71">
        <v>548231.22676213738</v>
      </c>
      <c r="AN442" s="71">
        <v>0</v>
      </c>
      <c r="AO442" s="71">
        <v>0</v>
      </c>
      <c r="AP442" s="71">
        <v>23648030.223091111</v>
      </c>
      <c r="AQ442" s="72"/>
      <c r="AR442" s="71">
        <v>18</v>
      </c>
      <c r="AS442" s="71">
        <v>8</v>
      </c>
      <c r="AT442" s="71">
        <v>0</v>
      </c>
      <c r="AU442" s="71">
        <v>0</v>
      </c>
      <c r="AV442" s="71">
        <v>0</v>
      </c>
      <c r="AW442" s="71">
        <v>0</v>
      </c>
      <c r="AX442" s="71"/>
      <c r="AY442" s="72"/>
      <c r="AZ442" s="71">
        <v>144.488</v>
      </c>
      <c r="BA442" s="71">
        <v>282</v>
      </c>
      <c r="BB442" s="71">
        <v>0</v>
      </c>
      <c r="BC442" s="71">
        <v>0</v>
      </c>
      <c r="BD442" s="71">
        <v>0</v>
      </c>
      <c r="BE442" s="71">
        <v>0</v>
      </c>
      <c r="BF442" s="71"/>
      <c r="BG442" s="72"/>
      <c r="BH442" s="71">
        <v>0</v>
      </c>
      <c r="BI442" s="71">
        <v>0</v>
      </c>
      <c r="BJ442" s="71">
        <v>4.1859999999999999</v>
      </c>
      <c r="BK442" s="71">
        <v>0</v>
      </c>
      <c r="BL442" s="71">
        <v>0</v>
      </c>
      <c r="BM442" s="71">
        <v>0</v>
      </c>
      <c r="BN442" s="72"/>
      <c r="BO442" s="71">
        <v>0</v>
      </c>
      <c r="BP442" s="71">
        <v>0</v>
      </c>
      <c r="BQ442" s="71">
        <v>1</v>
      </c>
      <c r="BR442" s="71">
        <v>0</v>
      </c>
      <c r="BS442" s="71">
        <v>0</v>
      </c>
      <c r="BT442" s="71">
        <v>0</v>
      </c>
      <c r="BU442"/>
      <c r="BV442" s="70">
        <v>4.1859999999999999</v>
      </c>
      <c r="BW442" s="70">
        <v>0</v>
      </c>
      <c r="BX442" s="70">
        <v>0</v>
      </c>
      <c r="BY442" s="70">
        <v>0</v>
      </c>
      <c r="BZ442" s="70">
        <v>0</v>
      </c>
      <c r="CA442" s="70">
        <v>0</v>
      </c>
      <c r="CB442" s="70">
        <v>0</v>
      </c>
      <c r="CC442" s="70">
        <v>0</v>
      </c>
      <c r="CD442" s="70">
        <v>0</v>
      </c>
    </row>
    <row r="443" spans="1:82">
      <c r="A443" s="70" t="s">
        <v>2219</v>
      </c>
      <c r="B443" s="70">
        <v>457</v>
      </c>
      <c r="C443" s="70">
        <v>15</v>
      </c>
      <c r="D443" s="70">
        <v>27</v>
      </c>
      <c r="E443" s="70">
        <v>2018</v>
      </c>
      <c r="F443" s="70" t="s">
        <v>183</v>
      </c>
      <c r="G443" s="70" t="s">
        <v>1661</v>
      </c>
      <c r="H443" s="70" t="s">
        <v>1662</v>
      </c>
      <c r="I443" s="148"/>
      <c r="J443" s="71">
        <v>19.754352846663508</v>
      </c>
      <c r="K443" s="71">
        <v>0.90811374501730802</v>
      </c>
      <c r="L443" s="71">
        <v>2.9227043518502756</v>
      </c>
      <c r="M443" s="71">
        <v>7.2922888040494964</v>
      </c>
      <c r="N443" s="71">
        <v>9.4621677375498816</v>
      </c>
      <c r="O443" s="71">
        <v>4.3768763322988589</v>
      </c>
      <c r="P443" s="71">
        <v>5.8649191016295994</v>
      </c>
      <c r="Q443" s="71">
        <v>0.24972048351798401</v>
      </c>
      <c r="R443" s="71">
        <v>0</v>
      </c>
      <c r="S443" s="71">
        <v>0</v>
      </c>
      <c r="T443" s="72"/>
      <c r="U443" s="71">
        <v>771510</v>
      </c>
      <c r="V443" s="71">
        <v>313</v>
      </c>
      <c r="W443" s="71">
        <v>68</v>
      </c>
      <c r="X443" s="71">
        <v>1394</v>
      </c>
      <c r="Y443" s="71">
        <v>1975</v>
      </c>
      <c r="Z443" s="71">
        <v>2667</v>
      </c>
      <c r="AA443" s="71">
        <v>1227</v>
      </c>
      <c r="AB443" s="71">
        <v>3940</v>
      </c>
      <c r="AC443" s="71">
        <v>0</v>
      </c>
      <c r="AD443" s="71">
        <v>0</v>
      </c>
      <c r="AE443" s="72"/>
      <c r="AF443" s="71">
        <v>6277987.9992427966</v>
      </c>
      <c r="AG443" s="71">
        <v>583293.86142582761</v>
      </c>
      <c r="AH443" s="71">
        <v>414118.5177784632</v>
      </c>
      <c r="AI443" s="71">
        <v>8822680.3878282253</v>
      </c>
      <c r="AJ443" s="71">
        <v>7319006.4157791967</v>
      </c>
      <c r="AK443" s="71">
        <v>0</v>
      </c>
      <c r="AL443" s="71">
        <v>0</v>
      </c>
      <c r="AM443" s="71">
        <v>542345.37620389648</v>
      </c>
      <c r="AN443" s="71">
        <v>0</v>
      </c>
      <c r="AO443" s="71">
        <v>0</v>
      </c>
      <c r="AP443" s="71">
        <v>23959432.558258407</v>
      </c>
      <c r="AQ443" s="72"/>
      <c r="AR443" s="71">
        <v>19</v>
      </c>
      <c r="AS443" s="71">
        <v>10</v>
      </c>
      <c r="AT443" s="71">
        <v>1</v>
      </c>
      <c r="AU443" s="71">
        <v>0</v>
      </c>
      <c r="AV443" s="71">
        <v>0</v>
      </c>
      <c r="AW443" s="71">
        <v>0</v>
      </c>
      <c r="AX443" s="71"/>
      <c r="AY443" s="72"/>
      <c r="AZ443" s="71">
        <v>151.488</v>
      </c>
      <c r="BA443" s="71">
        <v>340</v>
      </c>
      <c r="BB443" s="71">
        <v>10</v>
      </c>
      <c r="BC443" s="71">
        <v>0</v>
      </c>
      <c r="BD443" s="71">
        <v>0</v>
      </c>
      <c r="BE443" s="71">
        <v>0</v>
      </c>
      <c r="BF443" s="71"/>
      <c r="BG443" s="72"/>
      <c r="BH443" s="71">
        <v>0</v>
      </c>
      <c r="BI443" s="71">
        <v>0</v>
      </c>
      <c r="BJ443" s="71">
        <v>4.4509999999999996</v>
      </c>
      <c r="BK443" s="71">
        <v>0</v>
      </c>
      <c r="BL443" s="71">
        <v>0</v>
      </c>
      <c r="BM443" s="71">
        <v>0</v>
      </c>
      <c r="BN443" s="72"/>
      <c r="BO443" s="71">
        <v>0</v>
      </c>
      <c r="BP443" s="71">
        <v>0</v>
      </c>
      <c r="BQ443" s="71">
        <v>1</v>
      </c>
      <c r="BR443" s="71">
        <v>0</v>
      </c>
      <c r="BS443" s="71">
        <v>0</v>
      </c>
      <c r="BT443" s="71">
        <v>0</v>
      </c>
      <c r="BU443"/>
      <c r="BV443" s="70">
        <v>4.4509999999999996</v>
      </c>
      <c r="BW443" s="70">
        <v>0</v>
      </c>
      <c r="BX443" s="70">
        <v>0</v>
      </c>
      <c r="BY443" s="70">
        <v>0</v>
      </c>
      <c r="BZ443" s="70">
        <v>0</v>
      </c>
      <c r="CA443" s="70">
        <v>0</v>
      </c>
      <c r="CB443" s="70">
        <v>0</v>
      </c>
      <c r="CC443" s="70">
        <v>0</v>
      </c>
      <c r="CD443" s="70">
        <v>0</v>
      </c>
    </row>
    <row r="444" spans="1:82">
      <c r="A444" s="70" t="s">
        <v>2220</v>
      </c>
      <c r="B444" s="70">
        <v>458</v>
      </c>
      <c r="C444" s="70">
        <v>16</v>
      </c>
      <c r="D444" s="70">
        <v>27</v>
      </c>
      <c r="E444" s="70">
        <v>2019</v>
      </c>
      <c r="F444" s="70" t="s">
        <v>158</v>
      </c>
      <c r="G444" s="1064" t="s">
        <v>1661</v>
      </c>
      <c r="H444" s="70" t="s">
        <v>1662</v>
      </c>
      <c r="I444" s="148"/>
      <c r="J444" s="71">
        <v>20.606050353983917</v>
      </c>
      <c r="K444" s="71">
        <v>0.8426626862244897</v>
      </c>
      <c r="L444" s="71">
        <v>2.935799064605598</v>
      </c>
      <c r="M444" s="71">
        <v>6.5418452185629423</v>
      </c>
      <c r="N444" s="71">
        <v>9.5499256665691021</v>
      </c>
      <c r="O444" s="71">
        <v>4.3046510004751646</v>
      </c>
      <c r="P444" s="71">
        <v>5.2204711147102456</v>
      </c>
      <c r="Q444" s="71">
        <v>0.24011446424560401</v>
      </c>
      <c r="R444" s="71">
        <v>0</v>
      </c>
      <c r="S444" s="71">
        <v>0</v>
      </c>
      <c r="T444" s="72"/>
      <c r="U444" s="71">
        <v>846581</v>
      </c>
      <c r="V444" s="71">
        <v>313</v>
      </c>
      <c r="W444" s="71">
        <v>68</v>
      </c>
      <c r="X444" s="71">
        <v>1394</v>
      </c>
      <c r="Y444" s="71">
        <v>1969</v>
      </c>
      <c r="Z444" s="71">
        <v>2695</v>
      </c>
      <c r="AA444" s="71">
        <v>1084</v>
      </c>
      <c r="AB444" s="71">
        <v>3891</v>
      </c>
      <c r="AC444" s="71">
        <v>0</v>
      </c>
      <c r="AD444" s="71">
        <v>0</v>
      </c>
      <c r="AE444" s="72"/>
      <c r="AF444" s="71">
        <v>6759805.4562737951</v>
      </c>
      <c r="AG444" s="71">
        <v>583121.13174344867</v>
      </c>
      <c r="AH444" s="71">
        <v>447124.30110867327</v>
      </c>
      <c r="AI444" s="71">
        <v>8645494.3632261977</v>
      </c>
      <c r="AJ444" s="71">
        <v>7696963.9325699089</v>
      </c>
      <c r="AK444" s="71">
        <v>0</v>
      </c>
      <c r="AL444" s="71">
        <v>0</v>
      </c>
      <c r="AM444" s="71">
        <v>529924.90856768249</v>
      </c>
      <c r="AN444" s="71">
        <v>0</v>
      </c>
      <c r="AO444" s="71">
        <v>0</v>
      </c>
      <c r="AP444" s="71">
        <v>24662434.093489707</v>
      </c>
      <c r="AQ444" s="72"/>
      <c r="AR444" s="71">
        <v>24</v>
      </c>
      <c r="AS444" s="71">
        <v>13</v>
      </c>
      <c r="AT444" s="71">
        <v>1</v>
      </c>
      <c r="AU444" s="71">
        <v>0</v>
      </c>
      <c r="AV444" s="71">
        <v>0</v>
      </c>
      <c r="AW444" s="71">
        <v>0</v>
      </c>
      <c r="AX444" s="71"/>
      <c r="AY444" s="72"/>
      <c r="AZ444" s="71">
        <v>195.68799999999999</v>
      </c>
      <c r="BA444" s="71">
        <v>399.7</v>
      </c>
      <c r="BB444" s="71">
        <v>9.8000000000000007</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2221</v>
      </c>
      <c r="B445" s="70">
        <v>459</v>
      </c>
      <c r="C445" s="70">
        <v>17</v>
      </c>
      <c r="D445" s="70">
        <v>27</v>
      </c>
      <c r="E445" s="70">
        <v>2020</v>
      </c>
      <c r="F445" s="70" t="s">
        <v>159</v>
      </c>
      <c r="G445" s="1064" t="s">
        <v>1661</v>
      </c>
      <c r="H445" s="70" t="s">
        <v>1662</v>
      </c>
      <c r="I445" s="148"/>
      <c r="J445" s="71">
        <v>19.777917475735808</v>
      </c>
      <c r="K445" s="71">
        <v>0.77985543736798957</v>
      </c>
      <c r="L445" s="71">
        <v>5.6847739252835865</v>
      </c>
      <c r="M445" s="71">
        <v>5.7881405158374521</v>
      </c>
      <c r="N445" s="71">
        <v>8.5930106587288737</v>
      </c>
      <c r="O445" s="71">
        <v>3.7840778143832439</v>
      </c>
      <c r="P445" s="71">
        <v>4.8934363252676736</v>
      </c>
      <c r="Q445" s="71">
        <v>0.22540684555407001</v>
      </c>
      <c r="R445" s="71">
        <v>0</v>
      </c>
      <c r="S445" s="71">
        <v>0</v>
      </c>
      <c r="T445" s="72"/>
      <c r="U445" s="71">
        <v>921106</v>
      </c>
      <c r="V445" s="71">
        <v>268</v>
      </c>
      <c r="W445" s="71">
        <v>117</v>
      </c>
      <c r="X445" s="71">
        <v>1297</v>
      </c>
      <c r="Y445" s="71">
        <v>1933</v>
      </c>
      <c r="Z445" s="71">
        <v>2704</v>
      </c>
      <c r="AA445" s="71">
        <v>1080</v>
      </c>
      <c r="AB445" s="71">
        <v>3823</v>
      </c>
      <c r="AC445" s="71">
        <v>0</v>
      </c>
      <c r="AD445" s="71">
        <v>0</v>
      </c>
      <c r="AE445" s="72"/>
      <c r="AF445" s="71">
        <v>7191910.3850839017</v>
      </c>
      <c r="AG445" s="71">
        <v>499653.84346766165</v>
      </c>
      <c r="AH445" s="71">
        <v>833662.36426618695</v>
      </c>
      <c r="AI445" s="71">
        <v>7446961.1105094366</v>
      </c>
      <c r="AJ445" s="71">
        <v>7937840.9571340503</v>
      </c>
      <c r="AK445" s="71"/>
      <c r="AL445" s="71"/>
      <c r="AM445" s="71">
        <v>498943.97441589081</v>
      </c>
      <c r="AN445" s="71"/>
      <c r="AO445" s="71"/>
      <c r="AP445" s="71">
        <v>24408972.634877127</v>
      </c>
      <c r="AQ445" s="72"/>
      <c r="AR445" s="71">
        <v>27</v>
      </c>
      <c r="AS445" s="71">
        <v>13</v>
      </c>
      <c r="AT445" s="71">
        <v>1</v>
      </c>
      <c r="AU445" s="71">
        <v>0</v>
      </c>
      <c r="AV445" s="71">
        <v>0</v>
      </c>
      <c r="AW445" s="71">
        <v>0</v>
      </c>
      <c r="AX445" s="71"/>
      <c r="AY445" s="72"/>
      <c r="AZ445" s="71">
        <v>225.38800000000001</v>
      </c>
      <c r="BA445" s="71">
        <v>399.7</v>
      </c>
      <c r="BB445" s="71">
        <v>9.8000000000000007</v>
      </c>
      <c r="BC445" s="71">
        <v>0</v>
      </c>
      <c r="BD445" s="71">
        <v>0</v>
      </c>
      <c r="BE445" s="71">
        <v>0</v>
      </c>
      <c r="BF445" s="71"/>
      <c r="BG445" s="72"/>
      <c r="BH445" s="71">
        <v>0</v>
      </c>
      <c r="BI445" s="71">
        <v>0</v>
      </c>
      <c r="BJ445" s="71">
        <v>4.859</v>
      </c>
      <c r="BK445" s="71">
        <v>0</v>
      </c>
      <c r="BL445" s="71">
        <v>0</v>
      </c>
      <c r="BM445" s="71">
        <v>0</v>
      </c>
      <c r="BN445" s="72"/>
      <c r="BO445" s="71">
        <v>0</v>
      </c>
      <c r="BP445" s="71">
        <v>0</v>
      </c>
      <c r="BQ445" s="71">
        <v>1</v>
      </c>
      <c r="BR445" s="71">
        <v>0</v>
      </c>
      <c r="BS445" s="71">
        <v>0</v>
      </c>
      <c r="BT445" s="71">
        <v>0</v>
      </c>
      <c r="BU445"/>
      <c r="BV445" s="70">
        <v>4.859</v>
      </c>
      <c r="BW445" s="70">
        <v>0</v>
      </c>
      <c r="BX445" s="70">
        <v>0</v>
      </c>
      <c r="BY445" s="70">
        <v>0</v>
      </c>
      <c r="BZ445" s="70">
        <v>0</v>
      </c>
      <c r="CA445" s="70">
        <v>0</v>
      </c>
      <c r="CB445" s="70">
        <v>0</v>
      </c>
      <c r="CC445" s="70">
        <v>0</v>
      </c>
      <c r="CD445" s="70">
        <v>0</v>
      </c>
    </row>
    <row r="446" spans="1:82">
      <c r="A446" s="70" t="s">
        <v>2222</v>
      </c>
      <c r="B446" s="70">
        <v>459</v>
      </c>
      <c r="C446" s="70">
        <v>18</v>
      </c>
      <c r="D446" s="70">
        <v>27</v>
      </c>
      <c r="E446" s="70">
        <v>2021</v>
      </c>
      <c r="F446" s="70" t="s">
        <v>160</v>
      </c>
      <c r="G446" s="70" t="s">
        <v>1661</v>
      </c>
      <c r="H446" s="70" t="s">
        <v>1662</v>
      </c>
      <c r="I446" s="148"/>
      <c r="J446" s="71">
        <v>19.047662928690404</v>
      </c>
      <c r="K446" s="71">
        <v>0.75121726074531614</v>
      </c>
      <c r="L446" s="71">
        <v>5.187861831953505</v>
      </c>
      <c r="M446" s="71">
        <v>5.8785309762146678</v>
      </c>
      <c r="N446" s="71">
        <v>8.5817638846423936</v>
      </c>
      <c r="O446" s="71">
        <v>3.6125826035442477</v>
      </c>
      <c r="P446" s="71">
        <v>5.1577369908070203</v>
      </c>
      <c r="Q446" s="71">
        <v>0.219301975384769</v>
      </c>
      <c r="R446" s="71">
        <v>0</v>
      </c>
      <c r="S446" s="71">
        <v>0</v>
      </c>
      <c r="T446" s="72"/>
      <c r="U446" s="71">
        <v>910987</v>
      </c>
      <c r="V446" s="71">
        <v>268</v>
      </c>
      <c r="W446" s="71">
        <v>117</v>
      </c>
      <c r="X446" s="71">
        <v>1297</v>
      </c>
      <c r="Y446" s="71">
        <v>1954</v>
      </c>
      <c r="Z446" s="71">
        <v>2658</v>
      </c>
      <c r="AA446" s="71">
        <v>1110</v>
      </c>
      <c r="AB446" s="71">
        <v>3756</v>
      </c>
      <c r="AC446" s="71">
        <v>0</v>
      </c>
      <c r="AD446" s="71">
        <v>0</v>
      </c>
      <c r="AE446" s="72"/>
      <c r="AF446" s="71">
        <v>6977768.2987999534</v>
      </c>
      <c r="AG446" s="71">
        <v>508282.08105547191</v>
      </c>
      <c r="AH446" s="71">
        <v>747426.82569713227</v>
      </c>
      <c r="AI446" s="71">
        <v>8171523.8479353776</v>
      </c>
      <c r="AJ446" s="71">
        <v>7816398.3383826353</v>
      </c>
      <c r="AK446" s="71">
        <v>0</v>
      </c>
      <c r="AL446" s="71">
        <v>0</v>
      </c>
      <c r="AM446" s="71">
        <v>493027.16260610777</v>
      </c>
      <c r="AN446" s="71">
        <v>0</v>
      </c>
      <c r="AO446" s="71">
        <v>0</v>
      </c>
      <c r="AP446" s="71">
        <v>24714426.554476678</v>
      </c>
      <c r="AQ446" s="72"/>
      <c r="AR446" s="71">
        <v>27</v>
      </c>
      <c r="AS446" s="71">
        <v>15</v>
      </c>
      <c r="AT446" s="71">
        <v>1</v>
      </c>
      <c r="AU446" s="71">
        <v>0</v>
      </c>
      <c r="AV446" s="71">
        <v>0</v>
      </c>
      <c r="AW446" s="71">
        <v>0</v>
      </c>
      <c r="AX446" s="71"/>
      <c r="AY446" s="72"/>
      <c r="AZ446" s="71">
        <v>225.38800000000001</v>
      </c>
      <c r="BA446" s="71">
        <v>498.7</v>
      </c>
      <c r="BB446" s="71">
        <v>9.8000000000000007</v>
      </c>
      <c r="BC446" s="71">
        <v>0</v>
      </c>
      <c r="BD446" s="71">
        <v>0</v>
      </c>
      <c r="BE446" s="71">
        <v>0</v>
      </c>
      <c r="BF446" s="71"/>
      <c r="BG446" s="72"/>
      <c r="BH446" s="71">
        <v>0</v>
      </c>
      <c r="BI446" s="71">
        <v>0</v>
      </c>
      <c r="BJ446" s="71">
        <v>4.8529999999999998</v>
      </c>
      <c r="BK446" s="71">
        <v>0</v>
      </c>
      <c r="BL446" s="71">
        <v>0</v>
      </c>
      <c r="BM446" s="71">
        <v>0</v>
      </c>
      <c r="BN446" s="72"/>
      <c r="BO446" s="71">
        <v>0</v>
      </c>
      <c r="BP446" s="71">
        <v>0</v>
      </c>
      <c r="BQ446" s="71">
        <v>1</v>
      </c>
      <c r="BR446" s="71">
        <v>0</v>
      </c>
      <c r="BS446" s="71">
        <v>0</v>
      </c>
      <c r="BT446" s="71">
        <v>0</v>
      </c>
      <c r="BU446"/>
      <c r="BV446" s="70">
        <v>4.8529999999999998</v>
      </c>
      <c r="BW446" s="70">
        <v>0</v>
      </c>
      <c r="BX446" s="70">
        <v>0</v>
      </c>
      <c r="BY446" s="70">
        <v>0</v>
      </c>
      <c r="BZ446" s="70">
        <v>0</v>
      </c>
      <c r="CA446" s="70">
        <v>0</v>
      </c>
      <c r="CB446" s="70">
        <v>0</v>
      </c>
      <c r="CC446" s="70">
        <v>0</v>
      </c>
      <c r="CD446" s="70">
        <v>0</v>
      </c>
    </row>
    <row r="447" spans="1:82">
      <c r="A447" s="70" t="s">
        <v>1669</v>
      </c>
      <c r="B447" s="70">
        <v>459</v>
      </c>
      <c r="C447" s="70">
        <v>19</v>
      </c>
      <c r="D447" s="70">
        <v>27</v>
      </c>
      <c r="E447" s="70">
        <v>2022</v>
      </c>
      <c r="F447" s="70" t="s">
        <v>161</v>
      </c>
      <c r="G447" s="70" t="s">
        <v>1661</v>
      </c>
      <c r="H447" s="70" t="s">
        <v>1662</v>
      </c>
      <c r="I447" s="148"/>
      <c r="J447" s="71">
        <v>16.339960716170658</v>
      </c>
      <c r="K447" s="71">
        <v>0.71857993359435668</v>
      </c>
      <c r="L447" s="71">
        <v>4.6516030942241233</v>
      </c>
      <c r="M447" s="71">
        <v>5.9934705514707423</v>
      </c>
      <c r="N447" s="71">
        <v>8.4300112106978737</v>
      </c>
      <c r="O447" s="71">
        <v>3.7693851696088543</v>
      </c>
      <c r="P447" s="71">
        <v>5.0711372190887536</v>
      </c>
      <c r="Q447" s="71">
        <v>0.21793615696122595</v>
      </c>
      <c r="R447" s="71">
        <v>0</v>
      </c>
      <c r="S447" s="71">
        <v>0</v>
      </c>
      <c r="T447" s="72"/>
      <c r="U447" s="71">
        <v>961162</v>
      </c>
      <c r="V447" s="71">
        <v>268</v>
      </c>
      <c r="W447" s="71">
        <v>117</v>
      </c>
      <c r="X447" s="71">
        <v>1297</v>
      </c>
      <c r="Y447" s="71">
        <v>1949</v>
      </c>
      <c r="Z447" s="71">
        <v>2635</v>
      </c>
      <c r="AA447" s="71">
        <v>1108</v>
      </c>
      <c r="AB447" s="71">
        <v>3702</v>
      </c>
      <c r="AC447" s="71">
        <v>0</v>
      </c>
      <c r="AD447" s="71">
        <v>0</v>
      </c>
      <c r="AE447" s="72"/>
      <c r="AF447" s="71">
        <v>6563319.5070424136</v>
      </c>
      <c r="AG447" s="71">
        <v>512747.12146178994</v>
      </c>
      <c r="AH447" s="71">
        <v>829650.64775336732</v>
      </c>
      <c r="AI447" s="71">
        <v>8115339.5178757077</v>
      </c>
      <c r="AJ447" s="71">
        <v>7936064.2687338879</v>
      </c>
      <c r="AK447" s="71">
        <v>0</v>
      </c>
      <c r="AL447" s="71">
        <v>0</v>
      </c>
      <c r="AM447" s="71">
        <v>478029.24389514182</v>
      </c>
      <c r="AN447" s="71">
        <v>0</v>
      </c>
      <c r="AO447" s="71">
        <v>0</v>
      </c>
      <c r="AP447" s="71">
        <v>24435150.306762312</v>
      </c>
      <c r="AQ447" s="72"/>
      <c r="AR447" s="71">
        <v>29</v>
      </c>
      <c r="AS447" s="71">
        <v>15</v>
      </c>
      <c r="AT447" s="71">
        <v>1</v>
      </c>
      <c r="AU447" s="71">
        <v>0</v>
      </c>
      <c r="AV447" s="71">
        <v>0</v>
      </c>
      <c r="AW447" s="71">
        <v>0</v>
      </c>
      <c r="AX447" s="71"/>
      <c r="AY447" s="72"/>
      <c r="AZ447" s="71">
        <v>236.88800000000003</v>
      </c>
      <c r="BA447" s="71">
        <v>498.70000000000005</v>
      </c>
      <c r="BB447" s="71">
        <v>9.8000000000000007</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2223</v>
      </c>
      <c r="B448" s="70">
        <v>459</v>
      </c>
      <c r="C448" s="70">
        <v>20</v>
      </c>
      <c r="D448" s="70">
        <v>27</v>
      </c>
      <c r="E448" s="70">
        <v>2023</v>
      </c>
      <c r="F448" s="70" t="s">
        <v>1539</v>
      </c>
      <c r="G448" s="70" t="s">
        <v>1661</v>
      </c>
      <c r="H448" s="70" t="s">
        <v>1662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30</v>
      </c>
      <c r="AS448" s="71">
        <v>15</v>
      </c>
      <c r="AT448" s="71">
        <v>4</v>
      </c>
      <c r="AU448" s="71">
        <v>0</v>
      </c>
      <c r="AV448" s="71">
        <v>0</v>
      </c>
      <c r="AW448" s="71">
        <v>0</v>
      </c>
      <c r="AX448" s="71"/>
      <c r="AY448" s="72"/>
      <c r="AZ448" s="71">
        <v>241.78800000000001</v>
      </c>
      <c r="BA448" s="71">
        <v>498.70000000000005</v>
      </c>
      <c r="BB448" s="71">
        <v>162809.79999999999</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1660</v>
      </c>
      <c r="B449" s="70">
        <v>459</v>
      </c>
      <c r="C449" s="70">
        <v>21</v>
      </c>
      <c r="D449" s="70">
        <v>27</v>
      </c>
      <c r="E449" s="70">
        <v>2024</v>
      </c>
      <c r="F449" s="70" t="s">
        <v>1554</v>
      </c>
      <c r="G449" s="70" t="s">
        <v>1661</v>
      </c>
      <c r="H449" s="70" t="s">
        <v>1662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2224</v>
      </c>
      <c r="B450" s="70">
        <v>341</v>
      </c>
      <c r="C450" s="70">
        <v>1</v>
      </c>
      <c r="D450" s="70">
        <v>21</v>
      </c>
      <c r="E450" s="70">
        <v>1990</v>
      </c>
      <c r="F450" s="70" t="s">
        <v>787</v>
      </c>
      <c r="G450" s="70" t="s">
        <v>2225</v>
      </c>
      <c r="H450" s="70" t="s">
        <v>2226</v>
      </c>
      <c r="I450" s="148"/>
      <c r="J450" s="71">
        <v>21.98730316842143</v>
      </c>
      <c r="K450" s="71">
        <v>0.81569005216905777</v>
      </c>
      <c r="L450" s="71">
        <v>2.4828714359148401</v>
      </c>
      <c r="M450" s="71">
        <v>1.853054003732699</v>
      </c>
      <c r="N450" s="71">
        <v>3.8529065569880232</v>
      </c>
      <c r="O450" s="71">
        <v>2.713270779751336</v>
      </c>
      <c r="P450" s="71">
        <v>6.2064709597840642</v>
      </c>
      <c r="Q450" s="71">
        <v>0.32796258883941498</v>
      </c>
      <c r="R450" s="71">
        <v>0</v>
      </c>
      <c r="S450" s="71">
        <v>0.33837423012821571</v>
      </c>
      <c r="T450" s="72"/>
      <c r="U450" s="71">
        <v>566170</v>
      </c>
      <c r="V450" s="71">
        <v>276</v>
      </c>
      <c r="W450" s="71">
        <v>28</v>
      </c>
      <c r="X450" s="71">
        <v>727</v>
      </c>
      <c r="Y450" s="71">
        <v>1673</v>
      </c>
      <c r="Z450" s="71">
        <v>1116</v>
      </c>
      <c r="AA450" s="71">
        <v>1507</v>
      </c>
      <c r="AB450" s="71">
        <v>5325</v>
      </c>
      <c r="AC450" s="71">
        <v>0</v>
      </c>
      <c r="AD450" s="71">
        <v>0.33837423012821571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2227</v>
      </c>
      <c r="B451" s="70">
        <v>342</v>
      </c>
      <c r="C451" s="70">
        <v>2</v>
      </c>
      <c r="D451" s="70">
        <v>21</v>
      </c>
      <c r="E451" s="70">
        <v>2005</v>
      </c>
      <c r="F451" s="70" t="s">
        <v>789</v>
      </c>
      <c r="G451" s="70" t="s">
        <v>2225</v>
      </c>
      <c r="H451" s="70" t="s">
        <v>2226</v>
      </c>
      <c r="I451" s="148"/>
      <c r="J451" s="71">
        <v>7.1191633919839177</v>
      </c>
      <c r="K451" s="71">
        <v>0.48051199521085391</v>
      </c>
      <c r="L451" s="71">
        <v>1.7849673690661101</v>
      </c>
      <c r="M451" s="71">
        <v>2.556396036817008</v>
      </c>
      <c r="N451" s="71">
        <v>5.9879311907733914</v>
      </c>
      <c r="O451" s="71">
        <v>4.5612496506355624</v>
      </c>
      <c r="P451" s="71">
        <v>6.7333804372578223</v>
      </c>
      <c r="Q451" s="71">
        <v>0.28661815191542001</v>
      </c>
      <c r="R451" s="71">
        <v>0</v>
      </c>
      <c r="S451" s="71">
        <v>0.45647049713989862</v>
      </c>
      <c r="T451" s="72"/>
      <c r="U451" s="71">
        <v>222510</v>
      </c>
      <c r="V451" s="71">
        <v>219</v>
      </c>
      <c r="W451" s="71">
        <v>21</v>
      </c>
      <c r="X451" s="71">
        <v>574</v>
      </c>
      <c r="Y451" s="71">
        <v>1937</v>
      </c>
      <c r="Z451" s="71">
        <v>2171</v>
      </c>
      <c r="AA451" s="71">
        <v>1339</v>
      </c>
      <c r="AB451" s="71">
        <v>4865</v>
      </c>
      <c r="AC451" s="71">
        <v>0</v>
      </c>
      <c r="AD451" s="71">
        <v>0.45647049713989862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2228</v>
      </c>
      <c r="B452" s="70">
        <v>343</v>
      </c>
      <c r="C452" s="70">
        <v>3</v>
      </c>
      <c r="D452" s="70">
        <v>21</v>
      </c>
      <c r="E452" s="70">
        <v>2006</v>
      </c>
      <c r="F452" s="70" t="s">
        <v>790</v>
      </c>
      <c r="G452" s="70" t="s">
        <v>2225</v>
      </c>
      <c r="H452" s="70" t="s">
        <v>2226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2229</v>
      </c>
      <c r="B453" s="70">
        <v>344</v>
      </c>
      <c r="C453" s="70">
        <v>4</v>
      </c>
      <c r="D453" s="70">
        <v>21</v>
      </c>
      <c r="E453" s="70">
        <v>2007</v>
      </c>
      <c r="F453" s="70" t="s">
        <v>791</v>
      </c>
      <c r="G453" s="70" t="s">
        <v>2225</v>
      </c>
      <c r="H453" s="70" t="s">
        <v>2226</v>
      </c>
      <c r="I453" s="148"/>
      <c r="J453" s="71">
        <v>5.8871888659908063</v>
      </c>
      <c r="K453" s="71">
        <v>0.38227837614016941</v>
      </c>
      <c r="L453" s="71">
        <v>2.0367327501211538</v>
      </c>
      <c r="M453" s="71">
        <v>3.346329142237328</v>
      </c>
      <c r="N453" s="71">
        <v>6.0670879173195251</v>
      </c>
      <c r="O453" s="71">
        <v>4.2987823074121092</v>
      </c>
      <c r="P453" s="71">
        <v>6.6895168476079974</v>
      </c>
      <c r="Q453" s="71">
        <v>0.29217042961495898</v>
      </c>
      <c r="R453" s="71">
        <v>0</v>
      </c>
      <c r="S453" s="71">
        <v>0.32449687892316409</v>
      </c>
      <c r="T453" s="72"/>
      <c r="U453" s="71">
        <v>237764</v>
      </c>
      <c r="V453" s="71">
        <v>172</v>
      </c>
      <c r="W453" s="71">
        <v>23</v>
      </c>
      <c r="X453" s="71">
        <v>849</v>
      </c>
      <c r="Y453" s="71">
        <v>1953</v>
      </c>
      <c r="Z453" s="71">
        <v>2127</v>
      </c>
      <c r="AA453" s="71">
        <v>1310</v>
      </c>
      <c r="AB453" s="71">
        <v>4697</v>
      </c>
      <c r="AC453" s="71">
        <v>0</v>
      </c>
      <c r="AD453" s="71">
        <v>0.32449687892316409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2230</v>
      </c>
      <c r="B454" s="70">
        <v>345</v>
      </c>
      <c r="C454" s="70">
        <v>5</v>
      </c>
      <c r="D454" s="70">
        <v>21</v>
      </c>
      <c r="E454" s="70">
        <v>2008</v>
      </c>
      <c r="F454" s="70" t="s">
        <v>792</v>
      </c>
      <c r="G454" s="70" t="s">
        <v>2225</v>
      </c>
      <c r="H454" s="70" t="s">
        <v>2226</v>
      </c>
      <c r="I454" s="148"/>
      <c r="J454" s="71">
        <v>5.1529974908940099</v>
      </c>
      <c r="K454" s="71">
        <v>0.28292052687064401</v>
      </c>
      <c r="L454" s="71">
        <v>1.768406595470646</v>
      </c>
      <c r="M454" s="71">
        <v>3.55709988874426</v>
      </c>
      <c r="N454" s="71">
        <v>6.4171331927256832</v>
      </c>
      <c r="O454" s="71">
        <v>4.1842590161660356</v>
      </c>
      <c r="P454" s="71">
        <v>6.4676645175329019</v>
      </c>
      <c r="Q454" s="71">
        <v>0.28132290519564102</v>
      </c>
      <c r="R454" s="71">
        <v>0</v>
      </c>
      <c r="S454" s="71">
        <v>0.32687709823740102</v>
      </c>
      <c r="T454" s="72"/>
      <c r="U454" s="71">
        <v>225939</v>
      </c>
      <c r="V454" s="71">
        <v>172</v>
      </c>
      <c r="W454" s="71">
        <v>23</v>
      </c>
      <c r="X454" s="71">
        <v>849</v>
      </c>
      <c r="Y454" s="71">
        <v>1957</v>
      </c>
      <c r="Z454" s="71">
        <v>2143</v>
      </c>
      <c r="AA454" s="71">
        <v>1268</v>
      </c>
      <c r="AB454" s="71">
        <v>4597</v>
      </c>
      <c r="AC454" s="71">
        <v>0</v>
      </c>
      <c r="AD454" s="71">
        <v>0.32687709823740102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2231</v>
      </c>
      <c r="B455" s="70">
        <v>346</v>
      </c>
      <c r="C455" s="70">
        <v>6</v>
      </c>
      <c r="D455" s="70">
        <v>21</v>
      </c>
      <c r="E455" s="70">
        <v>2009</v>
      </c>
      <c r="F455" s="70" t="s">
        <v>176</v>
      </c>
      <c r="G455" s="70" t="s">
        <v>2225</v>
      </c>
      <c r="H455" s="70" t="s">
        <v>2226</v>
      </c>
      <c r="I455" s="148"/>
      <c r="J455" s="71">
        <v>5.3197483026957304</v>
      </c>
      <c r="K455" s="71">
        <v>0.25670147576402252</v>
      </c>
      <c r="L455" s="71">
        <v>3.4686192235810061</v>
      </c>
      <c r="M455" s="71">
        <v>3.5297128297018938</v>
      </c>
      <c r="N455" s="71">
        <v>5.9326894290443724</v>
      </c>
      <c r="O455" s="71">
        <v>4.2114681280557393</v>
      </c>
      <c r="P455" s="71">
        <v>6.1459811585547897</v>
      </c>
      <c r="Q455" s="71">
        <v>0.263737249205233</v>
      </c>
      <c r="R455" s="71">
        <v>0</v>
      </c>
      <c r="S455" s="71">
        <v>0.23392639301144921</v>
      </c>
      <c r="T455" s="72"/>
      <c r="U455" s="71">
        <v>199526</v>
      </c>
      <c r="V455" s="71">
        <v>141</v>
      </c>
      <c r="W455" s="71">
        <v>54</v>
      </c>
      <c r="X455" s="71">
        <v>835</v>
      </c>
      <c r="Y455" s="71">
        <v>1962</v>
      </c>
      <c r="Z455" s="71">
        <v>2129</v>
      </c>
      <c r="AA455" s="71">
        <v>1237</v>
      </c>
      <c r="AB455" s="71">
        <v>4524</v>
      </c>
      <c r="AC455" s="71">
        <v>0</v>
      </c>
      <c r="AD455" s="71">
        <v>0.23392639301144921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2232</v>
      </c>
      <c r="B456" s="70">
        <v>347</v>
      </c>
      <c r="C456" s="70">
        <v>7</v>
      </c>
      <c r="D456" s="70">
        <v>21</v>
      </c>
      <c r="E456" s="70">
        <v>2010</v>
      </c>
      <c r="F456" s="70" t="s">
        <v>177</v>
      </c>
      <c r="G456" s="70" t="s">
        <v>2225</v>
      </c>
      <c r="H456" s="70" t="s">
        <v>2226</v>
      </c>
      <c r="I456" s="148"/>
      <c r="J456" s="71">
        <v>4.2694897827036211</v>
      </c>
      <c r="K456" s="71">
        <v>0.2476017397949471</v>
      </c>
      <c r="L456" s="71">
        <v>3.231409676356618</v>
      </c>
      <c r="M456" s="71">
        <v>3.151364755252823</v>
      </c>
      <c r="N456" s="71">
        <v>5.432929361438787</v>
      </c>
      <c r="O456" s="71">
        <v>4.1565468996509622</v>
      </c>
      <c r="P456" s="71">
        <v>6.1301459871994401</v>
      </c>
      <c r="Q456" s="71">
        <v>0.272436890648251</v>
      </c>
      <c r="R456" s="71">
        <v>0</v>
      </c>
      <c r="S456" s="71">
        <v>0.22419044265868079</v>
      </c>
      <c r="T456" s="72"/>
      <c r="U456" s="71">
        <v>176231</v>
      </c>
      <c r="V456" s="71">
        <v>141</v>
      </c>
      <c r="W456" s="71">
        <v>54</v>
      </c>
      <c r="X456" s="71">
        <v>835</v>
      </c>
      <c r="Y456" s="71">
        <v>1982</v>
      </c>
      <c r="Z456" s="71">
        <v>2111</v>
      </c>
      <c r="AA456" s="71">
        <v>1203</v>
      </c>
      <c r="AB456" s="71">
        <v>4478</v>
      </c>
      <c r="AC456" s="71">
        <v>0</v>
      </c>
      <c r="AD456" s="71">
        <v>0.22419044265868079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2233</v>
      </c>
      <c r="B457" s="70">
        <v>348</v>
      </c>
      <c r="C457" s="70">
        <v>8</v>
      </c>
      <c r="D457" s="70">
        <v>21</v>
      </c>
      <c r="E457" s="70">
        <v>2011</v>
      </c>
      <c r="F457" s="70" t="s">
        <v>178</v>
      </c>
      <c r="G457" s="70" t="s">
        <v>2225</v>
      </c>
      <c r="H457" s="70" t="s">
        <v>2226</v>
      </c>
      <c r="I457" s="148"/>
      <c r="J457" s="71">
        <v>0</v>
      </c>
      <c r="K457" s="71">
        <v>0.35601077498316441</v>
      </c>
      <c r="L457" s="71">
        <v>2.58969688266281</v>
      </c>
      <c r="M457" s="71">
        <v>4.3733158706511066</v>
      </c>
      <c r="N457" s="71">
        <v>7.7968660998236494</v>
      </c>
      <c r="O457" s="71">
        <v>4.1298340772462963</v>
      </c>
      <c r="P457" s="71">
        <v>5.8886647084498946</v>
      </c>
      <c r="Q457" s="71">
        <v>0.30877898393603898</v>
      </c>
      <c r="R457" s="71">
        <v>0</v>
      </c>
      <c r="S457" s="71">
        <v>0.14568576260941429</v>
      </c>
      <c r="T457" s="72"/>
      <c r="U457" s="71">
        <v>0</v>
      </c>
      <c r="V457" s="71">
        <v>141</v>
      </c>
      <c r="W457" s="71">
        <v>54</v>
      </c>
      <c r="X457" s="71">
        <v>835</v>
      </c>
      <c r="Y457" s="71">
        <v>1987</v>
      </c>
      <c r="Z457" s="71">
        <v>2143</v>
      </c>
      <c r="AA457" s="71">
        <v>1190</v>
      </c>
      <c r="AB457" s="71">
        <v>4400</v>
      </c>
      <c r="AC457" s="71">
        <v>0</v>
      </c>
      <c r="AD457" s="71">
        <v>0.14568576260941429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2234</v>
      </c>
      <c r="B458" s="70">
        <v>349</v>
      </c>
      <c r="C458" s="70">
        <v>9</v>
      </c>
      <c r="D458" s="70">
        <v>21</v>
      </c>
      <c r="E458" s="70">
        <v>2012</v>
      </c>
      <c r="F458" s="70" t="s">
        <v>179</v>
      </c>
      <c r="G458" s="70" t="s">
        <v>2225</v>
      </c>
      <c r="H458" s="70" t="s">
        <v>2226</v>
      </c>
      <c r="I458" s="148"/>
      <c r="J458" s="71">
        <v>3.8819552503588599</v>
      </c>
      <c r="K458" s="71">
        <v>0.35829456301811968</v>
      </c>
      <c r="L458" s="71">
        <v>2.5738209731091</v>
      </c>
      <c r="M458" s="71">
        <v>4.9038099670753912</v>
      </c>
      <c r="N458" s="71">
        <v>9.0437079085865975</v>
      </c>
      <c r="O458" s="71">
        <v>4.080128117128381</v>
      </c>
      <c r="P458" s="71">
        <v>5.7977529913520796</v>
      </c>
      <c r="Q458" s="71">
        <v>0.33296602807209202</v>
      </c>
      <c r="R458" s="71">
        <v>0</v>
      </c>
      <c r="S458" s="71">
        <v>0.27991252031357622</v>
      </c>
      <c r="T458" s="72"/>
      <c r="U458" s="71">
        <v>118422</v>
      </c>
      <c r="V458" s="71">
        <v>141</v>
      </c>
      <c r="W458" s="71">
        <v>54</v>
      </c>
      <c r="X458" s="71">
        <v>835</v>
      </c>
      <c r="Y458" s="71">
        <v>2027</v>
      </c>
      <c r="Z458" s="71">
        <v>2134</v>
      </c>
      <c r="AA458" s="71">
        <v>1165</v>
      </c>
      <c r="AB458" s="71">
        <v>4367</v>
      </c>
      <c r="AC458" s="71">
        <v>0</v>
      </c>
      <c r="AD458" s="71">
        <v>0.27991252031357622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2235</v>
      </c>
      <c r="B459" s="70">
        <v>350</v>
      </c>
      <c r="C459" s="70">
        <v>10</v>
      </c>
      <c r="D459" s="70">
        <v>21</v>
      </c>
      <c r="E459" s="70">
        <v>2013</v>
      </c>
      <c r="F459" s="70" t="s">
        <v>180</v>
      </c>
      <c r="G459" s="70" t="s">
        <v>2225</v>
      </c>
      <c r="H459" s="70" t="s">
        <v>2226</v>
      </c>
      <c r="I459" s="148"/>
      <c r="J459" s="71">
        <v>4.9858810559956801</v>
      </c>
      <c r="K459" s="71">
        <v>0.29863149088410279</v>
      </c>
      <c r="L459" s="71">
        <v>2.6603094689736002</v>
      </c>
      <c r="M459" s="71">
        <v>4.9795871283777462</v>
      </c>
      <c r="N459" s="71">
        <v>9.5068768039088898</v>
      </c>
      <c r="O459" s="71">
        <v>3.9112345889430942</v>
      </c>
      <c r="P459" s="71">
        <v>5.6247797737931347</v>
      </c>
      <c r="Q459" s="71">
        <v>0.33432785099496198</v>
      </c>
      <c r="R459" s="71">
        <v>0</v>
      </c>
      <c r="S459" s="71">
        <v>0.34818181273644522</v>
      </c>
      <c r="T459" s="72"/>
      <c r="U459" s="71">
        <v>168274</v>
      </c>
      <c r="V459" s="71">
        <v>141</v>
      </c>
      <c r="W459" s="71">
        <v>54</v>
      </c>
      <c r="X459" s="71">
        <v>835</v>
      </c>
      <c r="Y459" s="71">
        <v>2037</v>
      </c>
      <c r="Z459" s="71">
        <v>2137</v>
      </c>
      <c r="AA459" s="71">
        <v>1126</v>
      </c>
      <c r="AB459" s="71">
        <v>4322</v>
      </c>
      <c r="AC459" s="71">
        <v>0</v>
      </c>
      <c r="AD459" s="71">
        <v>0.34818181273644522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2236</v>
      </c>
      <c r="B460" s="70">
        <v>351</v>
      </c>
      <c r="C460" s="70">
        <v>11</v>
      </c>
      <c r="D460" s="70">
        <v>21</v>
      </c>
      <c r="E460" s="70">
        <v>2014</v>
      </c>
      <c r="F460" s="70" t="s">
        <v>181</v>
      </c>
      <c r="G460" s="70" t="s">
        <v>2225</v>
      </c>
      <c r="H460" s="70" t="s">
        <v>2226</v>
      </c>
      <c r="I460" s="148"/>
      <c r="J460" s="71">
        <v>4.9660975029733994</v>
      </c>
      <c r="K460" s="71">
        <v>0.29589680584053463</v>
      </c>
      <c r="L460" s="71">
        <v>3.1202508451693811</v>
      </c>
      <c r="M460" s="71">
        <v>5.3014425639383624</v>
      </c>
      <c r="N460" s="71">
        <v>8.8535286661842303</v>
      </c>
      <c r="O460" s="71">
        <v>3.6736195515117189</v>
      </c>
      <c r="P460" s="71">
        <v>5.5586112678765227</v>
      </c>
      <c r="Q460" s="71">
        <v>0.31802161507388899</v>
      </c>
      <c r="R460" s="71">
        <v>0</v>
      </c>
      <c r="S460" s="71">
        <v>0.28372869114389809</v>
      </c>
      <c r="T460" s="72"/>
      <c r="U460" s="71">
        <v>192397</v>
      </c>
      <c r="V460" s="71">
        <v>118</v>
      </c>
      <c r="W460" s="71">
        <v>54</v>
      </c>
      <c r="X460" s="71">
        <v>927</v>
      </c>
      <c r="Y460" s="71">
        <v>2066</v>
      </c>
      <c r="Z460" s="71">
        <v>2114</v>
      </c>
      <c r="AA460" s="71">
        <v>1107</v>
      </c>
      <c r="AB460" s="71">
        <v>4285</v>
      </c>
      <c r="AC460" s="71">
        <v>0</v>
      </c>
      <c r="AD460" s="71">
        <v>0.28372869114389809</v>
      </c>
      <c r="AE460" s="72"/>
      <c r="AF460" s="71"/>
      <c r="AG460" s="71"/>
      <c r="AH460" s="71"/>
      <c r="AI460" s="71"/>
      <c r="AJ460" s="71"/>
      <c r="AK460" s="71"/>
      <c r="AL460" s="71"/>
      <c r="AM460" s="71"/>
      <c r="AN460" s="71"/>
      <c r="AO460" s="71"/>
      <c r="AP460" s="71"/>
      <c r="AQ460" s="72"/>
      <c r="AR460" s="71">
        <v>62</v>
      </c>
      <c r="AS460" s="71">
        <v>17</v>
      </c>
      <c r="AT460" s="71">
        <v>0</v>
      </c>
      <c r="AU460" s="71">
        <v>0</v>
      </c>
      <c r="AV460" s="71">
        <v>0</v>
      </c>
      <c r="AW460" s="71">
        <v>0</v>
      </c>
      <c r="AX460" s="71"/>
      <c r="AY460" s="72"/>
      <c r="AZ460" s="71">
        <v>300.92399999999998</v>
      </c>
      <c r="BA460" s="71">
        <v>970.9</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2237</v>
      </c>
      <c r="B461" s="70">
        <v>352</v>
      </c>
      <c r="C461" s="70">
        <v>12</v>
      </c>
      <c r="D461" s="70">
        <v>21</v>
      </c>
      <c r="E461" s="70">
        <v>2015</v>
      </c>
      <c r="F461" s="70" t="s">
        <v>182</v>
      </c>
      <c r="G461" s="70" t="s">
        <v>2225</v>
      </c>
      <c r="H461" s="70" t="s">
        <v>2226</v>
      </c>
      <c r="I461" s="148"/>
      <c r="J461" s="71">
        <v>0</v>
      </c>
      <c r="K461" s="71">
        <v>0.27778506629431998</v>
      </c>
      <c r="L461" s="71">
        <v>2.5038085195707831</v>
      </c>
      <c r="M461" s="71">
        <v>4.9811672707434491</v>
      </c>
      <c r="N461" s="71">
        <v>7.733576940122572</v>
      </c>
      <c r="O461" s="71">
        <v>3.5904085470275073</v>
      </c>
      <c r="P461" s="71">
        <v>5.4825981563703188</v>
      </c>
      <c r="Q461" s="71">
        <v>0.306890767122449</v>
      </c>
      <c r="R461" s="71">
        <v>0</v>
      </c>
      <c r="S461" s="71">
        <v>0.16591880952998789</v>
      </c>
      <c r="T461" s="72"/>
      <c r="U461" s="71">
        <v>0</v>
      </c>
      <c r="V461" s="71">
        <v>118</v>
      </c>
      <c r="W461" s="71">
        <v>54</v>
      </c>
      <c r="X461" s="71">
        <v>927</v>
      </c>
      <c r="Y461" s="71">
        <v>2072</v>
      </c>
      <c r="Z461" s="71">
        <v>2086</v>
      </c>
      <c r="AA461" s="71">
        <v>1091</v>
      </c>
      <c r="AB461" s="71">
        <v>4224</v>
      </c>
      <c r="AC461" s="71">
        <v>0</v>
      </c>
      <c r="AD461" s="71">
        <v>0.16591880952998789</v>
      </c>
      <c r="AE461" s="72"/>
      <c r="AF461" s="71">
        <v>0</v>
      </c>
      <c r="AG461" s="71">
        <v>199818.08023429799</v>
      </c>
      <c r="AH461" s="71">
        <v>523760.68898680818</v>
      </c>
      <c r="AI461" s="71">
        <v>5446536.1995663978</v>
      </c>
      <c r="AJ461" s="71">
        <v>10356654.340060331</v>
      </c>
      <c r="AK461" s="71">
        <v>0</v>
      </c>
      <c r="AL461" s="71">
        <v>0</v>
      </c>
      <c r="AM461" s="71">
        <v>578881.48098642472</v>
      </c>
      <c r="AN461" s="71">
        <v>0</v>
      </c>
      <c r="AO461" s="71">
        <v>0</v>
      </c>
      <c r="AP461" s="71">
        <v>17105650.789834261</v>
      </c>
      <c r="AQ461" s="72"/>
      <c r="AR461" s="71">
        <v>68</v>
      </c>
      <c r="AS461" s="71">
        <v>25</v>
      </c>
      <c r="AT461" s="71">
        <v>0</v>
      </c>
      <c r="AU461" s="71">
        <v>0</v>
      </c>
      <c r="AV461" s="71">
        <v>0</v>
      </c>
      <c r="AW461" s="71">
        <v>0</v>
      </c>
      <c r="AX461" s="71"/>
      <c r="AY461" s="72"/>
      <c r="AZ461" s="71">
        <v>340.62400000000002</v>
      </c>
      <c r="BA461" s="71">
        <v>2189.1999999999998</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2238</v>
      </c>
      <c r="B462" s="70">
        <v>353</v>
      </c>
      <c r="C462" s="70">
        <v>13</v>
      </c>
      <c r="D462" s="70">
        <v>21</v>
      </c>
      <c r="E462" s="70">
        <v>2016</v>
      </c>
      <c r="F462" s="70" t="s">
        <v>155</v>
      </c>
      <c r="G462" s="1064" t="s">
        <v>2225</v>
      </c>
      <c r="H462" s="70" t="s">
        <v>2226</v>
      </c>
      <c r="I462" s="148"/>
      <c r="J462" s="71">
        <v>0</v>
      </c>
      <c r="K462" s="71">
        <v>0.25785926011354238</v>
      </c>
      <c r="L462" s="71">
        <v>2.5026814786777369</v>
      </c>
      <c r="M462" s="71">
        <v>3.7916820360246608</v>
      </c>
      <c r="N462" s="71">
        <v>6.4489603383536513</v>
      </c>
      <c r="O462" s="71">
        <v>3.5689122806468645</v>
      </c>
      <c r="P462" s="71">
        <v>5.3397354055327293</v>
      </c>
      <c r="Q462" s="71">
        <v>0.29354670775002806</v>
      </c>
      <c r="R462" s="71">
        <v>0</v>
      </c>
      <c r="S462" s="71">
        <v>0.22587678993989455</v>
      </c>
      <c r="T462" s="72"/>
      <c r="U462" s="71">
        <v>0</v>
      </c>
      <c r="V462" s="71">
        <v>118</v>
      </c>
      <c r="W462" s="71">
        <v>54</v>
      </c>
      <c r="X462" s="71">
        <v>927</v>
      </c>
      <c r="Y462" s="71">
        <v>2058</v>
      </c>
      <c r="Z462" s="71">
        <v>2099</v>
      </c>
      <c r="AA462" s="71">
        <v>1099</v>
      </c>
      <c r="AB462" s="71">
        <v>4156</v>
      </c>
      <c r="AC462" s="71">
        <v>0</v>
      </c>
      <c r="AD462" s="71">
        <v>0.22587678993989449</v>
      </c>
      <c r="AE462" s="72"/>
      <c r="AF462" s="71">
        <v>0</v>
      </c>
      <c r="AG462" s="71">
        <v>194460.83420920069</v>
      </c>
      <c r="AH462" s="71">
        <v>425166.30326775549</v>
      </c>
      <c r="AI462" s="71">
        <v>5471032.5738148922</v>
      </c>
      <c r="AJ462" s="71">
        <v>10759942.34484328</v>
      </c>
      <c r="AK462" s="71">
        <v>0</v>
      </c>
      <c r="AL462" s="71">
        <v>0</v>
      </c>
      <c r="AM462" s="71">
        <v>570004.86030930304</v>
      </c>
      <c r="AN462" s="71">
        <v>0</v>
      </c>
      <c r="AO462" s="71">
        <v>0</v>
      </c>
      <c r="AP462" s="71">
        <v>17420606.916444432</v>
      </c>
      <c r="AQ462" s="72"/>
      <c r="AR462" s="71">
        <v>75</v>
      </c>
      <c r="AS462" s="71">
        <v>38</v>
      </c>
      <c r="AT462" s="71">
        <v>0</v>
      </c>
      <c r="AU462" s="71">
        <v>0</v>
      </c>
      <c r="AV462" s="71">
        <v>0</v>
      </c>
      <c r="AW462" s="71">
        <v>0</v>
      </c>
      <c r="AX462" s="71"/>
      <c r="AY462" s="72"/>
      <c r="AZ462" s="71">
        <v>380.92399999999998</v>
      </c>
      <c r="BA462" s="71">
        <v>3423.2</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2239</v>
      </c>
      <c r="B463" s="70">
        <v>354</v>
      </c>
      <c r="C463" s="70">
        <v>14</v>
      </c>
      <c r="D463" s="70">
        <v>21</v>
      </c>
      <c r="E463" s="70">
        <v>2017</v>
      </c>
      <c r="F463" s="70" t="s">
        <v>156</v>
      </c>
      <c r="G463" s="1064" t="s">
        <v>2225</v>
      </c>
      <c r="H463" s="70" t="s">
        <v>2226</v>
      </c>
      <c r="I463" s="148"/>
      <c r="J463" s="71">
        <v>7.1678180891899625</v>
      </c>
      <c r="K463" s="71">
        <v>0.25920553007787822</v>
      </c>
      <c r="L463" s="71">
        <v>2.2914486387641326</v>
      </c>
      <c r="M463" s="71">
        <v>3.6803301246295956</v>
      </c>
      <c r="N463" s="71">
        <v>6.8837214805995854</v>
      </c>
      <c r="O463" s="71">
        <v>3.4855879311516675</v>
      </c>
      <c r="P463" s="71">
        <v>5.214179158842974</v>
      </c>
      <c r="Q463" s="71">
        <v>0.27956312763200603</v>
      </c>
      <c r="R463" s="71">
        <v>0</v>
      </c>
      <c r="S463" s="71">
        <v>0.57054070616573105</v>
      </c>
      <c r="T463" s="72"/>
      <c r="U463" s="71">
        <v>307827</v>
      </c>
      <c r="V463" s="71">
        <v>118</v>
      </c>
      <c r="W463" s="71">
        <v>54</v>
      </c>
      <c r="X463" s="71">
        <v>927</v>
      </c>
      <c r="Y463" s="71">
        <v>2062</v>
      </c>
      <c r="Z463" s="71">
        <v>2084</v>
      </c>
      <c r="AA463" s="71">
        <v>1080</v>
      </c>
      <c r="AB463" s="71">
        <v>4093</v>
      </c>
      <c r="AC463" s="71">
        <v>0</v>
      </c>
      <c r="AD463" s="71">
        <v>0.57054070616573105</v>
      </c>
      <c r="AE463" s="72"/>
      <c r="AF463" s="71">
        <v>3190128.1678932421</v>
      </c>
      <c r="AG463" s="71">
        <v>195768.08188419839</v>
      </c>
      <c r="AH463" s="71">
        <v>496304.39144434722</v>
      </c>
      <c r="AI463" s="71">
        <v>5362563.9824317731</v>
      </c>
      <c r="AJ463" s="71">
        <v>11336430.450500431</v>
      </c>
      <c r="AK463" s="71">
        <v>0</v>
      </c>
      <c r="AL463" s="71">
        <v>0</v>
      </c>
      <c r="AM463" s="71">
        <v>562242.6487440312</v>
      </c>
      <c r="AN463" s="71">
        <v>0</v>
      </c>
      <c r="AO463" s="71">
        <v>0</v>
      </c>
      <c r="AP463" s="71">
        <v>21143437.722898021</v>
      </c>
      <c r="AQ463" s="72"/>
      <c r="AR463" s="71">
        <v>78</v>
      </c>
      <c r="AS463" s="71">
        <v>42</v>
      </c>
      <c r="AT463" s="71">
        <v>0</v>
      </c>
      <c r="AU463" s="71">
        <v>0</v>
      </c>
      <c r="AV463" s="71">
        <v>0</v>
      </c>
      <c r="AW463" s="71">
        <v>0</v>
      </c>
      <c r="AX463" s="71"/>
      <c r="AY463" s="72"/>
      <c r="AZ463" s="71">
        <v>397.32400000000001</v>
      </c>
      <c r="BA463" s="71">
        <v>3505.7</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2240</v>
      </c>
      <c r="B464" s="70">
        <v>355</v>
      </c>
      <c r="C464" s="70">
        <v>15</v>
      </c>
      <c r="D464" s="70">
        <v>21</v>
      </c>
      <c r="E464" s="70">
        <v>2018</v>
      </c>
      <c r="F464" s="70" t="s">
        <v>183</v>
      </c>
      <c r="G464" s="70" t="s">
        <v>2225</v>
      </c>
      <c r="H464" s="70" t="s">
        <v>2226</v>
      </c>
      <c r="I464" s="148"/>
      <c r="J464" s="71">
        <v>7.715405202966056</v>
      </c>
      <c r="K464" s="71">
        <v>0.24399225805662919</v>
      </c>
      <c r="L464" s="71">
        <v>2.0709321131775194</v>
      </c>
      <c r="M464" s="71">
        <v>3.6758343477307132</v>
      </c>
      <c r="N464" s="71">
        <v>5.9231150665703236</v>
      </c>
      <c r="O464" s="71">
        <v>3.3495330312043388</v>
      </c>
      <c r="P464" s="71">
        <v>5.0810179340116255</v>
      </c>
      <c r="Q464" s="71">
        <v>0.25365009518755699</v>
      </c>
      <c r="R464" s="71">
        <v>0</v>
      </c>
      <c r="S464" s="71">
        <v>0.66697316186493649</v>
      </c>
      <c r="T464" s="72"/>
      <c r="U464" s="71">
        <v>342938</v>
      </c>
      <c r="V464" s="71">
        <v>118</v>
      </c>
      <c r="W464" s="71">
        <v>54</v>
      </c>
      <c r="X464" s="71">
        <v>927</v>
      </c>
      <c r="Y464" s="71">
        <v>2062</v>
      </c>
      <c r="Z464" s="71">
        <v>2041</v>
      </c>
      <c r="AA464" s="71">
        <v>1063</v>
      </c>
      <c r="AB464" s="71">
        <v>4002</v>
      </c>
      <c r="AC464" s="71">
        <v>0</v>
      </c>
      <c r="AD464" s="71">
        <v>0.66697316186493649</v>
      </c>
      <c r="AE464" s="72"/>
      <c r="AF464" s="71">
        <v>3741938.143049866</v>
      </c>
      <c r="AG464" s="71">
        <v>174573.7512143217</v>
      </c>
      <c r="AH464" s="71">
        <v>434512.5830420946</v>
      </c>
      <c r="AI464" s="71">
        <v>5268342.4072820712</v>
      </c>
      <c r="AJ464" s="71">
        <v>9583200.6834151503</v>
      </c>
      <c r="AK464" s="71">
        <v>0</v>
      </c>
      <c r="AL464" s="71">
        <v>0</v>
      </c>
      <c r="AM464" s="71">
        <v>550879.74506801879</v>
      </c>
      <c r="AN464" s="71">
        <v>0</v>
      </c>
      <c r="AO464" s="71">
        <v>0</v>
      </c>
      <c r="AP464" s="71">
        <v>19753447.313071523</v>
      </c>
      <c r="AQ464" s="72"/>
      <c r="AR464" s="71">
        <v>78</v>
      </c>
      <c r="AS464" s="71">
        <v>45</v>
      </c>
      <c r="AT464" s="71">
        <v>0</v>
      </c>
      <c r="AU464" s="71">
        <v>0</v>
      </c>
      <c r="AV464" s="71">
        <v>0</v>
      </c>
      <c r="AW464" s="71">
        <v>0</v>
      </c>
      <c r="AX464" s="71"/>
      <c r="AY464" s="72"/>
      <c r="AZ464" s="71">
        <v>397.62400000000002</v>
      </c>
      <c r="BA464" s="71">
        <v>3583</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2241</v>
      </c>
      <c r="B465" s="70">
        <v>356</v>
      </c>
      <c r="C465" s="70">
        <v>16</v>
      </c>
      <c r="D465" s="70">
        <v>21</v>
      </c>
      <c r="E465" s="70">
        <v>2019</v>
      </c>
      <c r="F465" s="70" t="s">
        <v>158</v>
      </c>
      <c r="G465" s="70" t="s">
        <v>2225</v>
      </c>
      <c r="H465" s="70" t="s">
        <v>2226</v>
      </c>
      <c r="I465" s="148"/>
      <c r="J465" s="71">
        <v>0</v>
      </c>
      <c r="K465" s="71">
        <v>0.2045608341193357</v>
      </c>
      <c r="L465" s="71">
        <v>2.0388605003657045</v>
      </c>
      <c r="M465" s="71">
        <v>2.9505545931199553</v>
      </c>
      <c r="N465" s="71">
        <v>4.8218910538253308</v>
      </c>
      <c r="O465" s="71">
        <v>3.2616316671503842</v>
      </c>
      <c r="P465" s="71">
        <v>5.0133860059163879</v>
      </c>
      <c r="Q465" s="71">
        <v>0.24190406061237901</v>
      </c>
      <c r="R465" s="71">
        <v>0</v>
      </c>
      <c r="S465" s="71">
        <v>0.94243465249998937</v>
      </c>
      <c r="T465" s="72"/>
      <c r="U465" s="71">
        <v>0</v>
      </c>
      <c r="V465" s="71">
        <v>118</v>
      </c>
      <c r="W465" s="71">
        <v>54</v>
      </c>
      <c r="X465" s="71">
        <v>927</v>
      </c>
      <c r="Y465" s="71">
        <v>2050</v>
      </c>
      <c r="Z465" s="71">
        <v>2042</v>
      </c>
      <c r="AA465" s="71">
        <v>1041</v>
      </c>
      <c r="AB465" s="71">
        <v>3920</v>
      </c>
      <c r="AC465" s="71">
        <v>0</v>
      </c>
      <c r="AD465" s="71">
        <v>0.94243465249998937</v>
      </c>
      <c r="AE465" s="72"/>
      <c r="AF465" s="71">
        <v>0</v>
      </c>
      <c r="AG465" s="71">
        <v>168500.15354798091</v>
      </c>
      <c r="AH465" s="71">
        <v>507152.26455193257</v>
      </c>
      <c r="AI465" s="71">
        <v>5285649.890061792</v>
      </c>
      <c r="AJ465" s="71">
        <v>9493146.324059587</v>
      </c>
      <c r="AK465" s="71">
        <v>0</v>
      </c>
      <c r="AL465" s="71">
        <v>0</v>
      </c>
      <c r="AM465" s="71">
        <v>533874.49025579949</v>
      </c>
      <c r="AN465" s="71">
        <v>0</v>
      </c>
      <c r="AO465" s="71">
        <v>0</v>
      </c>
      <c r="AP465" s="71">
        <v>15988323.122477092</v>
      </c>
      <c r="AQ465" s="72"/>
      <c r="AR465" s="71">
        <v>81</v>
      </c>
      <c r="AS465" s="71">
        <v>50</v>
      </c>
      <c r="AT465" s="71">
        <v>0</v>
      </c>
      <c r="AU465" s="71">
        <v>0</v>
      </c>
      <c r="AV465" s="71">
        <v>0</v>
      </c>
      <c r="AW465" s="71">
        <v>0</v>
      </c>
      <c r="AX465" s="71"/>
      <c r="AY465" s="72"/>
      <c r="AZ465" s="71">
        <v>417.34400000000011</v>
      </c>
      <c r="BA465" s="71">
        <v>3825</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2242</v>
      </c>
      <c r="B466" s="70">
        <v>357</v>
      </c>
      <c r="C466" s="70">
        <v>17</v>
      </c>
      <c r="D466" s="70">
        <v>21</v>
      </c>
      <c r="E466" s="70">
        <v>2020</v>
      </c>
      <c r="F466" s="70" t="s">
        <v>159</v>
      </c>
      <c r="G466" s="70" t="s">
        <v>2225</v>
      </c>
      <c r="H466" s="70" t="s">
        <v>2226</v>
      </c>
      <c r="I466" s="148"/>
      <c r="J466" s="71">
        <v>8.098775119677887</v>
      </c>
      <c r="K466" s="71">
        <v>0.26587888140268562</v>
      </c>
      <c r="L466" s="71">
        <v>1.8852328665878446</v>
      </c>
      <c r="M466" s="71">
        <v>3.2803254724717572</v>
      </c>
      <c r="N466" s="71">
        <v>6.4989791646146662</v>
      </c>
      <c r="O466" s="71">
        <v>2.8786420355718687</v>
      </c>
      <c r="P466" s="71">
        <v>4.6261097112021243</v>
      </c>
      <c r="Q466" s="71">
        <v>0.22487619904348</v>
      </c>
      <c r="R466" s="71">
        <v>0</v>
      </c>
      <c r="S466" s="71">
        <v>1.061219960855003</v>
      </c>
      <c r="T466" s="72"/>
      <c r="U466" s="71">
        <v>330770</v>
      </c>
      <c r="V466" s="71">
        <v>123</v>
      </c>
      <c r="W466" s="71">
        <v>41</v>
      </c>
      <c r="X466" s="71">
        <v>820</v>
      </c>
      <c r="Y466" s="71">
        <v>2016</v>
      </c>
      <c r="Z466" s="71">
        <v>2057</v>
      </c>
      <c r="AA466" s="71">
        <v>1021</v>
      </c>
      <c r="AB466" s="71">
        <v>3814</v>
      </c>
      <c r="AC466" s="71">
        <v>0</v>
      </c>
      <c r="AD466" s="71">
        <v>1.061219960855003</v>
      </c>
      <c r="AE466" s="72"/>
      <c r="AF466" s="71">
        <v>3887925.3704209612</v>
      </c>
      <c r="AG466" s="71">
        <v>181372.59275406745</v>
      </c>
      <c r="AH466" s="71">
        <v>534281.90276320348</v>
      </c>
      <c r="AI466" s="71">
        <v>4534921.4948460711</v>
      </c>
      <c r="AJ466" s="71">
        <v>10323611.28939949</v>
      </c>
      <c r="AK466" s="71"/>
      <c r="AL466" s="71"/>
      <c r="AM466" s="71">
        <v>497769.37442380533</v>
      </c>
      <c r="AN466" s="71"/>
      <c r="AO466" s="71"/>
      <c r="AP466" s="71">
        <v>19959882.024607599</v>
      </c>
      <c r="AQ466" s="72"/>
      <c r="AR466" s="71">
        <v>84</v>
      </c>
      <c r="AS466" s="71">
        <v>52</v>
      </c>
      <c r="AT466" s="71">
        <v>0</v>
      </c>
      <c r="AU466" s="71">
        <v>0</v>
      </c>
      <c r="AV466" s="71">
        <v>0</v>
      </c>
      <c r="AW466" s="71">
        <v>0</v>
      </c>
      <c r="AX466" s="71"/>
      <c r="AY466" s="72"/>
      <c r="AZ466" s="71">
        <v>430.34400000000011</v>
      </c>
      <c r="BA466" s="71">
        <v>3924</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2243</v>
      </c>
      <c r="B467" s="70">
        <v>357</v>
      </c>
      <c r="C467" s="70">
        <v>18</v>
      </c>
      <c r="D467" s="70">
        <v>21</v>
      </c>
      <c r="E467" s="70">
        <v>2021</v>
      </c>
      <c r="F467" s="70" t="s">
        <v>160</v>
      </c>
      <c r="G467" s="70" t="s">
        <v>2225</v>
      </c>
      <c r="H467" s="70" t="s">
        <v>2226</v>
      </c>
      <c r="I467" s="148"/>
      <c r="J467" s="71">
        <v>6.7282162713305658</v>
      </c>
      <c r="K467" s="71">
        <v>0.27167272326608827</v>
      </c>
      <c r="L467" s="71">
        <v>1.7471313456189095</v>
      </c>
      <c r="M467" s="71">
        <v>3.1555074225015964</v>
      </c>
      <c r="N467" s="71">
        <v>6.0750279466292421</v>
      </c>
      <c r="O467" s="71">
        <v>2.7685593541834588</v>
      </c>
      <c r="P467" s="71">
        <v>4.6698429511360855</v>
      </c>
      <c r="Q467" s="71">
        <v>0.218776491418193</v>
      </c>
      <c r="R467" s="71">
        <v>0</v>
      </c>
      <c r="S467" s="71">
        <v>0.90673758864256471</v>
      </c>
      <c r="T467" s="72"/>
      <c r="U467" s="71">
        <v>344991</v>
      </c>
      <c r="V467" s="71">
        <v>123</v>
      </c>
      <c r="W467" s="71">
        <v>41</v>
      </c>
      <c r="X467" s="71">
        <v>820</v>
      </c>
      <c r="Y467" s="71">
        <v>1979</v>
      </c>
      <c r="Z467" s="71">
        <v>2037</v>
      </c>
      <c r="AA467" s="71">
        <v>1005</v>
      </c>
      <c r="AB467" s="71">
        <v>3747</v>
      </c>
      <c r="AC467" s="71">
        <v>0</v>
      </c>
      <c r="AD467" s="71">
        <v>0.90673758864256471</v>
      </c>
      <c r="AE467" s="72"/>
      <c r="AF467" s="71">
        <v>3206254.7621771945</v>
      </c>
      <c r="AG467" s="71">
        <v>193877.70791619574</v>
      </c>
      <c r="AH467" s="71">
        <v>525264.04382985143</v>
      </c>
      <c r="AI467" s="71">
        <v>4891508.4761539605</v>
      </c>
      <c r="AJ467" s="71">
        <v>9770477.050818596</v>
      </c>
      <c r="AK467" s="71">
        <v>0</v>
      </c>
      <c r="AL467" s="71">
        <v>0</v>
      </c>
      <c r="AM467" s="71">
        <v>491845.78761583753</v>
      </c>
      <c r="AN467" s="71">
        <v>0</v>
      </c>
      <c r="AO467" s="71">
        <v>0</v>
      </c>
      <c r="AP467" s="71">
        <v>19079227.828511633</v>
      </c>
      <c r="AQ467" s="72"/>
      <c r="AR467" s="71">
        <v>90</v>
      </c>
      <c r="AS467" s="71">
        <v>54</v>
      </c>
      <c r="AT467" s="71">
        <v>0</v>
      </c>
      <c r="AU467" s="71">
        <v>0</v>
      </c>
      <c r="AV467" s="71">
        <v>0</v>
      </c>
      <c r="AW467" s="71">
        <v>0</v>
      </c>
      <c r="AX467" s="71"/>
      <c r="AY467" s="72"/>
      <c r="AZ467" s="71">
        <v>469.44400000000002</v>
      </c>
      <c r="BA467" s="71">
        <v>4045.4</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2244</v>
      </c>
      <c r="B468" s="70">
        <v>357</v>
      </c>
      <c r="C468" s="70">
        <v>19</v>
      </c>
      <c r="D468" s="70">
        <v>21</v>
      </c>
      <c r="E468" s="70">
        <v>2022</v>
      </c>
      <c r="F468" s="70" t="s">
        <v>161</v>
      </c>
      <c r="G468" s="70" t="s">
        <v>2225</v>
      </c>
      <c r="H468" s="70" t="s">
        <v>2226</v>
      </c>
      <c r="I468" s="148"/>
      <c r="J468" s="71">
        <v>4.9193762463277375</v>
      </c>
      <c r="K468" s="71">
        <v>0.23093472988937647</v>
      </c>
      <c r="L468" s="71">
        <v>1.6226860902572717</v>
      </c>
      <c r="M468" s="71">
        <v>2.6022885064760173</v>
      </c>
      <c r="N468" s="71">
        <v>5.0448683905536891</v>
      </c>
      <c r="O468" s="71">
        <v>2.8724574651136918</v>
      </c>
      <c r="P468" s="71">
        <v>4.6363375477769919</v>
      </c>
      <c r="Q468" s="71">
        <v>0.21552249341843549</v>
      </c>
      <c r="R468" s="71">
        <v>0</v>
      </c>
      <c r="S468" s="71">
        <v>0.90546326286543299</v>
      </c>
      <c r="T468" s="72"/>
      <c r="U468" s="71">
        <v>345283</v>
      </c>
      <c r="V468" s="71">
        <v>123</v>
      </c>
      <c r="W468" s="71">
        <v>41</v>
      </c>
      <c r="X468" s="71">
        <v>820</v>
      </c>
      <c r="Y468" s="71">
        <v>1972</v>
      </c>
      <c r="Z468" s="71">
        <v>2008</v>
      </c>
      <c r="AA468" s="71">
        <v>1013</v>
      </c>
      <c r="AB468" s="71">
        <v>3661</v>
      </c>
      <c r="AC468" s="71">
        <v>0</v>
      </c>
      <c r="AD468" s="71">
        <v>0.90546326286543299</v>
      </c>
      <c r="AE468" s="72"/>
      <c r="AF468" s="71">
        <v>3076224.0984820095</v>
      </c>
      <c r="AG468" s="71">
        <v>191567.61523243718</v>
      </c>
      <c r="AH468" s="71">
        <v>567567.08896315098</v>
      </c>
      <c r="AI468" s="71">
        <v>4478668.1705493266</v>
      </c>
      <c r="AJ468" s="71">
        <v>10352202.391343493</v>
      </c>
      <c r="AK468" s="71">
        <v>0</v>
      </c>
      <c r="AL468" s="71">
        <v>0</v>
      </c>
      <c r="AM468" s="71">
        <v>472735.02482445008</v>
      </c>
      <c r="AN468" s="71">
        <v>0</v>
      </c>
      <c r="AO468" s="71">
        <v>0</v>
      </c>
      <c r="AP468" s="71">
        <v>19138964.389394868</v>
      </c>
      <c r="AQ468" s="72"/>
      <c r="AR468" s="71">
        <v>94</v>
      </c>
      <c r="AS468" s="71">
        <v>54</v>
      </c>
      <c r="AT468" s="71">
        <v>0</v>
      </c>
      <c r="AU468" s="71">
        <v>0</v>
      </c>
      <c r="AV468" s="71">
        <v>0</v>
      </c>
      <c r="AW468" s="71">
        <v>0</v>
      </c>
      <c r="AX468" s="71"/>
      <c r="AY468" s="72"/>
      <c r="AZ468" s="71">
        <v>496.04399999999998</v>
      </c>
      <c r="BA468" s="71">
        <v>4045.3999999999996</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2245</v>
      </c>
      <c r="B469" s="70">
        <v>357</v>
      </c>
      <c r="C469" s="70">
        <v>20</v>
      </c>
      <c r="D469" s="70">
        <v>21</v>
      </c>
      <c r="E469" s="70">
        <v>2023</v>
      </c>
      <c r="F469" s="70" t="s">
        <v>1539</v>
      </c>
      <c r="G469" s="70" t="s">
        <v>2225</v>
      </c>
      <c r="H469" s="70" t="s">
        <v>2226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95</v>
      </c>
      <c r="AS469" s="71">
        <v>54</v>
      </c>
      <c r="AT469" s="71">
        <v>0</v>
      </c>
      <c r="AU469" s="71">
        <v>0</v>
      </c>
      <c r="AV469" s="71">
        <v>0</v>
      </c>
      <c r="AW469" s="71">
        <v>0</v>
      </c>
      <c r="AX469" s="71"/>
      <c r="AY469" s="72"/>
      <c r="AZ469" s="71">
        <v>505.14399999999995</v>
      </c>
      <c r="BA469" s="71">
        <v>4045.3999999999996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2246</v>
      </c>
      <c r="B470" s="70">
        <v>357</v>
      </c>
      <c r="C470" s="70">
        <v>21</v>
      </c>
      <c r="D470" s="70">
        <v>21</v>
      </c>
      <c r="E470" s="70">
        <v>2024</v>
      </c>
      <c r="F470" s="70" t="s">
        <v>1554</v>
      </c>
      <c r="G470" s="70" t="s">
        <v>2225</v>
      </c>
      <c r="H470" s="70" t="s">
        <v>2226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2247</v>
      </c>
      <c r="B471" s="70">
        <v>222</v>
      </c>
      <c r="C471" s="70">
        <v>1</v>
      </c>
      <c r="D471" s="70">
        <v>14</v>
      </c>
      <c r="E471" s="70">
        <v>1990</v>
      </c>
      <c r="F471" s="70" t="s">
        <v>787</v>
      </c>
      <c r="G471" s="70" t="s">
        <v>2248</v>
      </c>
      <c r="H471" s="70" t="s">
        <v>2249</v>
      </c>
      <c r="I471" s="148"/>
      <c r="J471" s="71">
        <v>6.0429199225529002</v>
      </c>
      <c r="K471" s="71">
        <v>0.82125635782901263</v>
      </c>
      <c r="L471" s="71">
        <v>0.19108259270585229</v>
      </c>
      <c r="M471" s="71">
        <v>4.1387181166050038</v>
      </c>
      <c r="N471" s="71">
        <v>6.1014006742703559</v>
      </c>
      <c r="O471" s="71">
        <v>3.7173754679568032</v>
      </c>
      <c r="P471" s="71">
        <v>5.3621932247105839</v>
      </c>
      <c r="Q471" s="71">
        <v>0.41868350778034602</v>
      </c>
      <c r="R471" s="71">
        <v>0</v>
      </c>
      <c r="S471" s="71">
        <v>0.33603969785882121</v>
      </c>
      <c r="T471" s="72"/>
      <c r="U471" s="71">
        <v>278623</v>
      </c>
      <c r="V471" s="71">
        <v>282</v>
      </c>
      <c r="W471" s="71">
        <v>2</v>
      </c>
      <c r="X471" s="71">
        <v>1760</v>
      </c>
      <c r="Y471" s="71">
        <v>2314</v>
      </c>
      <c r="Z471" s="71">
        <v>1529</v>
      </c>
      <c r="AA471" s="71">
        <v>1302</v>
      </c>
      <c r="AB471" s="71">
        <v>6798</v>
      </c>
      <c r="AC471" s="71">
        <v>0</v>
      </c>
      <c r="AD471" s="71">
        <v>0.33603969785882121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2250</v>
      </c>
      <c r="B472" s="70">
        <v>223</v>
      </c>
      <c r="C472" s="70">
        <v>2</v>
      </c>
      <c r="D472" s="70">
        <v>14</v>
      </c>
      <c r="E472" s="70">
        <v>2005</v>
      </c>
      <c r="F472" s="70" t="s">
        <v>789</v>
      </c>
      <c r="G472" s="70" t="s">
        <v>2248</v>
      </c>
      <c r="H472" s="70" t="s">
        <v>2249</v>
      </c>
      <c r="I472" s="148"/>
      <c r="J472" s="71">
        <v>2.4736736825768211</v>
      </c>
      <c r="K472" s="71">
        <v>0.51918410438358809</v>
      </c>
      <c r="L472" s="71">
        <v>1.4252276530299011</v>
      </c>
      <c r="M472" s="71">
        <v>5.382153406522808</v>
      </c>
      <c r="N472" s="71">
        <v>8.5945408960531573</v>
      </c>
      <c r="O472" s="71">
        <v>5.1663348184766678</v>
      </c>
      <c r="P472" s="71">
        <v>5.159408759243111</v>
      </c>
      <c r="Q472" s="71">
        <v>0.32744577355517002</v>
      </c>
      <c r="R472" s="71">
        <v>0</v>
      </c>
      <c r="S472" s="71">
        <v>0.3947486865993261</v>
      </c>
      <c r="T472" s="72"/>
      <c r="U472" s="71">
        <v>163935</v>
      </c>
      <c r="V472" s="71">
        <v>225</v>
      </c>
      <c r="W472" s="71">
        <v>17</v>
      </c>
      <c r="X472" s="71">
        <v>1145</v>
      </c>
      <c r="Y472" s="71">
        <v>2336</v>
      </c>
      <c r="Z472" s="71">
        <v>2459</v>
      </c>
      <c r="AA472" s="71">
        <v>1026</v>
      </c>
      <c r="AB472" s="71">
        <v>5558</v>
      </c>
      <c r="AC472" s="71">
        <v>0</v>
      </c>
      <c r="AD472" s="71">
        <v>0.3947486865993261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2251</v>
      </c>
      <c r="B473" s="70">
        <v>224</v>
      </c>
      <c r="C473" s="70">
        <v>3</v>
      </c>
      <c r="D473" s="70">
        <v>14</v>
      </c>
      <c r="E473" s="70">
        <v>2006</v>
      </c>
      <c r="F473" s="70" t="s">
        <v>790</v>
      </c>
      <c r="G473" s="70" t="s">
        <v>2248</v>
      </c>
      <c r="H473" s="70" t="s">
        <v>2249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2252</v>
      </c>
      <c r="B474" s="70">
        <v>225</v>
      </c>
      <c r="C474" s="70">
        <v>4</v>
      </c>
      <c r="D474" s="70">
        <v>14</v>
      </c>
      <c r="E474" s="70">
        <v>2007</v>
      </c>
      <c r="F474" s="70" t="s">
        <v>791</v>
      </c>
      <c r="G474" s="70" t="s">
        <v>2248</v>
      </c>
      <c r="H474" s="70" t="s">
        <v>2249</v>
      </c>
      <c r="I474" s="148"/>
      <c r="J474" s="71">
        <v>1.9720674220144909</v>
      </c>
      <c r="K474" s="71">
        <v>0.4600704529529136</v>
      </c>
      <c r="L474" s="71">
        <v>7.706731941051792E-2</v>
      </c>
      <c r="M474" s="71">
        <v>5.8961602107677953</v>
      </c>
      <c r="N474" s="71">
        <v>8.0430836479950525</v>
      </c>
      <c r="O474" s="71">
        <v>4.890951191319842</v>
      </c>
      <c r="P474" s="71">
        <v>4.9992648807696414</v>
      </c>
      <c r="Q474" s="71">
        <v>0.33154532464290698</v>
      </c>
      <c r="R474" s="71">
        <v>0</v>
      </c>
      <c r="S474" s="71">
        <v>0.57976447155275124</v>
      </c>
      <c r="T474" s="72"/>
      <c r="U474" s="71">
        <v>141478</v>
      </c>
      <c r="V474" s="71">
        <v>202</v>
      </c>
      <c r="W474" s="71">
        <v>1</v>
      </c>
      <c r="X474" s="71">
        <v>1509</v>
      </c>
      <c r="Y474" s="71">
        <v>2322</v>
      </c>
      <c r="Z474" s="71">
        <v>2420</v>
      </c>
      <c r="AA474" s="71">
        <v>979</v>
      </c>
      <c r="AB474" s="71">
        <v>5330</v>
      </c>
      <c r="AC474" s="71">
        <v>0</v>
      </c>
      <c r="AD474" s="71">
        <v>0.57976447155275124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2253</v>
      </c>
      <c r="B475" s="70">
        <v>226</v>
      </c>
      <c r="C475" s="70">
        <v>5</v>
      </c>
      <c r="D475" s="70">
        <v>14</v>
      </c>
      <c r="E475" s="70">
        <v>2008</v>
      </c>
      <c r="F475" s="70" t="s">
        <v>792</v>
      </c>
      <c r="G475" s="70" t="s">
        <v>2248</v>
      </c>
      <c r="H475" s="70" t="s">
        <v>2249</v>
      </c>
      <c r="I475" s="148"/>
      <c r="J475" s="71">
        <v>1.6211552983295821</v>
      </c>
      <c r="K475" s="71">
        <v>0.34055910225202107</v>
      </c>
      <c r="L475" s="71">
        <v>6.6102770941047134E-2</v>
      </c>
      <c r="M475" s="71">
        <v>6.4410240040241558</v>
      </c>
      <c r="N475" s="71">
        <v>7.9685284887741057</v>
      </c>
      <c r="O475" s="71">
        <v>4.7055829346524254</v>
      </c>
      <c r="P475" s="71">
        <v>4.8915538425189702</v>
      </c>
      <c r="Q475" s="71">
        <v>0.31767396146847299</v>
      </c>
      <c r="R475" s="71">
        <v>0</v>
      </c>
      <c r="S475" s="71">
        <v>0.73478678042758072</v>
      </c>
      <c r="T475" s="72"/>
      <c r="U475" s="71">
        <v>131876</v>
      </c>
      <c r="V475" s="71">
        <v>202</v>
      </c>
      <c r="W475" s="71">
        <v>1</v>
      </c>
      <c r="X475" s="71">
        <v>1509</v>
      </c>
      <c r="Y475" s="71">
        <v>2311</v>
      </c>
      <c r="Z475" s="71">
        <v>2410</v>
      </c>
      <c r="AA475" s="71">
        <v>959</v>
      </c>
      <c r="AB475" s="71">
        <v>5191</v>
      </c>
      <c r="AC475" s="71">
        <v>0</v>
      </c>
      <c r="AD475" s="71">
        <v>0.73478678042758072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2254</v>
      </c>
      <c r="B476" s="70">
        <v>227</v>
      </c>
      <c r="C476" s="70">
        <v>6</v>
      </c>
      <c r="D476" s="70">
        <v>14</v>
      </c>
      <c r="E476" s="70">
        <v>2009</v>
      </c>
      <c r="F476" s="70" t="s">
        <v>176</v>
      </c>
      <c r="G476" s="70" t="s">
        <v>2248</v>
      </c>
      <c r="H476" s="70" t="s">
        <v>2249</v>
      </c>
      <c r="I476" s="148"/>
      <c r="J476" s="71">
        <v>1.3009462480994709</v>
      </c>
      <c r="K476" s="71">
        <v>0.3445097343988287</v>
      </c>
      <c r="L476" s="71">
        <v>0.98181425009406376</v>
      </c>
      <c r="M476" s="71">
        <v>6.8162720500701566</v>
      </c>
      <c r="N476" s="71">
        <v>7.9639304938679274</v>
      </c>
      <c r="O476" s="71">
        <v>4.8365615655689451</v>
      </c>
      <c r="P476" s="71">
        <v>4.7697186032438132</v>
      </c>
      <c r="Q476" s="71">
        <v>0.296966743468492</v>
      </c>
      <c r="R476" s="71">
        <v>0</v>
      </c>
      <c r="S476" s="71">
        <v>0.65902868543675286</v>
      </c>
      <c r="T476" s="72"/>
      <c r="U476" s="71">
        <v>110972</v>
      </c>
      <c r="V476" s="71">
        <v>174</v>
      </c>
      <c r="W476" s="71">
        <v>26</v>
      </c>
      <c r="X476" s="71">
        <v>1627</v>
      </c>
      <c r="Y476" s="71">
        <v>2320</v>
      </c>
      <c r="Z476" s="71">
        <v>2445</v>
      </c>
      <c r="AA476" s="71">
        <v>960</v>
      </c>
      <c r="AB476" s="71">
        <v>5094</v>
      </c>
      <c r="AC476" s="71">
        <v>0</v>
      </c>
      <c r="AD476" s="71">
        <v>0.65902868543675286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2255</v>
      </c>
      <c r="B477" s="70">
        <v>228</v>
      </c>
      <c r="C477" s="70">
        <v>7</v>
      </c>
      <c r="D477" s="70">
        <v>14</v>
      </c>
      <c r="E477" s="70">
        <v>2010</v>
      </c>
      <c r="F477" s="70" t="s">
        <v>177</v>
      </c>
      <c r="G477" s="70" t="s">
        <v>2248</v>
      </c>
      <c r="H477" s="70" t="s">
        <v>2249</v>
      </c>
      <c r="I477" s="148"/>
      <c r="J477" s="71">
        <v>0.90322898538667362</v>
      </c>
      <c r="K477" s="71">
        <v>0.33696851344781192</v>
      </c>
      <c r="L477" s="71">
        <v>0.84001313495015772</v>
      </c>
      <c r="M477" s="71">
        <v>6.367900387425518</v>
      </c>
      <c r="N477" s="71">
        <v>6.5499620236277876</v>
      </c>
      <c r="O477" s="71">
        <v>4.8338809278271491</v>
      </c>
      <c r="P477" s="71">
        <v>4.6931541597761299</v>
      </c>
      <c r="Q477" s="71">
        <v>0.30352560237698201</v>
      </c>
      <c r="R477" s="71">
        <v>0</v>
      </c>
      <c r="S477" s="71">
        <v>0.83682245777406083</v>
      </c>
      <c r="T477" s="72"/>
      <c r="U477" s="71">
        <v>89750</v>
      </c>
      <c r="V477" s="71">
        <v>174</v>
      </c>
      <c r="W477" s="71">
        <v>26</v>
      </c>
      <c r="X477" s="71">
        <v>1627</v>
      </c>
      <c r="Y477" s="71">
        <v>2294</v>
      </c>
      <c r="Z477" s="71">
        <v>2455</v>
      </c>
      <c r="AA477" s="71">
        <v>921</v>
      </c>
      <c r="AB477" s="71">
        <v>4989</v>
      </c>
      <c r="AC477" s="71">
        <v>0</v>
      </c>
      <c r="AD477" s="71">
        <v>0.83682245777406083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2256</v>
      </c>
      <c r="B478" s="70">
        <v>229</v>
      </c>
      <c r="C478" s="70">
        <v>8</v>
      </c>
      <c r="D478" s="70">
        <v>14</v>
      </c>
      <c r="E478" s="70">
        <v>2011</v>
      </c>
      <c r="F478" s="70" t="s">
        <v>178</v>
      </c>
      <c r="G478" s="70" t="s">
        <v>2248</v>
      </c>
      <c r="H478" s="70" t="s">
        <v>2249</v>
      </c>
      <c r="I478" s="148"/>
      <c r="J478" s="71">
        <v>1.1427421350036</v>
      </c>
      <c r="K478" s="71">
        <v>0.480024339638845</v>
      </c>
      <c r="L478" s="71">
        <v>1.1647957018880259</v>
      </c>
      <c r="M478" s="71">
        <v>8.7049441708763524</v>
      </c>
      <c r="N478" s="71">
        <v>9.8012307046062386</v>
      </c>
      <c r="O478" s="71">
        <v>4.7272435797877579</v>
      </c>
      <c r="P478" s="71">
        <v>4.4140243024683246</v>
      </c>
      <c r="Q478" s="71">
        <v>0.34021829866407199</v>
      </c>
      <c r="R478" s="71">
        <v>0</v>
      </c>
      <c r="S478" s="71">
        <v>0.64433300301994778</v>
      </c>
      <c r="T478" s="72"/>
      <c r="U478" s="71">
        <v>89615</v>
      </c>
      <c r="V478" s="71">
        <v>174</v>
      </c>
      <c r="W478" s="71">
        <v>26</v>
      </c>
      <c r="X478" s="71">
        <v>1627</v>
      </c>
      <c r="Y478" s="71">
        <v>2276</v>
      </c>
      <c r="Z478" s="71">
        <v>2453</v>
      </c>
      <c r="AA478" s="71">
        <v>892</v>
      </c>
      <c r="AB478" s="71">
        <v>4848</v>
      </c>
      <c r="AC478" s="71">
        <v>0</v>
      </c>
      <c r="AD478" s="71">
        <v>0.64433300301994778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2257</v>
      </c>
      <c r="B479" s="70">
        <v>230</v>
      </c>
      <c r="C479" s="70">
        <v>9</v>
      </c>
      <c r="D479" s="70">
        <v>14</v>
      </c>
      <c r="E479" s="70">
        <v>2012</v>
      </c>
      <c r="F479" s="70" t="s">
        <v>179</v>
      </c>
      <c r="G479" s="70" t="s">
        <v>2248</v>
      </c>
      <c r="H479" s="70" t="s">
        <v>2249</v>
      </c>
      <c r="I479" s="148"/>
      <c r="J479" s="71">
        <v>1.144592750215101</v>
      </c>
      <c r="K479" s="71">
        <v>0.49175326740744879</v>
      </c>
      <c r="L479" s="71">
        <v>1.1641672346950029</v>
      </c>
      <c r="M479" s="71">
        <v>10.121952627337031</v>
      </c>
      <c r="N479" s="71">
        <v>11.678148459042291</v>
      </c>
      <c r="O479" s="71">
        <v>4.6518049245423398</v>
      </c>
      <c r="P479" s="71">
        <v>4.2948161644093092</v>
      </c>
      <c r="Q479" s="71">
        <v>0.363159421045884</v>
      </c>
      <c r="R479" s="71">
        <v>0</v>
      </c>
      <c r="S479" s="71">
        <v>0.60507621722236093</v>
      </c>
      <c r="T479" s="72"/>
      <c r="U479" s="71">
        <v>82035</v>
      </c>
      <c r="V479" s="71">
        <v>174</v>
      </c>
      <c r="W479" s="71">
        <v>26</v>
      </c>
      <c r="X479" s="71">
        <v>1627</v>
      </c>
      <c r="Y479" s="71">
        <v>2265</v>
      </c>
      <c r="Z479" s="71">
        <v>2433</v>
      </c>
      <c r="AA479" s="71">
        <v>863</v>
      </c>
      <c r="AB479" s="71">
        <v>4763</v>
      </c>
      <c r="AC479" s="71">
        <v>0</v>
      </c>
      <c r="AD479" s="71">
        <v>0.60507621722236093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2258</v>
      </c>
      <c r="B480" s="70">
        <v>231</v>
      </c>
      <c r="C480" s="70">
        <v>10</v>
      </c>
      <c r="D480" s="70">
        <v>14</v>
      </c>
      <c r="E480" s="70">
        <v>2013</v>
      </c>
      <c r="F480" s="70" t="s">
        <v>180</v>
      </c>
      <c r="G480" s="70" t="s">
        <v>2248</v>
      </c>
      <c r="H480" s="70" t="s">
        <v>2249</v>
      </c>
      <c r="I480" s="148"/>
      <c r="J480" s="71">
        <v>1.141217261832391</v>
      </c>
      <c r="K480" s="71">
        <v>0.41687183103869918</v>
      </c>
      <c r="L480" s="71">
        <v>1.044819858587241</v>
      </c>
      <c r="M480" s="71">
        <v>9.4777455412788605</v>
      </c>
      <c r="N480" s="71">
        <v>11.667926424033229</v>
      </c>
      <c r="O480" s="71">
        <v>4.4218730776258859</v>
      </c>
      <c r="P480" s="71">
        <v>4.2960129711031048</v>
      </c>
      <c r="Q480" s="71">
        <v>0.36325858127541499</v>
      </c>
      <c r="R480" s="71">
        <v>0</v>
      </c>
      <c r="S480" s="71">
        <v>0.60962087660763487</v>
      </c>
      <c r="T480" s="72"/>
      <c r="U480" s="71">
        <v>81501</v>
      </c>
      <c r="V480" s="71">
        <v>174</v>
      </c>
      <c r="W480" s="71">
        <v>26</v>
      </c>
      <c r="X480" s="71">
        <v>1627</v>
      </c>
      <c r="Y480" s="71">
        <v>2248</v>
      </c>
      <c r="Z480" s="71">
        <v>2416</v>
      </c>
      <c r="AA480" s="71">
        <v>860</v>
      </c>
      <c r="AB480" s="71">
        <v>4696</v>
      </c>
      <c r="AC480" s="71">
        <v>0</v>
      </c>
      <c r="AD480" s="71">
        <v>0.60962087660763487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2259</v>
      </c>
      <c r="B481" s="70">
        <v>232</v>
      </c>
      <c r="C481" s="70">
        <v>11</v>
      </c>
      <c r="D481" s="70">
        <v>14</v>
      </c>
      <c r="E481" s="70">
        <v>2014</v>
      </c>
      <c r="F481" s="70" t="s">
        <v>181</v>
      </c>
      <c r="G481" s="70" t="s">
        <v>2248</v>
      </c>
      <c r="H481" s="70" t="s">
        <v>2249</v>
      </c>
      <c r="I481" s="148"/>
      <c r="J481" s="71">
        <v>0.97715943643794545</v>
      </c>
      <c r="K481" s="71">
        <v>0.39757581768621131</v>
      </c>
      <c r="L481" s="71">
        <v>0.44335051811675058</v>
      </c>
      <c r="M481" s="71">
        <v>8.7375633365111494</v>
      </c>
      <c r="N481" s="71">
        <v>10.18283440796732</v>
      </c>
      <c r="O481" s="71">
        <v>4.1827825262482063</v>
      </c>
      <c r="P481" s="71">
        <v>4.2480443835804316</v>
      </c>
      <c r="Q481" s="71">
        <v>0.34006418676045702</v>
      </c>
      <c r="R481" s="71">
        <v>0</v>
      </c>
      <c r="S481" s="71">
        <v>0.52131018110557126</v>
      </c>
      <c r="T481" s="72"/>
      <c r="U481" s="71">
        <v>72307</v>
      </c>
      <c r="V481" s="71">
        <v>140</v>
      </c>
      <c r="W481" s="71">
        <v>10</v>
      </c>
      <c r="X481" s="71">
        <v>1399</v>
      </c>
      <c r="Y481" s="71">
        <v>2201</v>
      </c>
      <c r="Z481" s="71">
        <v>2407</v>
      </c>
      <c r="AA481" s="71">
        <v>846</v>
      </c>
      <c r="AB481" s="71">
        <v>4582</v>
      </c>
      <c r="AC481" s="71">
        <v>0</v>
      </c>
      <c r="AD481" s="71">
        <v>0.52131018110557126</v>
      </c>
      <c r="AE481" s="72"/>
      <c r="AF481" s="71"/>
      <c r="AG481" s="71"/>
      <c r="AH481" s="71"/>
      <c r="AI481" s="71"/>
      <c r="AJ481" s="71"/>
      <c r="AK481" s="71"/>
      <c r="AL481" s="71"/>
      <c r="AM481" s="71"/>
      <c r="AN481" s="71"/>
      <c r="AO481" s="71"/>
      <c r="AP481" s="71"/>
      <c r="AQ481" s="72"/>
      <c r="AR481" s="71">
        <v>36</v>
      </c>
      <c r="AS481" s="71">
        <v>10</v>
      </c>
      <c r="AT481" s="71">
        <v>0</v>
      </c>
      <c r="AU481" s="71">
        <v>0</v>
      </c>
      <c r="AV481" s="71">
        <v>0</v>
      </c>
      <c r="AW481" s="71">
        <v>0</v>
      </c>
      <c r="AX481" s="71"/>
      <c r="AY481" s="72"/>
      <c r="AZ481" s="71">
        <v>136.56200000000001</v>
      </c>
      <c r="BA481" s="71">
        <v>329.3</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2260</v>
      </c>
      <c r="B482" s="70">
        <v>233</v>
      </c>
      <c r="C482" s="70">
        <v>12</v>
      </c>
      <c r="D482" s="70">
        <v>14</v>
      </c>
      <c r="E482" s="70">
        <v>2015</v>
      </c>
      <c r="F482" s="70" t="s">
        <v>182</v>
      </c>
      <c r="G482" s="1064" t="s">
        <v>2248</v>
      </c>
      <c r="H482" s="70" t="s">
        <v>2249</v>
      </c>
      <c r="I482" s="148"/>
      <c r="J482" s="71">
        <v>0.71339182047394167</v>
      </c>
      <c r="K482" s="71">
        <v>0.3548675170717368</v>
      </c>
      <c r="L482" s="71">
        <v>0.42815782912394451</v>
      </c>
      <c r="M482" s="71">
        <v>7.9554262491127838</v>
      </c>
      <c r="N482" s="71">
        <v>8.9013381953527375</v>
      </c>
      <c r="O482" s="71">
        <v>4.1377479132570123</v>
      </c>
      <c r="P482" s="71">
        <v>4.1910970324590702</v>
      </c>
      <c r="Q482" s="71">
        <v>0.32505428316899598</v>
      </c>
      <c r="R482" s="71">
        <v>0</v>
      </c>
      <c r="S482" s="71">
        <v>0.77585208043417242</v>
      </c>
      <c r="T482" s="72"/>
      <c r="U482" s="71">
        <v>54235</v>
      </c>
      <c r="V482" s="71">
        <v>140</v>
      </c>
      <c r="W482" s="71">
        <v>10</v>
      </c>
      <c r="X482" s="71">
        <v>1399</v>
      </c>
      <c r="Y482" s="71">
        <v>2166</v>
      </c>
      <c r="Z482" s="71">
        <v>2404</v>
      </c>
      <c r="AA482" s="71">
        <v>834</v>
      </c>
      <c r="AB482" s="71">
        <v>4474</v>
      </c>
      <c r="AC482" s="71">
        <v>0</v>
      </c>
      <c r="AD482" s="71">
        <v>0.77585208043417242</v>
      </c>
      <c r="AE482" s="72"/>
      <c r="AF482" s="71">
        <v>636128.00222593499</v>
      </c>
      <c r="AG482" s="71">
        <v>240193.61915967139</v>
      </c>
      <c r="AH482" s="71">
        <v>78391.131395309829</v>
      </c>
      <c r="AI482" s="71">
        <v>8551213.4512847811</v>
      </c>
      <c r="AJ482" s="71">
        <v>11974707.05290525</v>
      </c>
      <c r="AK482" s="71">
        <v>0</v>
      </c>
      <c r="AL482" s="71">
        <v>0</v>
      </c>
      <c r="AM482" s="71">
        <v>613142.93227586756</v>
      </c>
      <c r="AN482" s="71">
        <v>0</v>
      </c>
      <c r="AO482" s="71">
        <v>0</v>
      </c>
      <c r="AP482" s="71">
        <v>22093776.189246818</v>
      </c>
      <c r="AQ482" s="72"/>
      <c r="AR482" s="71">
        <v>39</v>
      </c>
      <c r="AS482" s="71">
        <v>14</v>
      </c>
      <c r="AT482" s="71">
        <v>0</v>
      </c>
      <c r="AU482" s="71">
        <v>0</v>
      </c>
      <c r="AV482" s="71">
        <v>0</v>
      </c>
      <c r="AW482" s="71">
        <v>0</v>
      </c>
      <c r="AX482" s="71"/>
      <c r="AY482" s="72"/>
      <c r="AZ482" s="71">
        <v>150.36199999999999</v>
      </c>
      <c r="BA482" s="71">
        <v>452.6</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2261</v>
      </c>
      <c r="B483" s="70">
        <v>234</v>
      </c>
      <c r="C483" s="70">
        <v>13</v>
      </c>
      <c r="D483" s="70">
        <v>14</v>
      </c>
      <c r="E483" s="70">
        <v>2016</v>
      </c>
      <c r="F483" s="70" t="s">
        <v>155</v>
      </c>
      <c r="G483" s="1064" t="s">
        <v>2248</v>
      </c>
      <c r="H483" s="70" t="s">
        <v>2249</v>
      </c>
      <c r="I483" s="148"/>
      <c r="J483" s="71">
        <v>0.94214693910501879</v>
      </c>
      <c r="K483" s="71">
        <v>0.33663240242020398</v>
      </c>
      <c r="L483" s="71">
        <v>0.46193152140735227</v>
      </c>
      <c r="M483" s="71">
        <v>5.6636654688430639</v>
      </c>
      <c r="N483" s="71">
        <v>7.3334674794206345</v>
      </c>
      <c r="O483" s="71">
        <v>4.073898915878936</v>
      </c>
      <c r="P483" s="71">
        <v>3.9841519859297896</v>
      </c>
      <c r="Q483" s="71">
        <v>0.30929764996086934</v>
      </c>
      <c r="R483" s="71">
        <v>0</v>
      </c>
      <c r="S483" s="71">
        <v>0.74258818111636893</v>
      </c>
      <c r="T483" s="72"/>
      <c r="U483" s="71">
        <v>84531</v>
      </c>
      <c r="V483" s="71">
        <v>140</v>
      </c>
      <c r="W483" s="71">
        <v>10</v>
      </c>
      <c r="X483" s="71">
        <v>1399</v>
      </c>
      <c r="Y483" s="71">
        <v>2136</v>
      </c>
      <c r="Z483" s="71">
        <v>2396</v>
      </c>
      <c r="AA483" s="71">
        <v>820</v>
      </c>
      <c r="AB483" s="71">
        <v>4379</v>
      </c>
      <c r="AC483" s="71">
        <v>0</v>
      </c>
      <c r="AD483" s="71">
        <v>0.74258818111636893</v>
      </c>
      <c r="AE483" s="72"/>
      <c r="AF483" s="71">
        <v>934047.22930045309</v>
      </c>
      <c r="AG483" s="71">
        <v>239446.29151514629</v>
      </c>
      <c r="AH483" s="71">
        <v>72933.601628309319</v>
      </c>
      <c r="AI483" s="71">
        <v>8238302.6924743587</v>
      </c>
      <c r="AJ483" s="71">
        <v>12602761.13695826</v>
      </c>
      <c r="AK483" s="71">
        <v>0</v>
      </c>
      <c r="AL483" s="71">
        <v>0</v>
      </c>
      <c r="AM483" s="71">
        <v>600589.81792455213</v>
      </c>
      <c r="AN483" s="71">
        <v>0</v>
      </c>
      <c r="AO483" s="71">
        <v>0</v>
      </c>
      <c r="AP483" s="71">
        <v>22688080.76980108</v>
      </c>
      <c r="AQ483" s="72"/>
      <c r="AR483" s="71">
        <v>41</v>
      </c>
      <c r="AS483" s="71">
        <v>15</v>
      </c>
      <c r="AT483" s="71">
        <v>0</v>
      </c>
      <c r="AU483" s="71">
        <v>0</v>
      </c>
      <c r="AV483" s="71">
        <v>0</v>
      </c>
      <c r="AW483" s="71">
        <v>0</v>
      </c>
      <c r="AX483" s="71"/>
      <c r="AY483" s="72"/>
      <c r="AZ483" s="71">
        <v>165.66200000000001</v>
      </c>
      <c r="BA483" s="71">
        <v>469.6</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2262</v>
      </c>
      <c r="B484" s="70">
        <v>235</v>
      </c>
      <c r="C484" s="70">
        <v>14</v>
      </c>
      <c r="D484" s="70">
        <v>14</v>
      </c>
      <c r="E484" s="70">
        <v>2017</v>
      </c>
      <c r="F484" s="70" t="s">
        <v>156</v>
      </c>
      <c r="G484" s="70" t="s">
        <v>2248</v>
      </c>
      <c r="H484" s="70" t="s">
        <v>2249</v>
      </c>
      <c r="I484" s="148"/>
      <c r="J484" s="71">
        <v>0.84221759125106099</v>
      </c>
      <c r="K484" s="71">
        <v>0.34113635817434368</v>
      </c>
      <c r="L484" s="71">
        <v>0.43666429363121484</v>
      </c>
      <c r="M484" s="71">
        <v>5.7292788817059215</v>
      </c>
      <c r="N484" s="71">
        <v>7.1973806403245231</v>
      </c>
      <c r="O484" s="71">
        <v>3.9505559949041453</v>
      </c>
      <c r="P484" s="71">
        <v>3.8913225944698495</v>
      </c>
      <c r="Q484" s="71">
        <v>0.29008175007406001</v>
      </c>
      <c r="R484" s="71">
        <v>0</v>
      </c>
      <c r="S484" s="71">
        <v>0.58905940811247282</v>
      </c>
      <c r="T484" s="72"/>
      <c r="U484" s="71">
        <v>75831</v>
      </c>
      <c r="V484" s="71">
        <v>140</v>
      </c>
      <c r="W484" s="71">
        <v>10</v>
      </c>
      <c r="X484" s="71">
        <v>1399</v>
      </c>
      <c r="Y484" s="71">
        <v>2103</v>
      </c>
      <c r="Z484" s="71">
        <v>2362</v>
      </c>
      <c r="AA484" s="71">
        <v>806</v>
      </c>
      <c r="AB484" s="71">
        <v>4247</v>
      </c>
      <c r="AC484" s="71">
        <v>0</v>
      </c>
      <c r="AD484" s="71">
        <v>0.58905940811247282</v>
      </c>
      <c r="AE484" s="72"/>
      <c r="AF484" s="71">
        <v>862952.33997970016</v>
      </c>
      <c r="AG484" s="71">
        <v>243989.6702515303</v>
      </c>
      <c r="AH484" s="71">
        <v>91128.993213341135</v>
      </c>
      <c r="AI484" s="71">
        <v>8562799.7620956581</v>
      </c>
      <c r="AJ484" s="71">
        <v>11710061.406650649</v>
      </c>
      <c r="AK484" s="71">
        <v>0</v>
      </c>
      <c r="AL484" s="71">
        <v>0</v>
      </c>
      <c r="AM484" s="71">
        <v>583397.14859904733</v>
      </c>
      <c r="AN484" s="71">
        <v>0</v>
      </c>
      <c r="AO484" s="71">
        <v>0</v>
      </c>
      <c r="AP484" s="71">
        <v>22054329.320789926</v>
      </c>
      <c r="AQ484" s="72"/>
      <c r="AR484" s="71">
        <v>42</v>
      </c>
      <c r="AS484" s="71">
        <v>16</v>
      </c>
      <c r="AT484" s="71">
        <v>0</v>
      </c>
      <c r="AU484" s="71">
        <v>0</v>
      </c>
      <c r="AV484" s="71">
        <v>0</v>
      </c>
      <c r="AW484" s="71">
        <v>0</v>
      </c>
      <c r="AX484" s="71"/>
      <c r="AY484" s="72"/>
      <c r="AZ484" s="71">
        <v>169.262</v>
      </c>
      <c r="BA484" s="71">
        <v>483</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2263</v>
      </c>
      <c r="B485" s="70">
        <v>236</v>
      </c>
      <c r="C485" s="70">
        <v>15</v>
      </c>
      <c r="D485" s="70">
        <v>14</v>
      </c>
      <c r="E485" s="70">
        <v>2018</v>
      </c>
      <c r="F485" s="70" t="s">
        <v>183</v>
      </c>
      <c r="G485" s="70" t="s">
        <v>2248</v>
      </c>
      <c r="H485" s="70" t="s">
        <v>2249</v>
      </c>
      <c r="I485" s="148"/>
      <c r="J485" s="71">
        <v>0.77863087469555625</v>
      </c>
      <c r="K485" s="71">
        <v>0.32318538904209249</v>
      </c>
      <c r="L485" s="71">
        <v>0.39888814870258021</v>
      </c>
      <c r="M485" s="71">
        <v>5.6677035656094166</v>
      </c>
      <c r="N485" s="71">
        <v>6.7925049464546525</v>
      </c>
      <c r="O485" s="71">
        <v>3.8106887302579495</v>
      </c>
      <c r="P485" s="71">
        <v>3.7474299720273883</v>
      </c>
      <c r="Q485" s="71">
        <v>0.26265017352754499</v>
      </c>
      <c r="R485" s="71">
        <v>0</v>
      </c>
      <c r="S485" s="71">
        <v>0.62200116827444696</v>
      </c>
      <c r="T485" s="72"/>
      <c r="U485" s="71">
        <v>75355</v>
      </c>
      <c r="V485" s="71">
        <v>140</v>
      </c>
      <c r="W485" s="71">
        <v>10</v>
      </c>
      <c r="X485" s="71">
        <v>1399</v>
      </c>
      <c r="Y485" s="71">
        <v>2066</v>
      </c>
      <c r="Z485" s="71">
        <v>2322</v>
      </c>
      <c r="AA485" s="71">
        <v>784</v>
      </c>
      <c r="AB485" s="71">
        <v>4144</v>
      </c>
      <c r="AC485" s="71">
        <v>0</v>
      </c>
      <c r="AD485" s="71">
        <v>0.62200116827444696</v>
      </c>
      <c r="AE485" s="72"/>
      <c r="AF485" s="71">
        <v>839944.40531718289</v>
      </c>
      <c r="AG485" s="71">
        <v>217551.59498507311</v>
      </c>
      <c r="AH485" s="71">
        <v>83953.778501454246</v>
      </c>
      <c r="AI485" s="71">
        <v>8132594.6512238197</v>
      </c>
      <c r="AJ485" s="71">
        <v>11050792.3478893</v>
      </c>
      <c r="AK485" s="71">
        <v>0</v>
      </c>
      <c r="AL485" s="71">
        <v>0</v>
      </c>
      <c r="AM485" s="71">
        <v>570426.20278907288</v>
      </c>
      <c r="AN485" s="71">
        <v>0</v>
      </c>
      <c r="AO485" s="71">
        <v>0</v>
      </c>
      <c r="AP485" s="71">
        <v>20895262.980705902</v>
      </c>
      <c r="AQ485" s="72"/>
      <c r="AR485" s="71">
        <v>45</v>
      </c>
      <c r="AS485" s="71">
        <v>19</v>
      </c>
      <c r="AT485" s="71">
        <v>0</v>
      </c>
      <c r="AU485" s="71">
        <v>0</v>
      </c>
      <c r="AV485" s="71">
        <v>0</v>
      </c>
      <c r="AW485" s="71">
        <v>0</v>
      </c>
      <c r="AX485" s="71"/>
      <c r="AY485" s="72"/>
      <c r="AZ485" s="71">
        <v>191.86200000000002</v>
      </c>
      <c r="BA485" s="71">
        <v>627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2264</v>
      </c>
      <c r="B486" s="70">
        <v>237</v>
      </c>
      <c r="C486" s="70">
        <v>16</v>
      </c>
      <c r="D486" s="70">
        <v>14</v>
      </c>
      <c r="E486" s="70">
        <v>2019</v>
      </c>
      <c r="F486" s="70" t="s">
        <v>158</v>
      </c>
      <c r="G486" s="70" t="s">
        <v>2248</v>
      </c>
      <c r="H486" s="70" t="s">
        <v>2249</v>
      </c>
      <c r="I486" s="148"/>
      <c r="J486" s="71">
        <v>0.5330597018861114</v>
      </c>
      <c r="K486" s="71">
        <v>0.27628528638362559</v>
      </c>
      <c r="L486" s="71">
        <v>0.39268573867592638</v>
      </c>
      <c r="M486" s="71">
        <v>4.7864362578467343</v>
      </c>
      <c r="N486" s="71">
        <v>5.2643303182805514</v>
      </c>
      <c r="O486" s="71">
        <v>3.614629021920333</v>
      </c>
      <c r="P486" s="71">
        <v>3.6697407651376439</v>
      </c>
      <c r="Q486" s="71">
        <v>0.24838363366449701</v>
      </c>
      <c r="R486" s="71">
        <v>0</v>
      </c>
      <c r="S486" s="71">
        <v>0.60158851915774314</v>
      </c>
      <c r="T486" s="72"/>
      <c r="U486" s="71">
        <v>62982</v>
      </c>
      <c r="V486" s="71">
        <v>140</v>
      </c>
      <c r="W486" s="71">
        <v>10</v>
      </c>
      <c r="X486" s="71">
        <v>1399</v>
      </c>
      <c r="Y486" s="71">
        <v>2036</v>
      </c>
      <c r="Z486" s="71">
        <v>2263</v>
      </c>
      <c r="AA486" s="71">
        <v>762</v>
      </c>
      <c r="AB486" s="71">
        <v>4025</v>
      </c>
      <c r="AC486" s="71">
        <v>0</v>
      </c>
      <c r="AD486" s="71">
        <v>0.60158851915774314</v>
      </c>
      <c r="AE486" s="72"/>
      <c r="AF486" s="71">
        <v>689734.54593818611</v>
      </c>
      <c r="AG486" s="71">
        <v>211405.10532640971</v>
      </c>
      <c r="AH486" s="71">
        <v>92292.147613920301</v>
      </c>
      <c r="AI486" s="71">
        <v>8585724.2843523324</v>
      </c>
      <c r="AJ486" s="71">
        <v>10090483.40386243</v>
      </c>
      <c r="AK486" s="71">
        <v>0</v>
      </c>
      <c r="AL486" s="71">
        <v>0</v>
      </c>
      <c r="AM486" s="71">
        <v>548174.69981622254</v>
      </c>
      <c r="AN486" s="71">
        <v>0</v>
      </c>
      <c r="AO486" s="71">
        <v>0</v>
      </c>
      <c r="AP486" s="71">
        <v>20217814.186909501</v>
      </c>
      <c r="AQ486" s="72"/>
      <c r="AR486" s="71">
        <v>49</v>
      </c>
      <c r="AS486" s="71">
        <v>20</v>
      </c>
      <c r="AT486" s="71">
        <v>0</v>
      </c>
      <c r="AU486" s="71">
        <v>0</v>
      </c>
      <c r="AV486" s="71">
        <v>0</v>
      </c>
      <c r="AW486" s="71">
        <v>0</v>
      </c>
      <c r="AX486" s="71"/>
      <c r="AY486" s="72"/>
      <c r="AZ486" s="71">
        <v>206.762</v>
      </c>
      <c r="BA486" s="71">
        <v>637.90000000000009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2265</v>
      </c>
      <c r="B487" s="70">
        <v>238</v>
      </c>
      <c r="C487" s="70">
        <v>17</v>
      </c>
      <c r="D487" s="70">
        <v>14</v>
      </c>
      <c r="E487" s="70">
        <v>2020</v>
      </c>
      <c r="F487" s="70" t="s">
        <v>159</v>
      </c>
      <c r="G487" s="70" t="s">
        <v>2248</v>
      </c>
      <c r="H487" s="70" t="s">
        <v>2249</v>
      </c>
      <c r="I487" s="148"/>
      <c r="J487" s="71">
        <v>0.88614686644105956</v>
      </c>
      <c r="K487" s="71">
        <v>0.29645492127979595</v>
      </c>
      <c r="L487" s="71">
        <v>0.48778592756861561</v>
      </c>
      <c r="M487" s="71">
        <v>5.0995806596337898</v>
      </c>
      <c r="N487" s="71">
        <v>7.6745248783830107</v>
      </c>
      <c r="O487" s="71">
        <v>3.1333395807707412</v>
      </c>
      <c r="P487" s="71">
        <v>3.4661840637312684</v>
      </c>
      <c r="Q487" s="71">
        <v>0.23277693597893501</v>
      </c>
      <c r="R487" s="71">
        <v>0</v>
      </c>
      <c r="S487" s="71">
        <v>0.55774710381402504</v>
      </c>
      <c r="T487" s="72"/>
      <c r="U487" s="71">
        <v>83672</v>
      </c>
      <c r="V487" s="71">
        <v>119</v>
      </c>
      <c r="W487" s="71">
        <v>12</v>
      </c>
      <c r="X487" s="71">
        <v>1283</v>
      </c>
      <c r="Y487" s="71">
        <v>2030</v>
      </c>
      <c r="Z487" s="71">
        <v>2239</v>
      </c>
      <c r="AA487" s="71">
        <v>765</v>
      </c>
      <c r="AB487" s="71">
        <v>3948</v>
      </c>
      <c r="AC487" s="71">
        <v>0</v>
      </c>
      <c r="AD487" s="71">
        <v>0.55774710381402504</v>
      </c>
      <c r="AE487" s="72"/>
      <c r="AF487" s="71">
        <v>883467.16680229001</v>
      </c>
      <c r="AG487" s="71">
        <v>190721.62652278671</v>
      </c>
      <c r="AH487" s="71">
        <v>122078.19062884788</v>
      </c>
      <c r="AI487" s="71">
        <v>7034845.7838048898</v>
      </c>
      <c r="AJ487" s="71">
        <v>12709121.037315881</v>
      </c>
      <c r="AK487" s="71"/>
      <c r="AL487" s="71"/>
      <c r="AM487" s="71">
        <v>515257.86319485668</v>
      </c>
      <c r="AN487" s="71"/>
      <c r="AO487" s="71"/>
      <c r="AP487" s="71">
        <v>21455491.668269552</v>
      </c>
      <c r="AQ487" s="72"/>
      <c r="AR487" s="71">
        <v>51</v>
      </c>
      <c r="AS487" s="71">
        <v>20</v>
      </c>
      <c r="AT487" s="71">
        <v>0</v>
      </c>
      <c r="AU487" s="71">
        <v>0</v>
      </c>
      <c r="AV487" s="71">
        <v>0</v>
      </c>
      <c r="AW487" s="71">
        <v>0</v>
      </c>
      <c r="AX487" s="71"/>
      <c r="AY487" s="72"/>
      <c r="AZ487" s="71">
        <v>222.102</v>
      </c>
      <c r="BA487" s="71">
        <v>637.90000000000009</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2266</v>
      </c>
      <c r="B488" s="70">
        <v>238</v>
      </c>
      <c r="C488" s="70">
        <v>18</v>
      </c>
      <c r="D488" s="70">
        <v>14</v>
      </c>
      <c r="E488" s="70">
        <v>2021</v>
      </c>
      <c r="F488" s="70" t="s">
        <v>160</v>
      </c>
      <c r="G488" s="70" t="s">
        <v>2248</v>
      </c>
      <c r="H488" s="70" t="s">
        <v>2249</v>
      </c>
      <c r="I488" s="148"/>
      <c r="J488" s="71">
        <v>0.7801691266053532</v>
      </c>
      <c r="K488" s="71">
        <v>0.29379466759901729</v>
      </c>
      <c r="L488" s="71">
        <v>0.50184919039351361</v>
      </c>
      <c r="M488" s="71">
        <v>5.4417655261884175</v>
      </c>
      <c r="N488" s="71">
        <v>6.7826136375992441</v>
      </c>
      <c r="O488" s="71">
        <v>2.9751479756051009</v>
      </c>
      <c r="P488" s="71">
        <v>3.4291981074014242</v>
      </c>
      <c r="Q488" s="71">
        <v>0.223739395546975</v>
      </c>
      <c r="R488" s="71">
        <v>0</v>
      </c>
      <c r="S488" s="71">
        <v>0.69843485822682017</v>
      </c>
      <c r="T488" s="72"/>
      <c r="U488" s="71">
        <v>86542</v>
      </c>
      <c r="V488" s="71">
        <v>119</v>
      </c>
      <c r="W488" s="71">
        <v>12</v>
      </c>
      <c r="X488" s="71">
        <v>1283</v>
      </c>
      <c r="Y488" s="71">
        <v>1999</v>
      </c>
      <c r="Z488" s="71">
        <v>2189</v>
      </c>
      <c r="AA488" s="71">
        <v>738</v>
      </c>
      <c r="AB488" s="71">
        <v>3832</v>
      </c>
      <c r="AC488" s="71">
        <v>0</v>
      </c>
      <c r="AD488" s="71">
        <v>0.69843485822682017</v>
      </c>
      <c r="AE488" s="72"/>
      <c r="AF488" s="71">
        <v>834864.2588809242</v>
      </c>
      <c r="AG488" s="71">
        <v>194609.80667928659</v>
      </c>
      <c r="AH488" s="71">
        <v>129551.15810538903</v>
      </c>
      <c r="AI488" s="71">
        <v>8264348.1108472981</v>
      </c>
      <c r="AJ488" s="71">
        <v>11638273.97210058</v>
      </c>
      <c r="AK488" s="71">
        <v>0</v>
      </c>
      <c r="AL488" s="71">
        <v>0</v>
      </c>
      <c r="AM488" s="71">
        <v>503003.21807950077</v>
      </c>
      <c r="AN488" s="71">
        <v>0</v>
      </c>
      <c r="AO488" s="71">
        <v>0</v>
      </c>
      <c r="AP488" s="71">
        <v>21564650.524692975</v>
      </c>
      <c r="AQ488" s="72"/>
      <c r="AR488" s="71">
        <v>53</v>
      </c>
      <c r="AS488" s="71">
        <v>22</v>
      </c>
      <c r="AT488" s="71">
        <v>0</v>
      </c>
      <c r="AU488" s="71">
        <v>0</v>
      </c>
      <c r="AV488" s="71">
        <v>0</v>
      </c>
      <c r="AW488" s="71">
        <v>0</v>
      </c>
      <c r="AX488" s="71"/>
      <c r="AY488" s="72"/>
      <c r="AZ488" s="71">
        <v>237.30199999999999</v>
      </c>
      <c r="BA488" s="71">
        <v>736.80000000000018</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2267</v>
      </c>
      <c r="B489" s="70">
        <v>238</v>
      </c>
      <c r="C489" s="70">
        <v>19</v>
      </c>
      <c r="D489" s="70">
        <v>14</v>
      </c>
      <c r="E489" s="70">
        <v>2022</v>
      </c>
      <c r="F489" s="70" t="s">
        <v>161</v>
      </c>
      <c r="G489" s="70" t="s">
        <v>2248</v>
      </c>
      <c r="H489" s="70" t="s">
        <v>2249</v>
      </c>
      <c r="I489" s="148"/>
      <c r="J489" s="71">
        <v>0.65081174065128689</v>
      </c>
      <c r="K489" s="71">
        <v>0.24620981366098685</v>
      </c>
      <c r="L489" s="71">
        <v>0.3794980187347779</v>
      </c>
      <c r="M489" s="71">
        <v>4.5707649304521984</v>
      </c>
      <c r="N489" s="71">
        <v>5.5003425516242368</v>
      </c>
      <c r="O489" s="71">
        <v>3.0813114441508431</v>
      </c>
      <c r="P489" s="71">
        <v>3.3639764043594167</v>
      </c>
      <c r="Q489" s="71">
        <v>0.21740632837866219</v>
      </c>
      <c r="R489" s="71">
        <v>0</v>
      </c>
      <c r="S489" s="71">
        <v>0.48691896297900672</v>
      </c>
      <c r="T489" s="72"/>
      <c r="U489" s="71">
        <v>91259</v>
      </c>
      <c r="V489" s="71">
        <v>119</v>
      </c>
      <c r="W489" s="71">
        <v>12</v>
      </c>
      <c r="X489" s="71">
        <v>1283</v>
      </c>
      <c r="Y489" s="71">
        <v>1959</v>
      </c>
      <c r="Z489" s="71">
        <v>2154</v>
      </c>
      <c r="AA489" s="71">
        <v>735</v>
      </c>
      <c r="AB489" s="71">
        <v>3693</v>
      </c>
      <c r="AC489" s="71">
        <v>0</v>
      </c>
      <c r="AD489" s="71">
        <v>0.48691896297900672</v>
      </c>
      <c r="AE489" s="72"/>
      <c r="AF489" s="71">
        <v>795983.00485474477</v>
      </c>
      <c r="AG489" s="71">
        <v>191813.61061161343</v>
      </c>
      <c r="AH489" s="71">
        <v>119323.98650505091</v>
      </c>
      <c r="AI489" s="71">
        <v>8033519.7170908032</v>
      </c>
      <c r="AJ489" s="71">
        <v>11748318.048859127</v>
      </c>
      <c r="AK489" s="71">
        <v>0</v>
      </c>
      <c r="AL489" s="71">
        <v>0</v>
      </c>
      <c r="AM489" s="71">
        <v>476867.09824547771</v>
      </c>
      <c r="AN489" s="71">
        <v>0</v>
      </c>
      <c r="AO489" s="71">
        <v>0</v>
      </c>
      <c r="AP489" s="71">
        <v>21365825.466166817</v>
      </c>
      <c r="AQ489" s="72"/>
      <c r="AR489" s="71">
        <v>56</v>
      </c>
      <c r="AS489" s="71">
        <v>22</v>
      </c>
      <c r="AT489" s="71">
        <v>0</v>
      </c>
      <c r="AU489" s="71">
        <v>0</v>
      </c>
      <c r="AV489" s="71">
        <v>0</v>
      </c>
      <c r="AW489" s="71">
        <v>0</v>
      </c>
      <c r="AX489" s="71"/>
      <c r="AY489" s="72"/>
      <c r="AZ489" s="71">
        <v>265.90200000000004</v>
      </c>
      <c r="BA489" s="71">
        <v>736.40000000000009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2268</v>
      </c>
      <c r="B490" s="70">
        <v>238</v>
      </c>
      <c r="C490" s="70">
        <v>20</v>
      </c>
      <c r="D490" s="70">
        <v>14</v>
      </c>
      <c r="E490" s="70">
        <v>2023</v>
      </c>
      <c r="F490" s="70" t="s">
        <v>1539</v>
      </c>
      <c r="G490" s="70" t="s">
        <v>2248</v>
      </c>
      <c r="H490" s="70" t="s">
        <v>2249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60</v>
      </c>
      <c r="AS490" s="71">
        <v>22</v>
      </c>
      <c r="AT490" s="71">
        <v>0</v>
      </c>
      <c r="AU490" s="71">
        <v>0</v>
      </c>
      <c r="AV490" s="71">
        <v>0</v>
      </c>
      <c r="AW490" s="71">
        <v>0</v>
      </c>
      <c r="AX490" s="71"/>
      <c r="AY490" s="72"/>
      <c r="AZ490" s="71">
        <v>283.40200000000004</v>
      </c>
      <c r="BA490" s="71">
        <v>736.40000000000009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2269</v>
      </c>
      <c r="B491" s="70">
        <v>238</v>
      </c>
      <c r="C491" s="70">
        <v>21</v>
      </c>
      <c r="D491" s="70">
        <v>14</v>
      </c>
      <c r="E491" s="70">
        <v>2024</v>
      </c>
      <c r="F491" s="70" t="s">
        <v>1554</v>
      </c>
      <c r="G491" s="70" t="s">
        <v>2248</v>
      </c>
      <c r="H491" s="70" t="s">
        <v>2249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2270</v>
      </c>
      <c r="B492" s="70">
        <v>69</v>
      </c>
      <c r="C492" s="70">
        <v>1</v>
      </c>
      <c r="D492" s="70">
        <v>5</v>
      </c>
      <c r="E492" s="70">
        <v>1990</v>
      </c>
      <c r="F492" s="70" t="s">
        <v>787</v>
      </c>
      <c r="G492" s="70" t="s">
        <v>2271</v>
      </c>
      <c r="H492" s="70" t="s">
        <v>2272</v>
      </c>
      <c r="I492" s="148"/>
      <c r="J492" s="71">
        <v>10.03468583871202</v>
      </c>
      <c r="K492" s="71">
        <v>0.58464022426357698</v>
      </c>
      <c r="L492" s="71">
        <v>9.2394347288972085</v>
      </c>
      <c r="M492" s="71">
        <v>2.6657417978123612</v>
      </c>
      <c r="N492" s="71">
        <v>3.1675972881469172</v>
      </c>
      <c r="O492" s="71">
        <v>2.8178143671431881</v>
      </c>
      <c r="P492" s="71">
        <v>5.4692723520857571</v>
      </c>
      <c r="Q492" s="71">
        <v>0.27955346305015999</v>
      </c>
      <c r="R492" s="71">
        <v>0</v>
      </c>
      <c r="S492" s="71">
        <v>0.28541772300293078</v>
      </c>
      <c r="T492" s="72"/>
      <c r="U492" s="71">
        <v>147657</v>
      </c>
      <c r="V492" s="71">
        <v>153</v>
      </c>
      <c r="W492" s="71">
        <v>123</v>
      </c>
      <c r="X492" s="71">
        <v>1072</v>
      </c>
      <c r="Y492" s="71">
        <v>1409</v>
      </c>
      <c r="Z492" s="71">
        <v>1159</v>
      </c>
      <c r="AA492" s="71">
        <v>1328</v>
      </c>
      <c r="AB492" s="71">
        <v>4539</v>
      </c>
      <c r="AC492" s="71">
        <v>0</v>
      </c>
      <c r="AD492" s="71">
        <v>0.28541772300293078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2273</v>
      </c>
      <c r="B493" s="70">
        <v>70</v>
      </c>
      <c r="C493" s="70">
        <v>2</v>
      </c>
      <c r="D493" s="70">
        <v>5</v>
      </c>
      <c r="E493" s="70">
        <v>2005</v>
      </c>
      <c r="F493" s="70" t="s">
        <v>789</v>
      </c>
      <c r="G493" s="70" t="s">
        <v>2271</v>
      </c>
      <c r="H493" s="70" t="s">
        <v>2272</v>
      </c>
      <c r="I493" s="148"/>
      <c r="J493" s="71">
        <v>3.236214565356033</v>
      </c>
      <c r="K493" s="71">
        <v>0.35542333850527968</v>
      </c>
      <c r="L493" s="71">
        <v>8.1333829879420509</v>
      </c>
      <c r="M493" s="71">
        <v>5.4424342633666267</v>
      </c>
      <c r="N493" s="71">
        <v>4.1997057899736721</v>
      </c>
      <c r="O493" s="71">
        <v>4.0654159714324321</v>
      </c>
      <c r="P493" s="71">
        <v>6.310972702582947</v>
      </c>
      <c r="Q493" s="71">
        <v>0.247970360002467</v>
      </c>
      <c r="R493" s="71">
        <v>0</v>
      </c>
      <c r="S493" s="71">
        <v>0.36725806672043049</v>
      </c>
      <c r="T493" s="72"/>
      <c r="U493" s="71">
        <v>70889</v>
      </c>
      <c r="V493" s="71">
        <v>112</v>
      </c>
      <c r="W493" s="71">
        <v>71</v>
      </c>
      <c r="X493" s="71">
        <v>1164</v>
      </c>
      <c r="Y493" s="71">
        <v>1689</v>
      </c>
      <c r="Z493" s="71">
        <v>1935</v>
      </c>
      <c r="AA493" s="71">
        <v>1255</v>
      </c>
      <c r="AB493" s="71">
        <v>4209</v>
      </c>
      <c r="AC493" s="71">
        <v>0</v>
      </c>
      <c r="AD493" s="71">
        <v>0.36725806672043049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2274</v>
      </c>
      <c r="B494" s="70">
        <v>71</v>
      </c>
      <c r="C494" s="70">
        <v>3</v>
      </c>
      <c r="D494" s="70">
        <v>5</v>
      </c>
      <c r="E494" s="70">
        <v>2006</v>
      </c>
      <c r="F494" s="70" t="s">
        <v>790</v>
      </c>
      <c r="G494" s="70" t="s">
        <v>2271</v>
      </c>
      <c r="H494" s="70" t="s">
        <v>2272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2275</v>
      </c>
      <c r="B495" s="70">
        <v>72</v>
      </c>
      <c r="C495" s="70">
        <v>4</v>
      </c>
      <c r="D495" s="70">
        <v>5</v>
      </c>
      <c r="E495" s="70">
        <v>2007</v>
      </c>
      <c r="F495" s="70" t="s">
        <v>791</v>
      </c>
      <c r="G495" s="70" t="s">
        <v>2271</v>
      </c>
      <c r="H495" s="70" t="s">
        <v>2272</v>
      </c>
      <c r="I495" s="148"/>
      <c r="J495" s="71">
        <v>0</v>
      </c>
      <c r="K495" s="71">
        <v>0.26217240287152571</v>
      </c>
      <c r="L495" s="71">
        <v>12.624636474405531</v>
      </c>
      <c r="M495" s="71">
        <v>5.335772634372022</v>
      </c>
      <c r="N495" s="71">
        <v>4.8367243743460966</v>
      </c>
      <c r="O495" s="71">
        <v>3.9026556819994278</v>
      </c>
      <c r="P495" s="71">
        <v>6.0256716642575858</v>
      </c>
      <c r="Q495" s="71">
        <v>0.25491045785865502</v>
      </c>
      <c r="R495" s="71">
        <v>0</v>
      </c>
      <c r="S495" s="71">
        <v>0.58679751071828057</v>
      </c>
      <c r="T495" s="72"/>
      <c r="U495" s="71">
        <v>0</v>
      </c>
      <c r="V495" s="71">
        <v>84</v>
      </c>
      <c r="W495" s="71">
        <v>115</v>
      </c>
      <c r="X495" s="71">
        <v>1354</v>
      </c>
      <c r="Y495" s="71">
        <v>1689</v>
      </c>
      <c r="Z495" s="71">
        <v>1931</v>
      </c>
      <c r="AA495" s="71">
        <v>1180</v>
      </c>
      <c r="AB495" s="71">
        <v>4098</v>
      </c>
      <c r="AC495" s="71">
        <v>0</v>
      </c>
      <c r="AD495" s="71">
        <v>0.58679751071828057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2276</v>
      </c>
      <c r="B496" s="70">
        <v>73</v>
      </c>
      <c r="C496" s="70">
        <v>5</v>
      </c>
      <c r="D496" s="70">
        <v>5</v>
      </c>
      <c r="E496" s="70">
        <v>2008</v>
      </c>
      <c r="F496" s="70" t="s">
        <v>792</v>
      </c>
      <c r="G496" s="70" t="s">
        <v>2271</v>
      </c>
      <c r="H496" s="70" t="s">
        <v>2272</v>
      </c>
      <c r="I496" s="148"/>
      <c r="J496" s="71">
        <v>2.6400479955231959</v>
      </c>
      <c r="K496" s="71">
        <v>0.186696035257953</v>
      </c>
      <c r="L496" s="71">
        <v>10.079814381470269</v>
      </c>
      <c r="M496" s="71">
        <v>5.6371983677798552</v>
      </c>
      <c r="N496" s="71">
        <v>4.3374377166250477</v>
      </c>
      <c r="O496" s="71">
        <v>3.7547037275255661</v>
      </c>
      <c r="P496" s="71">
        <v>5.9065895199551264</v>
      </c>
      <c r="Q496" s="71">
        <v>0.24992881114183099</v>
      </c>
      <c r="R496" s="71">
        <v>0</v>
      </c>
      <c r="S496" s="71">
        <v>0.61390105992400246</v>
      </c>
      <c r="T496" s="72"/>
      <c r="U496" s="71">
        <v>70339</v>
      </c>
      <c r="V496" s="71">
        <v>84</v>
      </c>
      <c r="W496" s="71">
        <v>115</v>
      </c>
      <c r="X496" s="71">
        <v>1354</v>
      </c>
      <c r="Y496" s="71">
        <v>1702</v>
      </c>
      <c r="Z496" s="71">
        <v>1923</v>
      </c>
      <c r="AA496" s="71">
        <v>1158</v>
      </c>
      <c r="AB496" s="71">
        <v>4084</v>
      </c>
      <c r="AC496" s="71">
        <v>0</v>
      </c>
      <c r="AD496" s="71">
        <v>0.61390105992400246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2277</v>
      </c>
      <c r="B497" s="70">
        <v>74</v>
      </c>
      <c r="C497" s="70">
        <v>6</v>
      </c>
      <c r="D497" s="70">
        <v>5</v>
      </c>
      <c r="E497" s="70">
        <v>2009</v>
      </c>
      <c r="F497" s="70" t="s">
        <v>176</v>
      </c>
      <c r="G497" s="70" t="s">
        <v>2271</v>
      </c>
      <c r="H497" s="70" t="s">
        <v>2272</v>
      </c>
      <c r="I497" s="148"/>
      <c r="J497" s="71">
        <v>2.2158397446609182</v>
      </c>
      <c r="K497" s="71">
        <v>0.26095996457506848</v>
      </c>
      <c r="L497" s="71">
        <v>5.3524644840737334</v>
      </c>
      <c r="M497" s="71">
        <v>7.5700334354312382</v>
      </c>
      <c r="N497" s="71">
        <v>4.2671596593953591</v>
      </c>
      <c r="O497" s="71">
        <v>3.8277082328735821</v>
      </c>
      <c r="P497" s="71">
        <v>5.6640408413520289</v>
      </c>
      <c r="Q497" s="71">
        <v>0.235463030402285</v>
      </c>
      <c r="R497" s="71">
        <v>0</v>
      </c>
      <c r="S497" s="71">
        <v>0.5618606421375647</v>
      </c>
      <c r="T497" s="72"/>
      <c r="U497" s="71">
        <v>54511</v>
      </c>
      <c r="V497" s="71">
        <v>84</v>
      </c>
      <c r="W497" s="71">
        <v>94</v>
      </c>
      <c r="X497" s="71">
        <v>1749</v>
      </c>
      <c r="Y497" s="71">
        <v>1716</v>
      </c>
      <c r="Z497" s="71">
        <v>1935</v>
      </c>
      <c r="AA497" s="71">
        <v>1140</v>
      </c>
      <c r="AB497" s="71">
        <v>4039</v>
      </c>
      <c r="AC497" s="71">
        <v>0</v>
      </c>
      <c r="AD497" s="71">
        <v>0.5618606421375647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2278</v>
      </c>
      <c r="B498" s="70">
        <v>75</v>
      </c>
      <c r="C498" s="70">
        <v>7</v>
      </c>
      <c r="D498" s="70">
        <v>5</v>
      </c>
      <c r="E498" s="70">
        <v>2010</v>
      </c>
      <c r="F498" s="70" t="s">
        <v>177</v>
      </c>
      <c r="G498" s="70" t="s">
        <v>2271</v>
      </c>
      <c r="H498" s="70" t="s">
        <v>2272</v>
      </c>
      <c r="I498" s="148"/>
      <c r="J498" s="71">
        <v>1.9125056372168101</v>
      </c>
      <c r="K498" s="71">
        <v>0.21378301901589811</v>
      </c>
      <c r="L498" s="71">
        <v>4.7603415740477786</v>
      </c>
      <c r="M498" s="71">
        <v>7.0444797965928379</v>
      </c>
      <c r="N498" s="71">
        <v>4.1399711391769509</v>
      </c>
      <c r="O498" s="71">
        <v>3.839538822510363</v>
      </c>
      <c r="P498" s="71">
        <v>5.7989244666940678</v>
      </c>
      <c r="Q498" s="71">
        <v>0.24426844929717101</v>
      </c>
      <c r="R498" s="71">
        <v>0</v>
      </c>
      <c r="S498" s="71">
        <v>0.70282778697310799</v>
      </c>
      <c r="T498" s="72"/>
      <c r="U498" s="71">
        <v>51147</v>
      </c>
      <c r="V498" s="71">
        <v>84</v>
      </c>
      <c r="W498" s="71">
        <v>94</v>
      </c>
      <c r="X498" s="71">
        <v>1749</v>
      </c>
      <c r="Y498" s="71">
        <v>1728</v>
      </c>
      <c r="Z498" s="71">
        <v>1950</v>
      </c>
      <c r="AA498" s="71">
        <v>1138</v>
      </c>
      <c r="AB498" s="71">
        <v>4015</v>
      </c>
      <c r="AC498" s="71">
        <v>0</v>
      </c>
      <c r="AD498" s="71">
        <v>0.70282778697310799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2279</v>
      </c>
      <c r="B499" s="70">
        <v>76</v>
      </c>
      <c r="C499" s="70">
        <v>8</v>
      </c>
      <c r="D499" s="70">
        <v>5</v>
      </c>
      <c r="E499" s="70">
        <v>2011</v>
      </c>
      <c r="F499" s="70" t="s">
        <v>178</v>
      </c>
      <c r="G499" s="70" t="s">
        <v>2271</v>
      </c>
      <c r="H499" s="70" t="s">
        <v>2272</v>
      </c>
      <c r="I499" s="148"/>
      <c r="J499" s="71">
        <v>0</v>
      </c>
      <c r="K499" s="71">
        <v>0.31133094769273162</v>
      </c>
      <c r="L499" s="71">
        <v>4.5835908592947856</v>
      </c>
      <c r="M499" s="71">
        <v>9.8786179611148217</v>
      </c>
      <c r="N499" s="71">
        <v>5.6474831211553429</v>
      </c>
      <c r="O499" s="71">
        <v>3.7752426305765261</v>
      </c>
      <c r="P499" s="71">
        <v>5.6164995328492688</v>
      </c>
      <c r="Q499" s="71">
        <v>0.28077834425638498</v>
      </c>
      <c r="R499" s="71">
        <v>0</v>
      </c>
      <c r="S499" s="71">
        <v>0.52608043825805351</v>
      </c>
      <c r="T499" s="72"/>
      <c r="U499" s="71">
        <v>0</v>
      </c>
      <c r="V499" s="71">
        <v>84</v>
      </c>
      <c r="W499" s="71">
        <v>94</v>
      </c>
      <c r="X499" s="71">
        <v>1749</v>
      </c>
      <c r="Y499" s="71">
        <v>1735</v>
      </c>
      <c r="Z499" s="71">
        <v>1959</v>
      </c>
      <c r="AA499" s="71">
        <v>1135</v>
      </c>
      <c r="AB499" s="71">
        <v>4001</v>
      </c>
      <c r="AC499" s="71">
        <v>0</v>
      </c>
      <c r="AD499" s="71">
        <v>0.52608043825805351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2280</v>
      </c>
      <c r="B500" s="70">
        <v>77</v>
      </c>
      <c r="C500" s="70">
        <v>9</v>
      </c>
      <c r="D500" s="70">
        <v>5</v>
      </c>
      <c r="E500" s="70">
        <v>2012</v>
      </c>
      <c r="F500" s="70" t="s">
        <v>179</v>
      </c>
      <c r="G500" s="70" t="s">
        <v>2271</v>
      </c>
      <c r="H500" s="70" t="s">
        <v>2272</v>
      </c>
      <c r="I500" s="148"/>
      <c r="J500" s="71">
        <v>0</v>
      </c>
      <c r="K500" s="71">
        <v>0.37594143519393958</v>
      </c>
      <c r="L500" s="71">
        <v>4.4814833227528048</v>
      </c>
      <c r="M500" s="71">
        <v>10.08784911220005</v>
      </c>
      <c r="N500" s="71">
        <v>6.9781010246374739</v>
      </c>
      <c r="O500" s="71">
        <v>3.8793720476351852</v>
      </c>
      <c r="P500" s="71">
        <v>5.5041328827771681</v>
      </c>
      <c r="Q500" s="71">
        <v>0.304526291760919</v>
      </c>
      <c r="R500" s="71">
        <v>0</v>
      </c>
      <c r="S500" s="71">
        <v>0.7719491646378579</v>
      </c>
      <c r="T500" s="72"/>
      <c r="U500" s="71">
        <v>0</v>
      </c>
      <c r="V500" s="71">
        <v>84</v>
      </c>
      <c r="W500" s="71">
        <v>94</v>
      </c>
      <c r="X500" s="71">
        <v>1749</v>
      </c>
      <c r="Y500" s="71">
        <v>1735</v>
      </c>
      <c r="Z500" s="71">
        <v>2029</v>
      </c>
      <c r="AA500" s="71">
        <v>1106</v>
      </c>
      <c r="AB500" s="71">
        <v>3994</v>
      </c>
      <c r="AC500" s="71">
        <v>0</v>
      </c>
      <c r="AD500" s="71">
        <v>0.7719491646378579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2281</v>
      </c>
      <c r="B501" s="70">
        <v>78</v>
      </c>
      <c r="C501" s="70">
        <v>10</v>
      </c>
      <c r="D501" s="70">
        <v>5</v>
      </c>
      <c r="E501" s="70">
        <v>2013</v>
      </c>
      <c r="F501" s="70" t="s">
        <v>180</v>
      </c>
      <c r="G501" s="1064" t="s">
        <v>2271</v>
      </c>
      <c r="H501" s="70" t="s">
        <v>2272</v>
      </c>
      <c r="I501" s="148"/>
      <c r="J501" s="71">
        <v>0</v>
      </c>
      <c r="K501" s="71">
        <v>0.37868616778541409</v>
      </c>
      <c r="L501" s="71">
        <v>4.6163491707197837</v>
      </c>
      <c r="M501" s="71">
        <v>10.45580418224287</v>
      </c>
      <c r="N501" s="71">
        <v>7.1533711139006861</v>
      </c>
      <c r="O501" s="71">
        <v>3.7282100410281149</v>
      </c>
      <c r="P501" s="71">
        <v>5.5198771314755009</v>
      </c>
      <c r="Q501" s="71">
        <v>0.30640273433388299</v>
      </c>
      <c r="R501" s="71">
        <v>0</v>
      </c>
      <c r="S501" s="71">
        <v>0.69683373098835188</v>
      </c>
      <c r="T501" s="72"/>
      <c r="U501" s="71">
        <v>0</v>
      </c>
      <c r="V501" s="71">
        <v>84</v>
      </c>
      <c r="W501" s="71">
        <v>94</v>
      </c>
      <c r="X501" s="71">
        <v>1749</v>
      </c>
      <c r="Y501" s="71">
        <v>1740</v>
      </c>
      <c r="Z501" s="71">
        <v>2037</v>
      </c>
      <c r="AA501" s="71">
        <v>1105</v>
      </c>
      <c r="AB501" s="71">
        <v>3961</v>
      </c>
      <c r="AC501" s="71">
        <v>0</v>
      </c>
      <c r="AD501" s="71">
        <v>0.69683373098835188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2282</v>
      </c>
      <c r="B502" s="70">
        <v>79</v>
      </c>
      <c r="C502" s="70">
        <v>11</v>
      </c>
      <c r="D502" s="70">
        <v>5</v>
      </c>
      <c r="E502" s="70">
        <v>2014</v>
      </c>
      <c r="F502" s="70" t="s">
        <v>181</v>
      </c>
      <c r="G502" s="1064" t="s">
        <v>2271</v>
      </c>
      <c r="H502" s="70" t="s">
        <v>2272</v>
      </c>
      <c r="I502" s="148"/>
      <c r="J502" s="71">
        <v>0</v>
      </c>
      <c r="K502" s="71">
        <v>0.32528843728515078</v>
      </c>
      <c r="L502" s="71">
        <v>1.2871056585141649</v>
      </c>
      <c r="M502" s="71">
        <v>9.672401991411542</v>
      </c>
      <c r="N502" s="71">
        <v>7.1388237459582156</v>
      </c>
      <c r="O502" s="71">
        <v>3.5502387624117513</v>
      </c>
      <c r="P502" s="71">
        <v>5.4280567123527739</v>
      </c>
      <c r="Q502" s="71">
        <v>0.291600216015241</v>
      </c>
      <c r="R502" s="71">
        <v>0</v>
      </c>
      <c r="S502" s="71">
        <v>0.6555240891307943</v>
      </c>
      <c r="T502" s="72"/>
      <c r="U502" s="71">
        <v>0</v>
      </c>
      <c r="V502" s="71">
        <v>82</v>
      </c>
      <c r="W502" s="71">
        <v>24</v>
      </c>
      <c r="X502" s="71">
        <v>1652</v>
      </c>
      <c r="Y502" s="71">
        <v>1741</v>
      </c>
      <c r="Z502" s="71">
        <v>2043</v>
      </c>
      <c r="AA502" s="71">
        <v>1081</v>
      </c>
      <c r="AB502" s="71">
        <v>3929</v>
      </c>
      <c r="AC502" s="71">
        <v>0</v>
      </c>
      <c r="AD502" s="71">
        <v>0.6555240891307943</v>
      </c>
      <c r="AE502" s="72"/>
      <c r="AF502" s="71"/>
      <c r="AG502" s="71"/>
      <c r="AH502" s="71"/>
      <c r="AI502" s="71"/>
      <c r="AJ502" s="71"/>
      <c r="AK502" s="71"/>
      <c r="AL502" s="71"/>
      <c r="AM502" s="71"/>
      <c r="AN502" s="71"/>
      <c r="AO502" s="71"/>
      <c r="AP502" s="71"/>
      <c r="AQ502" s="72"/>
      <c r="AR502" s="71">
        <v>83</v>
      </c>
      <c r="AS502" s="71">
        <v>11</v>
      </c>
      <c r="AT502" s="71">
        <v>0</v>
      </c>
      <c r="AU502" s="71">
        <v>0</v>
      </c>
      <c r="AV502" s="71">
        <v>0</v>
      </c>
      <c r="AW502" s="71">
        <v>0</v>
      </c>
      <c r="AX502" s="71"/>
      <c r="AY502" s="72"/>
      <c r="AZ502" s="71">
        <v>374.41</v>
      </c>
      <c r="BA502" s="71">
        <v>1717.6</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2283</v>
      </c>
      <c r="B503" s="70">
        <v>80</v>
      </c>
      <c r="C503" s="70">
        <v>12</v>
      </c>
      <c r="D503" s="70">
        <v>5</v>
      </c>
      <c r="E503" s="70">
        <v>2015</v>
      </c>
      <c r="F503" s="70" t="s">
        <v>182</v>
      </c>
      <c r="G503" s="70" t="s">
        <v>2271</v>
      </c>
      <c r="H503" s="70" t="s">
        <v>2272</v>
      </c>
      <c r="I503" s="148"/>
      <c r="J503" s="71">
        <v>0.68480419191164577</v>
      </c>
      <c r="K503" s="71">
        <v>0.36111414987734891</v>
      </c>
      <c r="L503" s="71">
        <v>1.533763772635671</v>
      </c>
      <c r="M503" s="71">
        <v>9.2486916570430076</v>
      </c>
      <c r="N503" s="71">
        <v>6.027552450242931</v>
      </c>
      <c r="O503" s="71">
        <v>3.5594270734673463</v>
      </c>
      <c r="P503" s="71">
        <v>5.4323451943504262</v>
      </c>
      <c r="Q503" s="71">
        <v>0.28197042310658699</v>
      </c>
      <c r="R503" s="71">
        <v>0</v>
      </c>
      <c r="S503" s="71">
        <v>0.62991511621264107</v>
      </c>
      <c r="T503" s="72"/>
      <c r="U503" s="71">
        <v>19777</v>
      </c>
      <c r="V503" s="71">
        <v>82</v>
      </c>
      <c r="W503" s="71">
        <v>24</v>
      </c>
      <c r="X503" s="71">
        <v>1652</v>
      </c>
      <c r="Y503" s="71">
        <v>1739</v>
      </c>
      <c r="Z503" s="71">
        <v>2068</v>
      </c>
      <c r="AA503" s="71">
        <v>1081</v>
      </c>
      <c r="AB503" s="71">
        <v>3881</v>
      </c>
      <c r="AC503" s="71">
        <v>0</v>
      </c>
      <c r="AD503" s="71">
        <v>0.62991511621264107</v>
      </c>
      <c r="AE503" s="72"/>
      <c r="AF503" s="71">
        <v>224575.7500925397</v>
      </c>
      <c r="AG503" s="71">
        <v>286690.74723315617</v>
      </c>
      <c r="AH503" s="71">
        <v>187993.3063227142</v>
      </c>
      <c r="AI503" s="71">
        <v>10260025.55057019</v>
      </c>
      <c r="AJ503" s="71">
        <v>8560850.6646401938</v>
      </c>
      <c r="AK503" s="71">
        <v>0</v>
      </c>
      <c r="AL503" s="71">
        <v>0</v>
      </c>
      <c r="AM503" s="71">
        <v>531874.76981730922</v>
      </c>
      <c r="AN503" s="71">
        <v>0</v>
      </c>
      <c r="AO503" s="71">
        <v>0</v>
      </c>
      <c r="AP503" s="71">
        <v>20052010.788676102</v>
      </c>
      <c r="AQ503" s="72"/>
      <c r="AR503" s="71">
        <v>95</v>
      </c>
      <c r="AS503" s="71">
        <v>20</v>
      </c>
      <c r="AT503" s="71">
        <v>0</v>
      </c>
      <c r="AU503" s="71">
        <v>0</v>
      </c>
      <c r="AV503" s="71">
        <v>0</v>
      </c>
      <c r="AW503" s="71">
        <v>0</v>
      </c>
      <c r="AX503" s="71"/>
      <c r="AY503" s="72"/>
      <c r="AZ503" s="71">
        <v>449.41</v>
      </c>
      <c r="BA503" s="71">
        <v>3533.7</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2284</v>
      </c>
      <c r="B504" s="70">
        <v>81</v>
      </c>
      <c r="C504" s="70">
        <v>13</v>
      </c>
      <c r="D504" s="70">
        <v>5</v>
      </c>
      <c r="E504" s="70">
        <v>2016</v>
      </c>
      <c r="F504" s="70" t="s">
        <v>155</v>
      </c>
      <c r="G504" s="70" t="s">
        <v>2271</v>
      </c>
      <c r="H504" s="70" t="s">
        <v>2272</v>
      </c>
      <c r="I504" s="148"/>
      <c r="J504" s="71">
        <v>1.0157868489241306</v>
      </c>
      <c r="K504" s="71">
        <v>0.31050449007351527</v>
      </c>
      <c r="L504" s="71">
        <v>1.4719108753758716</v>
      </c>
      <c r="M504" s="71">
        <v>6.7307161429291593</v>
      </c>
      <c r="N504" s="71">
        <v>4.4538627252976584</v>
      </c>
      <c r="O504" s="71">
        <v>3.538307030026739</v>
      </c>
      <c r="P504" s="71">
        <v>5.2571371326536971</v>
      </c>
      <c r="Q504" s="71">
        <v>0.27285152358959541</v>
      </c>
      <c r="R504" s="71">
        <v>0</v>
      </c>
      <c r="S504" s="71">
        <v>0.59321787291428707</v>
      </c>
      <c r="T504" s="72"/>
      <c r="U504" s="71">
        <v>31033</v>
      </c>
      <c r="V504" s="71">
        <v>82</v>
      </c>
      <c r="W504" s="71">
        <v>24</v>
      </c>
      <c r="X504" s="71">
        <v>1652</v>
      </c>
      <c r="Y504" s="71">
        <v>1739</v>
      </c>
      <c r="Z504" s="71">
        <v>2081</v>
      </c>
      <c r="AA504" s="71">
        <v>1082</v>
      </c>
      <c r="AB504" s="71">
        <v>3863</v>
      </c>
      <c r="AC504" s="71">
        <v>0</v>
      </c>
      <c r="AD504" s="71">
        <v>0.59321787291428707</v>
      </c>
      <c r="AE504" s="72"/>
      <c r="AF504" s="71">
        <v>369877.94231080072</v>
      </c>
      <c r="AG504" s="71">
        <v>282021.96818434133</v>
      </c>
      <c r="AH504" s="71">
        <v>162123.47060050641</v>
      </c>
      <c r="AI504" s="71">
        <v>9681475.4947726708</v>
      </c>
      <c r="AJ504" s="71">
        <v>7927231.6163738091</v>
      </c>
      <c r="AK504" s="71">
        <v>0</v>
      </c>
      <c r="AL504" s="71">
        <v>0</v>
      </c>
      <c r="AM504" s="71">
        <v>529819.24335294461</v>
      </c>
      <c r="AN504" s="71">
        <v>0</v>
      </c>
      <c r="AO504" s="71">
        <v>0</v>
      </c>
      <c r="AP504" s="71">
        <v>18952549.735595074</v>
      </c>
      <c r="AQ504" s="72"/>
      <c r="AR504" s="71">
        <v>102</v>
      </c>
      <c r="AS504" s="71">
        <v>34</v>
      </c>
      <c r="AT504" s="71">
        <v>0</v>
      </c>
      <c r="AU504" s="71">
        <v>0</v>
      </c>
      <c r="AV504" s="71">
        <v>0</v>
      </c>
      <c r="AW504" s="71">
        <v>0</v>
      </c>
      <c r="AX504" s="71"/>
      <c r="AY504" s="72"/>
      <c r="AZ504" s="71">
        <v>485.11</v>
      </c>
      <c r="BA504" s="71">
        <v>4108.7</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2285</v>
      </c>
      <c r="B505" s="70">
        <v>82</v>
      </c>
      <c r="C505" s="70">
        <v>14</v>
      </c>
      <c r="D505" s="70">
        <v>5</v>
      </c>
      <c r="E505" s="70">
        <v>2017</v>
      </c>
      <c r="F505" s="70" t="s">
        <v>156</v>
      </c>
      <c r="G505" s="70" t="s">
        <v>2271</v>
      </c>
      <c r="H505" s="70" t="s">
        <v>2272</v>
      </c>
      <c r="I505" s="148"/>
      <c r="J505" s="71">
        <v>1.1158217308405145</v>
      </c>
      <c r="K505" s="71">
        <v>0.32414549263584835</v>
      </c>
      <c r="L505" s="71">
        <v>1.3971996676258207</v>
      </c>
      <c r="M505" s="71">
        <v>6.4134162173938112</v>
      </c>
      <c r="N505" s="71">
        <v>5.3934853618433287</v>
      </c>
      <c r="O505" s="71">
        <v>3.5023134010708215</v>
      </c>
      <c r="P505" s="71">
        <v>5.2334909335053554</v>
      </c>
      <c r="Q505" s="71">
        <v>0.25955042389485</v>
      </c>
      <c r="R505" s="71">
        <v>0</v>
      </c>
      <c r="S505" s="71">
        <v>0.64732631455668499</v>
      </c>
      <c r="T505" s="72"/>
      <c r="U505" s="71">
        <v>35117</v>
      </c>
      <c r="V505" s="71">
        <v>82</v>
      </c>
      <c r="W505" s="71">
        <v>24</v>
      </c>
      <c r="X505" s="71">
        <v>1652</v>
      </c>
      <c r="Y505" s="71">
        <v>1724</v>
      </c>
      <c r="Z505" s="71">
        <v>2094</v>
      </c>
      <c r="AA505" s="71">
        <v>1084</v>
      </c>
      <c r="AB505" s="71">
        <v>3800</v>
      </c>
      <c r="AC505" s="71">
        <v>0</v>
      </c>
      <c r="AD505" s="71">
        <v>0.64732631455668499</v>
      </c>
      <c r="AE505" s="72"/>
      <c r="AF505" s="71">
        <v>417648.69936529978</v>
      </c>
      <c r="AG505" s="71">
        <v>287845.92767872103</v>
      </c>
      <c r="AH505" s="71">
        <v>199618.17209335219</v>
      </c>
      <c r="AI505" s="71">
        <v>9468927.4196503572</v>
      </c>
      <c r="AJ505" s="71">
        <v>8452462.8477051761</v>
      </c>
      <c r="AK505" s="71">
        <v>0</v>
      </c>
      <c r="AL505" s="71">
        <v>0</v>
      </c>
      <c r="AM505" s="71">
        <v>521994.15226663061</v>
      </c>
      <c r="AN505" s="71">
        <v>0</v>
      </c>
      <c r="AO505" s="71">
        <v>0</v>
      </c>
      <c r="AP505" s="71">
        <v>19348497.218759537</v>
      </c>
      <c r="AQ505" s="72"/>
      <c r="AR505" s="71">
        <v>110</v>
      </c>
      <c r="AS505" s="71">
        <v>35</v>
      </c>
      <c r="AT505" s="71">
        <v>0</v>
      </c>
      <c r="AU505" s="71">
        <v>0</v>
      </c>
      <c r="AV505" s="71">
        <v>0</v>
      </c>
      <c r="AW505" s="71">
        <v>0</v>
      </c>
      <c r="AX505" s="71"/>
      <c r="AY505" s="72"/>
      <c r="AZ505" s="71">
        <v>533.41</v>
      </c>
      <c r="BA505" s="71">
        <v>4155.8999999999996</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2286</v>
      </c>
      <c r="B506" s="70">
        <v>83</v>
      </c>
      <c r="C506" s="70">
        <v>15</v>
      </c>
      <c r="D506" s="70">
        <v>5</v>
      </c>
      <c r="E506" s="70">
        <v>2018</v>
      </c>
      <c r="F506" s="70" t="s">
        <v>183</v>
      </c>
      <c r="G506" s="70" t="s">
        <v>2271</v>
      </c>
      <c r="H506" s="70" t="s">
        <v>2272</v>
      </c>
      <c r="I506" s="148"/>
      <c r="J506" s="71">
        <v>1.2241320628460575</v>
      </c>
      <c r="K506" s="71">
        <v>0.32532268933976038</v>
      </c>
      <c r="L506" s="71">
        <v>1.2465643370604715</v>
      </c>
      <c r="M506" s="71">
        <v>6.1741536432673012</v>
      </c>
      <c r="N506" s="71">
        <v>4.1637646802134238</v>
      </c>
      <c r="O506" s="71">
        <v>3.4447181932865787</v>
      </c>
      <c r="P506" s="71">
        <v>5.1861754077164752</v>
      </c>
      <c r="Q506" s="71">
        <v>0.23989645434405399</v>
      </c>
      <c r="R506" s="71">
        <v>0</v>
      </c>
      <c r="S506" s="71">
        <v>0.57989329662474287</v>
      </c>
      <c r="T506" s="72"/>
      <c r="U506" s="71">
        <v>39065</v>
      </c>
      <c r="V506" s="71">
        <v>82</v>
      </c>
      <c r="W506" s="71">
        <v>24</v>
      </c>
      <c r="X506" s="71">
        <v>1652</v>
      </c>
      <c r="Y506" s="71">
        <v>1742</v>
      </c>
      <c r="Z506" s="71">
        <v>2099</v>
      </c>
      <c r="AA506" s="71">
        <v>1085</v>
      </c>
      <c r="AB506" s="71">
        <v>3785</v>
      </c>
      <c r="AC506" s="71">
        <v>0</v>
      </c>
      <c r="AD506" s="71">
        <v>0.57989329662474287</v>
      </c>
      <c r="AE506" s="72"/>
      <c r="AF506" s="71">
        <v>460850.30705083709</v>
      </c>
      <c r="AG506" s="71">
        <v>291530.75265787833</v>
      </c>
      <c r="AH506" s="71">
        <v>180642.2545769306</v>
      </c>
      <c r="AI506" s="71">
        <v>8934859.5963494331</v>
      </c>
      <c r="AJ506" s="71">
        <v>6998446.4094235767</v>
      </c>
      <c r="AK506" s="71">
        <v>0</v>
      </c>
      <c r="AL506" s="71">
        <v>0</v>
      </c>
      <c r="AM506" s="71">
        <v>521009.45404359087</v>
      </c>
      <c r="AN506" s="71">
        <v>0</v>
      </c>
      <c r="AO506" s="71">
        <v>0</v>
      </c>
      <c r="AP506" s="71">
        <v>17387338.774102245</v>
      </c>
      <c r="AQ506" s="72"/>
      <c r="AR506" s="71">
        <v>117</v>
      </c>
      <c r="AS506" s="71">
        <v>41</v>
      </c>
      <c r="AT506" s="71">
        <v>0</v>
      </c>
      <c r="AU506" s="71">
        <v>0</v>
      </c>
      <c r="AV506" s="71">
        <v>0</v>
      </c>
      <c r="AW506" s="71">
        <v>0</v>
      </c>
      <c r="AX506" s="71"/>
      <c r="AY506" s="72"/>
      <c r="AZ506" s="71">
        <v>576.21</v>
      </c>
      <c r="BA506" s="71">
        <v>4408</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2287</v>
      </c>
      <c r="B507" s="70">
        <v>84</v>
      </c>
      <c r="C507" s="70">
        <v>16</v>
      </c>
      <c r="D507" s="70">
        <v>5</v>
      </c>
      <c r="E507" s="70">
        <v>2019</v>
      </c>
      <c r="F507" s="70" t="s">
        <v>158</v>
      </c>
      <c r="G507" s="70" t="s">
        <v>2271</v>
      </c>
      <c r="H507" s="70" t="s">
        <v>2272</v>
      </c>
      <c r="I507" s="148"/>
      <c r="J507" s="71">
        <v>1.0107534155606972</v>
      </c>
      <c r="K507" s="71">
        <v>0.24715688428731628</v>
      </c>
      <c r="L507" s="71">
        <v>1.2375174764245374</v>
      </c>
      <c r="M507" s="71">
        <v>5.143183793604357</v>
      </c>
      <c r="N507" s="71">
        <v>2.9769647468789153</v>
      </c>
      <c r="O507" s="71">
        <v>3.4005944267204544</v>
      </c>
      <c r="P507" s="71">
        <v>5.2012073836596535</v>
      </c>
      <c r="Q507" s="71">
        <v>0.23011740867948</v>
      </c>
      <c r="R507" s="71">
        <v>0</v>
      </c>
      <c r="S507" s="71">
        <v>0.33592953644497731</v>
      </c>
      <c r="T507" s="72"/>
      <c r="U507" s="71">
        <v>34498</v>
      </c>
      <c r="V507" s="71">
        <v>82</v>
      </c>
      <c r="W507" s="71">
        <v>24</v>
      </c>
      <c r="X507" s="71">
        <v>1652</v>
      </c>
      <c r="Y507" s="71">
        <v>1738</v>
      </c>
      <c r="Z507" s="71">
        <v>2129</v>
      </c>
      <c r="AA507" s="71">
        <v>1080</v>
      </c>
      <c r="AB507" s="71">
        <v>3729</v>
      </c>
      <c r="AC507" s="71">
        <v>0</v>
      </c>
      <c r="AD507" s="71">
        <v>0.33592953644497731</v>
      </c>
      <c r="AE507" s="72"/>
      <c r="AF507" s="71">
        <v>376496.82007576938</v>
      </c>
      <c r="AG507" s="71">
        <v>200771.52645470979</v>
      </c>
      <c r="AH507" s="71">
        <v>200320.89320308651</v>
      </c>
      <c r="AI507" s="71">
        <v>9292070.4174562823</v>
      </c>
      <c r="AJ507" s="71">
        <v>5965946.6538018472</v>
      </c>
      <c r="AK507" s="71">
        <v>0</v>
      </c>
      <c r="AL507" s="71">
        <v>0</v>
      </c>
      <c r="AM507" s="71">
        <v>507861.72810302966</v>
      </c>
      <c r="AN507" s="71">
        <v>0</v>
      </c>
      <c r="AO507" s="71">
        <v>0</v>
      </c>
      <c r="AP507" s="71">
        <v>16543468.039094726</v>
      </c>
      <c r="AQ507" s="72"/>
      <c r="AR507" s="71">
        <v>123</v>
      </c>
      <c r="AS507" s="71">
        <v>48</v>
      </c>
      <c r="AT507" s="71">
        <v>0</v>
      </c>
      <c r="AU507" s="71">
        <v>0</v>
      </c>
      <c r="AV507" s="71">
        <v>0</v>
      </c>
      <c r="AW507" s="71">
        <v>0</v>
      </c>
      <c r="AX507" s="71"/>
      <c r="AY507" s="72"/>
      <c r="AZ507" s="71">
        <v>604.52</v>
      </c>
      <c r="BA507" s="71">
        <v>4697.7000000000007</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2288</v>
      </c>
      <c r="B508" s="70">
        <v>85</v>
      </c>
      <c r="C508" s="70">
        <v>17</v>
      </c>
      <c r="D508" s="70">
        <v>5</v>
      </c>
      <c r="E508" s="70">
        <v>2020</v>
      </c>
      <c r="F508" s="70" t="s">
        <v>159</v>
      </c>
      <c r="G508" s="70" t="s">
        <v>2271</v>
      </c>
      <c r="H508" s="70" t="s">
        <v>2272</v>
      </c>
      <c r="I508" s="148"/>
      <c r="J508" s="71">
        <v>0</v>
      </c>
      <c r="K508" s="71">
        <v>0.27366113637050588</v>
      </c>
      <c r="L508" s="71">
        <v>5.490038290748176</v>
      </c>
      <c r="M508" s="71">
        <v>5.6249431844643443</v>
      </c>
      <c r="N508" s="71">
        <v>5.3336170748723184</v>
      </c>
      <c r="O508" s="71">
        <v>3.0087896822943696</v>
      </c>
      <c r="P508" s="71">
        <v>4.9523387995533028</v>
      </c>
      <c r="Q508" s="71">
        <v>0.21650377632083301</v>
      </c>
      <c r="R508" s="71">
        <v>0</v>
      </c>
      <c r="S508" s="71">
        <v>0.67449916667179144</v>
      </c>
      <c r="T508" s="72"/>
      <c r="U508" s="71">
        <v>0</v>
      </c>
      <c r="V508" s="71">
        <v>67</v>
      </c>
      <c r="W508" s="71">
        <v>93</v>
      </c>
      <c r="X508" s="71">
        <v>1323</v>
      </c>
      <c r="Y508" s="71">
        <v>1742</v>
      </c>
      <c r="Z508" s="71">
        <v>2150</v>
      </c>
      <c r="AA508" s="71">
        <v>1093</v>
      </c>
      <c r="AB508" s="71">
        <v>3672</v>
      </c>
      <c r="AC508" s="71">
        <v>0</v>
      </c>
      <c r="AD508" s="71">
        <v>0.67449916667179144</v>
      </c>
      <c r="AE508" s="72"/>
      <c r="AF508" s="71">
        <v>0</v>
      </c>
      <c r="AG508" s="71">
        <v>230023.69645541252</v>
      </c>
      <c r="AH508" s="71">
        <v>943438.48725862999</v>
      </c>
      <c r="AI508" s="71">
        <v>7883304.7818846731</v>
      </c>
      <c r="AJ508" s="71">
        <v>8270625.3579554027</v>
      </c>
      <c r="AK508" s="71"/>
      <c r="AL508" s="71"/>
      <c r="AM508" s="71">
        <v>479236.79677090014</v>
      </c>
      <c r="AN508" s="71"/>
      <c r="AO508" s="71"/>
      <c r="AP508" s="71">
        <v>17806629.120325018</v>
      </c>
      <c r="AQ508" s="72"/>
      <c r="AR508" s="71">
        <v>126</v>
      </c>
      <c r="AS508" s="71">
        <v>59</v>
      </c>
      <c r="AT508" s="71">
        <v>0</v>
      </c>
      <c r="AU508" s="71">
        <v>0</v>
      </c>
      <c r="AV508" s="71">
        <v>0</v>
      </c>
      <c r="AW508" s="71">
        <v>0</v>
      </c>
      <c r="AX508" s="71"/>
      <c r="AY508" s="72"/>
      <c r="AZ508" s="71">
        <v>618.01499999999999</v>
      </c>
      <c r="BA508" s="71">
        <v>5226.5999999999995</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2289</v>
      </c>
      <c r="B509" s="70">
        <v>85</v>
      </c>
      <c r="C509" s="70">
        <v>18</v>
      </c>
      <c r="D509" s="70">
        <v>5</v>
      </c>
      <c r="E509" s="70">
        <v>2021</v>
      </c>
      <c r="F509" s="70" t="s">
        <v>160</v>
      </c>
      <c r="G509" s="70" t="s">
        <v>2271</v>
      </c>
      <c r="H509" s="70" t="s">
        <v>2272</v>
      </c>
      <c r="I509" s="148"/>
      <c r="J509" s="71">
        <v>0</v>
      </c>
      <c r="K509" s="71">
        <v>0.27950254337047525</v>
      </c>
      <c r="L509" s="71">
        <v>5.3417176215359277</v>
      </c>
      <c r="M509" s="71">
        <v>5.4410160124777924</v>
      </c>
      <c r="N509" s="71">
        <v>4.298508310259975</v>
      </c>
      <c r="O509" s="71">
        <v>2.8949589712374899</v>
      </c>
      <c r="P509" s="71">
        <v>5.0415717432663216</v>
      </c>
      <c r="Q509" s="71">
        <v>0.21276261935625701</v>
      </c>
      <c r="R509" s="71">
        <v>0</v>
      </c>
      <c r="S509" s="71">
        <v>0.64789338003666019</v>
      </c>
      <c r="T509" s="72"/>
      <c r="U509" s="71">
        <v>0</v>
      </c>
      <c r="V509" s="71">
        <v>67</v>
      </c>
      <c r="W509" s="71">
        <v>93</v>
      </c>
      <c r="X509" s="71">
        <v>1323</v>
      </c>
      <c r="Y509" s="71">
        <v>1758</v>
      </c>
      <c r="Z509" s="71">
        <v>2130</v>
      </c>
      <c r="AA509" s="71">
        <v>1085</v>
      </c>
      <c r="AB509" s="71">
        <v>3644</v>
      </c>
      <c r="AC509" s="71">
        <v>0</v>
      </c>
      <c r="AD509" s="71">
        <v>0.64789338003666019</v>
      </c>
      <c r="AE509" s="72"/>
      <c r="AF509" s="71">
        <v>0</v>
      </c>
      <c r="AG509" s="71">
        <v>245832.48729087942</v>
      </c>
      <c r="AH509" s="71">
        <v>908196.69991762529</v>
      </c>
      <c r="AI509" s="71">
        <v>8421355.938788401</v>
      </c>
      <c r="AJ509" s="71">
        <v>6826371.156546263</v>
      </c>
      <c r="AK509" s="71">
        <v>0</v>
      </c>
      <c r="AL509" s="71">
        <v>0</v>
      </c>
      <c r="AM509" s="71">
        <v>478325.60717163386</v>
      </c>
      <c r="AN509" s="71">
        <v>0</v>
      </c>
      <c r="AO509" s="71">
        <v>0</v>
      </c>
      <c r="AP509" s="71">
        <v>16880081.889714804</v>
      </c>
      <c r="AQ509" s="72"/>
      <c r="AR509" s="71">
        <v>133</v>
      </c>
      <c r="AS509" s="71">
        <v>69</v>
      </c>
      <c r="AT509" s="71">
        <v>0</v>
      </c>
      <c r="AU509" s="71">
        <v>0</v>
      </c>
      <c r="AV509" s="71">
        <v>0</v>
      </c>
      <c r="AW509" s="71">
        <v>0</v>
      </c>
      <c r="AX509" s="71"/>
      <c r="AY509" s="72"/>
      <c r="AZ509" s="71">
        <v>663.01499999999987</v>
      </c>
      <c r="BA509" s="71">
        <v>5721.5999999999995</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2290</v>
      </c>
      <c r="B510" s="70">
        <v>85</v>
      </c>
      <c r="C510" s="70">
        <v>19</v>
      </c>
      <c r="D510" s="70">
        <v>5</v>
      </c>
      <c r="E510" s="70">
        <v>2022</v>
      </c>
      <c r="F510" s="70" t="s">
        <v>161</v>
      </c>
      <c r="G510" s="70" t="s">
        <v>2271</v>
      </c>
      <c r="H510" s="70" t="s">
        <v>2272</v>
      </c>
      <c r="I510" s="148"/>
      <c r="J510" s="71">
        <v>0</v>
      </c>
      <c r="K510" s="71">
        <v>0.20418813938683131</v>
      </c>
      <c r="L510" s="71">
        <v>4.2107424674198546</v>
      </c>
      <c r="M510" s="71">
        <v>4.1536202509728781</v>
      </c>
      <c r="N510" s="71">
        <v>3.9625363145307575</v>
      </c>
      <c r="O510" s="71">
        <v>3.0598538435648348</v>
      </c>
      <c r="P510" s="71">
        <v>5.0024846394079487</v>
      </c>
      <c r="Q510" s="71">
        <v>0.21316769971815214</v>
      </c>
      <c r="R510" s="71">
        <v>0</v>
      </c>
      <c r="S510" s="71">
        <v>0.71062449317959153</v>
      </c>
      <c r="T510" s="72"/>
      <c r="U510" s="71">
        <v>0</v>
      </c>
      <c r="V510" s="71">
        <v>67</v>
      </c>
      <c r="W510" s="71">
        <v>93</v>
      </c>
      <c r="X510" s="71">
        <v>1323</v>
      </c>
      <c r="Y510" s="71">
        <v>1763</v>
      </c>
      <c r="Z510" s="71">
        <v>2139</v>
      </c>
      <c r="AA510" s="71">
        <v>1093</v>
      </c>
      <c r="AB510" s="71">
        <v>3621</v>
      </c>
      <c r="AC510" s="71">
        <v>0</v>
      </c>
      <c r="AD510" s="71">
        <v>0.71062449317959153</v>
      </c>
      <c r="AE510" s="72"/>
      <c r="AF510" s="71">
        <v>0</v>
      </c>
      <c r="AG510" s="71">
        <v>142785.39370567218</v>
      </c>
      <c r="AH510" s="71">
        <v>806033.1302568597</v>
      </c>
      <c r="AI510" s="71">
        <v>7356776.9087827597</v>
      </c>
      <c r="AJ510" s="71">
        <v>8311704.5287390305</v>
      </c>
      <c r="AK510" s="71">
        <v>0</v>
      </c>
      <c r="AL510" s="71">
        <v>0</v>
      </c>
      <c r="AM510" s="71">
        <v>467569.93304816546</v>
      </c>
      <c r="AN510" s="71">
        <v>0</v>
      </c>
      <c r="AO510" s="71">
        <v>0</v>
      </c>
      <c r="AP510" s="71">
        <v>17084869.894532487</v>
      </c>
      <c r="AQ510" s="72"/>
      <c r="AR510" s="71">
        <v>142</v>
      </c>
      <c r="AS510" s="71">
        <v>78</v>
      </c>
      <c r="AT510" s="71">
        <v>0</v>
      </c>
      <c r="AU510" s="71">
        <v>0</v>
      </c>
      <c r="AV510" s="71">
        <v>0</v>
      </c>
      <c r="AW510" s="71">
        <v>0</v>
      </c>
      <c r="AX510" s="71"/>
      <c r="AY510" s="72"/>
      <c r="AZ510" s="71">
        <v>705.08699999999999</v>
      </c>
      <c r="BA510" s="71">
        <v>6167.0999999999985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2291</v>
      </c>
      <c r="B511" s="70">
        <v>85</v>
      </c>
      <c r="C511" s="70">
        <v>20</v>
      </c>
      <c r="D511" s="70">
        <v>5</v>
      </c>
      <c r="E511" s="70">
        <v>2023</v>
      </c>
      <c r="F511" s="70" t="s">
        <v>1539</v>
      </c>
      <c r="G511" s="70" t="s">
        <v>2271</v>
      </c>
      <c r="H511" s="70" t="s">
        <v>2272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148</v>
      </c>
      <c r="AS511" s="71">
        <v>78</v>
      </c>
      <c r="AT511" s="71">
        <v>0</v>
      </c>
      <c r="AU511" s="71">
        <v>0</v>
      </c>
      <c r="AV511" s="71">
        <v>0</v>
      </c>
      <c r="AW511" s="71">
        <v>0</v>
      </c>
      <c r="AX511" s="71"/>
      <c r="AY511" s="72"/>
      <c r="AZ511" s="71">
        <v>736.48699999999997</v>
      </c>
      <c r="BA511" s="71">
        <v>6167.0999999999985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2292</v>
      </c>
      <c r="B512" s="70">
        <v>85</v>
      </c>
      <c r="C512" s="70">
        <v>21</v>
      </c>
      <c r="D512" s="70">
        <v>5</v>
      </c>
      <c r="E512" s="70">
        <v>2024</v>
      </c>
      <c r="F512" s="70" t="s">
        <v>1554</v>
      </c>
      <c r="G512" s="70" t="s">
        <v>2271</v>
      </c>
      <c r="H512" s="70" t="s">
        <v>2272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2293</v>
      </c>
      <c r="B513" s="70">
        <v>392</v>
      </c>
      <c r="C513" s="70">
        <v>1</v>
      </c>
      <c r="D513" s="70">
        <v>24</v>
      </c>
      <c r="E513" s="70">
        <v>1990</v>
      </c>
      <c r="F513" s="70" t="s">
        <v>787</v>
      </c>
      <c r="G513" s="70" t="s">
        <v>1639</v>
      </c>
      <c r="H513" s="70" t="s">
        <v>1640</v>
      </c>
      <c r="I513" s="148"/>
      <c r="J513" s="71">
        <v>52.464357389897188</v>
      </c>
      <c r="K513" s="71">
        <v>0.836202198018135</v>
      </c>
      <c r="L513" s="71">
        <v>5.0442368440358063</v>
      </c>
      <c r="M513" s="71">
        <v>3.149176315983726</v>
      </c>
      <c r="N513" s="71">
        <v>6.3900527796896682</v>
      </c>
      <c r="O513" s="71">
        <v>3.7708628847619372</v>
      </c>
      <c r="P513" s="71">
        <v>5.5392856276772164</v>
      </c>
      <c r="Q513" s="71">
        <v>0.30665271921717302</v>
      </c>
      <c r="R513" s="71">
        <v>0</v>
      </c>
      <c r="S513" s="71">
        <v>0.24971112709919671</v>
      </c>
      <c r="T513" s="72"/>
      <c r="U513" s="71">
        <v>1473013</v>
      </c>
      <c r="V513" s="71">
        <v>153</v>
      </c>
      <c r="W513" s="71">
        <v>59</v>
      </c>
      <c r="X513" s="71">
        <v>1056</v>
      </c>
      <c r="Y513" s="71">
        <v>1367</v>
      </c>
      <c r="Z513" s="71">
        <v>1551</v>
      </c>
      <c r="AA513" s="71">
        <v>1345</v>
      </c>
      <c r="AB513" s="71">
        <v>4979</v>
      </c>
      <c r="AC513" s="71">
        <v>0</v>
      </c>
      <c r="AD513" s="71">
        <v>0.24971112709919671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2294</v>
      </c>
      <c r="B514" s="70">
        <v>393</v>
      </c>
      <c r="C514" s="70">
        <v>2</v>
      </c>
      <c r="D514" s="70">
        <v>24</v>
      </c>
      <c r="E514" s="70">
        <v>2005</v>
      </c>
      <c r="F514" s="70" t="s">
        <v>789</v>
      </c>
      <c r="G514" s="70" t="s">
        <v>1639</v>
      </c>
      <c r="H514" s="70" t="s">
        <v>1640</v>
      </c>
      <c r="I514" s="148"/>
      <c r="J514" s="71">
        <v>30.119464927004621</v>
      </c>
      <c r="K514" s="71">
        <v>0.56058804517613248</v>
      </c>
      <c r="L514" s="71">
        <v>2.8153516110575469</v>
      </c>
      <c r="M514" s="71">
        <v>4.6244663296337132</v>
      </c>
      <c r="N514" s="71">
        <v>8.9612256381704913</v>
      </c>
      <c r="O514" s="71">
        <v>5.0738912511676091</v>
      </c>
      <c r="P514" s="71">
        <v>6.2707433945186732</v>
      </c>
      <c r="Q514" s="71">
        <v>0.28809100983893199</v>
      </c>
      <c r="R514" s="71">
        <v>0</v>
      </c>
      <c r="S514" s="71">
        <v>0.55983546428563324</v>
      </c>
      <c r="T514" s="72"/>
      <c r="U514" s="71">
        <v>930251</v>
      </c>
      <c r="V514" s="71">
        <v>171</v>
      </c>
      <c r="W514" s="71">
        <v>25</v>
      </c>
      <c r="X514" s="71">
        <v>751</v>
      </c>
      <c r="Y514" s="71">
        <v>1827</v>
      </c>
      <c r="Z514" s="71">
        <v>2415</v>
      </c>
      <c r="AA514" s="71">
        <v>1247</v>
      </c>
      <c r="AB514" s="71">
        <v>4890</v>
      </c>
      <c r="AC514" s="71">
        <v>0</v>
      </c>
      <c r="AD514" s="71">
        <v>0.55983546428563324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2295</v>
      </c>
      <c r="B515" s="70">
        <v>394</v>
      </c>
      <c r="C515" s="70">
        <v>3</v>
      </c>
      <c r="D515" s="70">
        <v>24</v>
      </c>
      <c r="E515" s="70">
        <v>2006</v>
      </c>
      <c r="F515" s="70" t="s">
        <v>790</v>
      </c>
      <c r="G515" s="70" t="s">
        <v>1639</v>
      </c>
      <c r="H515" s="70" t="s">
        <v>1640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2296</v>
      </c>
      <c r="B516" s="70">
        <v>395</v>
      </c>
      <c r="C516" s="70">
        <v>4</v>
      </c>
      <c r="D516" s="70">
        <v>24</v>
      </c>
      <c r="E516" s="70">
        <v>2007</v>
      </c>
      <c r="F516" s="70" t="s">
        <v>791</v>
      </c>
      <c r="G516" s="70" t="s">
        <v>1639</v>
      </c>
      <c r="H516" s="70" t="s">
        <v>1640</v>
      </c>
      <c r="I516" s="148"/>
      <c r="J516" s="71">
        <v>22.874485288507749</v>
      </c>
      <c r="K516" s="71">
        <v>0.39072371083930818</v>
      </c>
      <c r="L516" s="71">
        <v>2.1337892309521291</v>
      </c>
      <c r="M516" s="71">
        <v>4.6506930575334122</v>
      </c>
      <c r="N516" s="71">
        <v>8.8300815410572735</v>
      </c>
      <c r="O516" s="71">
        <v>4.9071196250101554</v>
      </c>
      <c r="P516" s="71">
        <v>6.1431211966965042</v>
      </c>
      <c r="Q516" s="71">
        <v>0.29360111300460101</v>
      </c>
      <c r="R516" s="71">
        <v>0</v>
      </c>
      <c r="S516" s="71">
        <v>0.34346908290867117</v>
      </c>
      <c r="T516" s="72"/>
      <c r="U516" s="71">
        <v>751203</v>
      </c>
      <c r="V516" s="71">
        <v>130</v>
      </c>
      <c r="W516" s="71">
        <v>26</v>
      </c>
      <c r="X516" s="71">
        <v>946</v>
      </c>
      <c r="Y516" s="71">
        <v>1805</v>
      </c>
      <c r="Z516" s="71">
        <v>2428</v>
      </c>
      <c r="AA516" s="71">
        <v>1203</v>
      </c>
      <c r="AB516" s="71">
        <v>4720</v>
      </c>
      <c r="AC516" s="71">
        <v>0</v>
      </c>
      <c r="AD516" s="71">
        <v>0.34346908290867117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2297</v>
      </c>
      <c r="B517" s="70">
        <v>396</v>
      </c>
      <c r="C517" s="70">
        <v>5</v>
      </c>
      <c r="D517" s="70">
        <v>24</v>
      </c>
      <c r="E517" s="70">
        <v>2008</v>
      </c>
      <c r="F517" s="70" t="s">
        <v>792</v>
      </c>
      <c r="G517" s="70" t="s">
        <v>1639</v>
      </c>
      <c r="H517" s="70" t="s">
        <v>1640</v>
      </c>
      <c r="I517" s="148"/>
      <c r="J517" s="71">
        <v>19.17297114634346</v>
      </c>
      <c r="K517" s="71">
        <v>0.34292158525507072</v>
      </c>
      <c r="L517" s="71">
        <v>1.84244646760431</v>
      </c>
      <c r="M517" s="71">
        <v>5.4417612293861879</v>
      </c>
      <c r="N517" s="71">
        <v>9.0233018962172427</v>
      </c>
      <c r="O517" s="71">
        <v>4.7563485596735724</v>
      </c>
      <c r="P517" s="71">
        <v>6.0800127010246214</v>
      </c>
      <c r="Q517" s="71">
        <v>0.28603507915693399</v>
      </c>
      <c r="R517" s="71">
        <v>0</v>
      </c>
      <c r="S517" s="71">
        <v>0.38521225462727288</v>
      </c>
      <c r="T517" s="72"/>
      <c r="U517" s="71">
        <v>661561</v>
      </c>
      <c r="V517" s="71">
        <v>130</v>
      </c>
      <c r="W517" s="71">
        <v>26</v>
      </c>
      <c r="X517" s="71">
        <v>946</v>
      </c>
      <c r="Y517" s="71">
        <v>1820</v>
      </c>
      <c r="Z517" s="71">
        <v>2436</v>
      </c>
      <c r="AA517" s="71">
        <v>1192</v>
      </c>
      <c r="AB517" s="71">
        <v>4674</v>
      </c>
      <c r="AC517" s="71">
        <v>0</v>
      </c>
      <c r="AD517" s="71">
        <v>0.38521225462727288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2298</v>
      </c>
      <c r="B518" s="70">
        <v>397</v>
      </c>
      <c r="C518" s="70">
        <v>6</v>
      </c>
      <c r="D518" s="70">
        <v>24</v>
      </c>
      <c r="E518" s="70">
        <v>2009</v>
      </c>
      <c r="F518" s="70" t="s">
        <v>176</v>
      </c>
      <c r="G518" s="70" t="s">
        <v>1639</v>
      </c>
      <c r="H518" s="70" t="s">
        <v>1640</v>
      </c>
      <c r="I518" s="148"/>
      <c r="J518" s="71">
        <v>18.098536686385021</v>
      </c>
      <c r="K518" s="71">
        <v>0.2864518299569998</v>
      </c>
      <c r="L518" s="71">
        <v>1.5459873990202071</v>
      </c>
      <c r="M518" s="71">
        <v>4.3043664987929713</v>
      </c>
      <c r="N518" s="71">
        <v>7.7376022840305048</v>
      </c>
      <c r="O518" s="71">
        <v>4.814801983883358</v>
      </c>
      <c r="P518" s="71">
        <v>5.8329683752169137</v>
      </c>
      <c r="Q518" s="71">
        <v>0.26793465900690799</v>
      </c>
      <c r="R518" s="71">
        <v>0</v>
      </c>
      <c r="S518" s="71">
        <v>0.4309454933574457</v>
      </c>
      <c r="T518" s="72"/>
      <c r="U518" s="71">
        <v>630645</v>
      </c>
      <c r="V518" s="71">
        <v>133</v>
      </c>
      <c r="W518" s="71">
        <v>25</v>
      </c>
      <c r="X518" s="71">
        <v>945</v>
      </c>
      <c r="Y518" s="71">
        <v>1817</v>
      </c>
      <c r="Z518" s="71">
        <v>2434</v>
      </c>
      <c r="AA518" s="71">
        <v>1174</v>
      </c>
      <c r="AB518" s="71">
        <v>4596</v>
      </c>
      <c r="AC518" s="71">
        <v>0</v>
      </c>
      <c r="AD518" s="71">
        <v>0.4309454933574457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2299</v>
      </c>
      <c r="B519" s="70">
        <v>398</v>
      </c>
      <c r="C519" s="70">
        <v>7</v>
      </c>
      <c r="D519" s="70">
        <v>24</v>
      </c>
      <c r="E519" s="70">
        <v>2010</v>
      </c>
      <c r="F519" s="70" t="s">
        <v>177</v>
      </c>
      <c r="G519" s="70" t="s">
        <v>1639</v>
      </c>
      <c r="H519" s="70" t="s">
        <v>1640</v>
      </c>
      <c r="I519" s="148"/>
      <c r="J519" s="71">
        <v>16.42896409454168</v>
      </c>
      <c r="K519" s="71">
        <v>0.29874239651430678</v>
      </c>
      <c r="L519" s="71">
        <v>1.407470411354067</v>
      </c>
      <c r="M519" s="71">
        <v>3.853008337124002</v>
      </c>
      <c r="N519" s="71">
        <v>7.6122120187775089</v>
      </c>
      <c r="O519" s="71">
        <v>4.7846560711282979</v>
      </c>
      <c r="P519" s="71">
        <v>5.9568916533966307</v>
      </c>
      <c r="Q519" s="71">
        <v>0.27560051689070603</v>
      </c>
      <c r="R519" s="71">
        <v>0</v>
      </c>
      <c r="S519" s="71">
        <v>0.38905600796338691</v>
      </c>
      <c r="T519" s="72"/>
      <c r="U519" s="71">
        <v>640831</v>
      </c>
      <c r="V519" s="71">
        <v>133</v>
      </c>
      <c r="W519" s="71">
        <v>25</v>
      </c>
      <c r="X519" s="71">
        <v>945</v>
      </c>
      <c r="Y519" s="71">
        <v>1818</v>
      </c>
      <c r="Z519" s="71">
        <v>2430</v>
      </c>
      <c r="AA519" s="71">
        <v>1169</v>
      </c>
      <c r="AB519" s="71">
        <v>4530</v>
      </c>
      <c r="AC519" s="71">
        <v>0</v>
      </c>
      <c r="AD519" s="71">
        <v>0.38905600796338691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2300</v>
      </c>
      <c r="B520" s="70">
        <v>399</v>
      </c>
      <c r="C520" s="70">
        <v>8</v>
      </c>
      <c r="D520" s="70">
        <v>24</v>
      </c>
      <c r="E520" s="70">
        <v>2011</v>
      </c>
      <c r="F520" s="70" t="s">
        <v>178</v>
      </c>
      <c r="G520" s="1064" t="s">
        <v>1639</v>
      </c>
      <c r="H520" s="70" t="s">
        <v>1640</v>
      </c>
      <c r="I520" s="148"/>
      <c r="J520" s="71">
        <v>20.300512817132891</v>
      </c>
      <c r="K520" s="71">
        <v>0.4185936655655923</v>
      </c>
      <c r="L520" s="71">
        <v>1.313272448901232</v>
      </c>
      <c r="M520" s="71">
        <v>4.8674327817546761</v>
      </c>
      <c r="N520" s="71">
        <v>9.2029777417558485</v>
      </c>
      <c r="O520" s="71">
        <v>4.7310978346428634</v>
      </c>
      <c r="P520" s="71">
        <v>5.5323757512999849</v>
      </c>
      <c r="Q520" s="71">
        <v>0.31312996052786501</v>
      </c>
      <c r="R520" s="71">
        <v>0</v>
      </c>
      <c r="S520" s="71">
        <v>0.40561350677708341</v>
      </c>
      <c r="T520" s="72"/>
      <c r="U520" s="71">
        <v>745757</v>
      </c>
      <c r="V520" s="71">
        <v>133</v>
      </c>
      <c r="W520" s="71">
        <v>25</v>
      </c>
      <c r="X520" s="71">
        <v>945</v>
      </c>
      <c r="Y520" s="71">
        <v>1826</v>
      </c>
      <c r="Z520" s="71">
        <v>2455</v>
      </c>
      <c r="AA520" s="71">
        <v>1118</v>
      </c>
      <c r="AB520" s="71">
        <v>4462</v>
      </c>
      <c r="AC520" s="71">
        <v>0</v>
      </c>
      <c r="AD520" s="71">
        <v>0.40561350677708341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2301</v>
      </c>
      <c r="B521" s="70">
        <v>400</v>
      </c>
      <c r="C521" s="70">
        <v>9</v>
      </c>
      <c r="D521" s="70">
        <v>24</v>
      </c>
      <c r="E521" s="70">
        <v>2012</v>
      </c>
      <c r="F521" s="70" t="s">
        <v>179</v>
      </c>
      <c r="G521" s="1064" t="s">
        <v>1639</v>
      </c>
      <c r="H521" s="70" t="s">
        <v>1640</v>
      </c>
      <c r="I521" s="148"/>
      <c r="J521" s="71">
        <v>14.68589971700203</v>
      </c>
      <c r="K521" s="71">
        <v>0.47156195379874272</v>
      </c>
      <c r="L521" s="71">
        <v>1.325052849742544</v>
      </c>
      <c r="M521" s="71">
        <v>6.0453360494653898</v>
      </c>
      <c r="N521" s="71">
        <v>10.29779997639935</v>
      </c>
      <c r="O521" s="71">
        <v>4.7148996892402009</v>
      </c>
      <c r="P521" s="71">
        <v>5.5439457788551225</v>
      </c>
      <c r="Q521" s="71">
        <v>0.33380473343247502</v>
      </c>
      <c r="R521" s="71">
        <v>0</v>
      </c>
      <c r="S521" s="71">
        <v>0.50723340910814152</v>
      </c>
      <c r="T521" s="72"/>
      <c r="U521" s="71">
        <v>516914</v>
      </c>
      <c r="V521" s="71">
        <v>133</v>
      </c>
      <c r="W521" s="71">
        <v>25</v>
      </c>
      <c r="X521" s="71">
        <v>945</v>
      </c>
      <c r="Y521" s="71">
        <v>1860</v>
      </c>
      <c r="Z521" s="71">
        <v>2466</v>
      </c>
      <c r="AA521" s="71">
        <v>1114</v>
      </c>
      <c r="AB521" s="71">
        <v>4378</v>
      </c>
      <c r="AC521" s="71">
        <v>0</v>
      </c>
      <c r="AD521" s="71">
        <v>0.50723340910814152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2302</v>
      </c>
      <c r="B522" s="70">
        <v>401</v>
      </c>
      <c r="C522" s="70">
        <v>10</v>
      </c>
      <c r="D522" s="70">
        <v>24</v>
      </c>
      <c r="E522" s="70">
        <v>2013</v>
      </c>
      <c r="F522" s="70" t="s">
        <v>180</v>
      </c>
      <c r="G522" s="70" t="s">
        <v>1639</v>
      </c>
      <c r="H522" s="70" t="s">
        <v>1640</v>
      </c>
      <c r="I522" s="148"/>
      <c r="J522" s="71">
        <v>11.343858854584971</v>
      </c>
      <c r="K522" s="71">
        <v>0.38974756329673171</v>
      </c>
      <c r="L522" s="71">
        <v>1.1701261488888539</v>
      </c>
      <c r="M522" s="71">
        <v>5.6223070591131066</v>
      </c>
      <c r="N522" s="71">
        <v>9.8833578406500511</v>
      </c>
      <c r="O522" s="71">
        <v>4.4950828967918763</v>
      </c>
      <c r="P522" s="71">
        <v>5.604798318113585</v>
      </c>
      <c r="Q522" s="71">
        <v>0.33347694716318399</v>
      </c>
      <c r="R522" s="71">
        <v>0</v>
      </c>
      <c r="S522" s="71">
        <v>0.51325253577749941</v>
      </c>
      <c r="T522" s="72"/>
      <c r="U522" s="71">
        <v>406550</v>
      </c>
      <c r="V522" s="71">
        <v>133</v>
      </c>
      <c r="W522" s="71">
        <v>25</v>
      </c>
      <c r="X522" s="71">
        <v>945</v>
      </c>
      <c r="Y522" s="71">
        <v>1842</v>
      </c>
      <c r="Z522" s="71">
        <v>2456</v>
      </c>
      <c r="AA522" s="71">
        <v>1122</v>
      </c>
      <c r="AB522" s="71">
        <v>4311</v>
      </c>
      <c r="AC522" s="71">
        <v>0</v>
      </c>
      <c r="AD522" s="71">
        <v>0.51325253577749941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2303</v>
      </c>
      <c r="B523" s="70">
        <v>402</v>
      </c>
      <c r="C523" s="70">
        <v>11</v>
      </c>
      <c r="D523" s="70">
        <v>24</v>
      </c>
      <c r="E523" s="70">
        <v>2014</v>
      </c>
      <c r="F523" s="70" t="s">
        <v>181</v>
      </c>
      <c r="G523" s="70" t="s">
        <v>1639</v>
      </c>
      <c r="H523" s="70" t="s">
        <v>1640</v>
      </c>
      <c r="I523" s="148"/>
      <c r="J523" s="71">
        <v>10.922358971420421</v>
      </c>
      <c r="K523" s="71">
        <v>0.48903740039354349</v>
      </c>
      <c r="L523" s="71">
        <v>0.64194286705644832</v>
      </c>
      <c r="M523" s="71">
        <v>5.0001775779505717</v>
      </c>
      <c r="N523" s="71">
        <v>10.5276959176402</v>
      </c>
      <c r="O523" s="71">
        <v>4.2575061027453698</v>
      </c>
      <c r="P523" s="71">
        <v>5.4933339901146478</v>
      </c>
      <c r="Q523" s="71">
        <v>0.314459179245756</v>
      </c>
      <c r="R523" s="71">
        <v>0</v>
      </c>
      <c r="S523" s="71">
        <v>0.58736441244113002</v>
      </c>
      <c r="T523" s="72"/>
      <c r="U523" s="71">
        <v>434744</v>
      </c>
      <c r="V523" s="71">
        <v>145</v>
      </c>
      <c r="W523" s="71">
        <v>14</v>
      </c>
      <c r="X523" s="71">
        <v>799</v>
      </c>
      <c r="Y523" s="71">
        <v>1853</v>
      </c>
      <c r="Z523" s="71">
        <v>2450</v>
      </c>
      <c r="AA523" s="71">
        <v>1094</v>
      </c>
      <c r="AB523" s="71">
        <v>4237</v>
      </c>
      <c r="AC523" s="71">
        <v>0</v>
      </c>
      <c r="AD523" s="71">
        <v>0.58736441244113002</v>
      </c>
      <c r="AE523" s="72"/>
      <c r="AF523" s="71"/>
      <c r="AG523" s="71"/>
      <c r="AH523" s="71"/>
      <c r="AI523" s="71"/>
      <c r="AJ523" s="71"/>
      <c r="AK523" s="71"/>
      <c r="AL523" s="71"/>
      <c r="AM523" s="71"/>
      <c r="AN523" s="71"/>
      <c r="AO523" s="71"/>
      <c r="AP523" s="71"/>
      <c r="AQ523" s="72"/>
      <c r="AR523" s="71">
        <v>7</v>
      </c>
      <c r="AS523" s="71">
        <v>8</v>
      </c>
      <c r="AT523" s="71">
        <v>0</v>
      </c>
      <c r="AU523" s="71">
        <v>0</v>
      </c>
      <c r="AV523" s="71">
        <v>0</v>
      </c>
      <c r="AW523" s="71">
        <v>0</v>
      </c>
      <c r="AX523" s="71"/>
      <c r="AY523" s="72"/>
      <c r="AZ523" s="71">
        <v>33.765000000000001</v>
      </c>
      <c r="BA523" s="71">
        <v>308.2</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2304</v>
      </c>
      <c r="B524" s="70">
        <v>403</v>
      </c>
      <c r="C524" s="70">
        <v>12</v>
      </c>
      <c r="D524" s="70">
        <v>24</v>
      </c>
      <c r="E524" s="70">
        <v>2015</v>
      </c>
      <c r="F524" s="70" t="s">
        <v>182</v>
      </c>
      <c r="G524" s="70" t="s">
        <v>1639</v>
      </c>
      <c r="H524" s="70" t="s">
        <v>1640</v>
      </c>
      <c r="I524" s="148"/>
      <c r="J524" s="71">
        <v>22.435193983990111</v>
      </c>
      <c r="K524" s="71">
        <v>0.46893603017620727</v>
      </c>
      <c r="L524" s="71">
        <v>0.67571183745322616</v>
      </c>
      <c r="M524" s="71">
        <v>4.838036027549288</v>
      </c>
      <c r="N524" s="71">
        <v>9.7106003743552503</v>
      </c>
      <c r="O524" s="71">
        <v>4.2341347198886226</v>
      </c>
      <c r="P524" s="71">
        <v>5.4323451943504262</v>
      </c>
      <c r="Q524" s="71">
        <v>0.300424555409878</v>
      </c>
      <c r="R524" s="71">
        <v>0</v>
      </c>
      <c r="S524" s="71">
        <v>0.47951455375732938</v>
      </c>
      <c r="T524" s="72"/>
      <c r="U524" s="71">
        <v>895322</v>
      </c>
      <c r="V524" s="71">
        <v>145</v>
      </c>
      <c r="W524" s="71">
        <v>14</v>
      </c>
      <c r="X524" s="71">
        <v>799</v>
      </c>
      <c r="Y524" s="71">
        <v>1857</v>
      </c>
      <c r="Z524" s="71">
        <v>2460</v>
      </c>
      <c r="AA524" s="71">
        <v>1081</v>
      </c>
      <c r="AB524" s="71">
        <v>4135</v>
      </c>
      <c r="AC524" s="71">
        <v>0</v>
      </c>
      <c r="AD524" s="71">
        <v>0.47951455375732938</v>
      </c>
      <c r="AE524" s="72"/>
      <c r="AF524" s="71">
        <v>6909468.9793182844</v>
      </c>
      <c r="AG524" s="71">
        <v>312414.50002816692</v>
      </c>
      <c r="AH524" s="71">
        <v>87370.800370005134</v>
      </c>
      <c r="AI524" s="71">
        <v>5081704.8502128907</v>
      </c>
      <c r="AJ524" s="71">
        <v>8224741.4342417698</v>
      </c>
      <c r="AK524" s="71">
        <v>0</v>
      </c>
      <c r="AL524" s="71">
        <v>0</v>
      </c>
      <c r="AM524" s="71">
        <v>566684.40432738315</v>
      </c>
      <c r="AN524" s="71">
        <v>0</v>
      </c>
      <c r="AO524" s="71">
        <v>0</v>
      </c>
      <c r="AP524" s="71">
        <v>21182384.968498498</v>
      </c>
      <c r="AQ524" s="72"/>
      <c r="AR524" s="71">
        <v>7</v>
      </c>
      <c r="AS524" s="71">
        <v>11</v>
      </c>
      <c r="AT524" s="71">
        <v>0</v>
      </c>
      <c r="AU524" s="71">
        <v>0</v>
      </c>
      <c r="AV524" s="71">
        <v>0</v>
      </c>
      <c r="AW524" s="71">
        <v>0</v>
      </c>
      <c r="AX524" s="71"/>
      <c r="AY524" s="72"/>
      <c r="AZ524" s="71">
        <v>33.765000000000001</v>
      </c>
      <c r="BA524" s="71">
        <v>445.8</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2305</v>
      </c>
      <c r="B525" s="70">
        <v>404</v>
      </c>
      <c r="C525" s="70">
        <v>13</v>
      </c>
      <c r="D525" s="70">
        <v>24</v>
      </c>
      <c r="E525" s="70">
        <v>2016</v>
      </c>
      <c r="F525" s="70" t="s">
        <v>155</v>
      </c>
      <c r="G525" s="70" t="s">
        <v>1639</v>
      </c>
      <c r="H525" s="70" t="s">
        <v>1640</v>
      </c>
      <c r="I525" s="148"/>
      <c r="J525" s="71">
        <v>22.594709678964499</v>
      </c>
      <c r="K525" s="71">
        <v>0.44233706790963151</v>
      </c>
      <c r="L525" s="71">
        <v>0.72662549051359315</v>
      </c>
      <c r="M525" s="71">
        <v>4.1480548086592792</v>
      </c>
      <c r="N525" s="71">
        <v>9.8537680676944213</v>
      </c>
      <c r="O525" s="71">
        <v>4.1623140843370772</v>
      </c>
      <c r="P525" s="71">
        <v>5.2862894642580613</v>
      </c>
      <c r="Q525" s="71">
        <v>0.28831993768903141</v>
      </c>
      <c r="R525" s="71">
        <v>0</v>
      </c>
      <c r="S525" s="71">
        <v>0.6846114704384253</v>
      </c>
      <c r="T525" s="72"/>
      <c r="U525" s="71">
        <v>858285</v>
      </c>
      <c r="V525" s="71">
        <v>145</v>
      </c>
      <c r="W525" s="71">
        <v>14</v>
      </c>
      <c r="X525" s="71">
        <v>799</v>
      </c>
      <c r="Y525" s="71">
        <v>1853</v>
      </c>
      <c r="Z525" s="71">
        <v>2448</v>
      </c>
      <c r="AA525" s="71">
        <v>1088</v>
      </c>
      <c r="AB525" s="71">
        <v>4082</v>
      </c>
      <c r="AC525" s="71">
        <v>0</v>
      </c>
      <c r="AD525" s="71">
        <v>0.6846114704384253</v>
      </c>
      <c r="AE525" s="72"/>
      <c r="AF525" s="71">
        <v>7080418.5840746611</v>
      </c>
      <c r="AG525" s="71">
        <v>297794.91064881207</v>
      </c>
      <c r="AH525" s="71">
        <v>74051.058562445134</v>
      </c>
      <c r="AI525" s="71">
        <v>5072554.6183184274</v>
      </c>
      <c r="AJ525" s="71">
        <v>8151959.0341674611</v>
      </c>
      <c r="AK525" s="71">
        <v>0</v>
      </c>
      <c r="AL525" s="71">
        <v>0</v>
      </c>
      <c r="AM525" s="71">
        <v>559855.59186298726</v>
      </c>
      <c r="AN525" s="71">
        <v>0</v>
      </c>
      <c r="AO525" s="71">
        <v>0</v>
      </c>
      <c r="AP525" s="71">
        <v>21236633.797634795</v>
      </c>
      <c r="AQ525" s="72"/>
      <c r="AR525" s="71">
        <v>7</v>
      </c>
      <c r="AS525" s="71">
        <v>12</v>
      </c>
      <c r="AT525" s="71">
        <v>0</v>
      </c>
      <c r="AU525" s="71">
        <v>0</v>
      </c>
      <c r="AV525" s="71">
        <v>0</v>
      </c>
      <c r="AW525" s="71">
        <v>0</v>
      </c>
      <c r="AX525" s="71"/>
      <c r="AY525" s="72"/>
      <c r="AZ525" s="71">
        <v>33.765000000000001</v>
      </c>
      <c r="BA525" s="71">
        <v>491.4</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2306</v>
      </c>
      <c r="B526" s="70">
        <v>405</v>
      </c>
      <c r="C526" s="70">
        <v>14</v>
      </c>
      <c r="D526" s="70">
        <v>24</v>
      </c>
      <c r="E526" s="70">
        <v>2017</v>
      </c>
      <c r="F526" s="70" t="s">
        <v>156</v>
      </c>
      <c r="G526" s="70" t="s">
        <v>1639</v>
      </c>
      <c r="H526" s="70" t="s">
        <v>1640</v>
      </c>
      <c r="I526" s="148"/>
      <c r="J526" s="71">
        <v>21.748765209424501</v>
      </c>
      <c r="K526" s="71">
        <v>0.45200225315207221</v>
      </c>
      <c r="L526" s="71">
        <v>0.65593213654567695</v>
      </c>
      <c r="M526" s="71">
        <v>4.159212953669515</v>
      </c>
      <c r="N526" s="71">
        <v>9.6320734583420258</v>
      </c>
      <c r="O526" s="71">
        <v>4.0793421132816299</v>
      </c>
      <c r="P526" s="71">
        <v>5.1514158911902346</v>
      </c>
      <c r="Q526" s="71">
        <v>0.27382569720906702</v>
      </c>
      <c r="R526" s="71">
        <v>0</v>
      </c>
      <c r="S526" s="71">
        <v>0.50938045136878918</v>
      </c>
      <c r="T526" s="72"/>
      <c r="U526" s="71">
        <v>812917</v>
      </c>
      <c r="V526" s="71">
        <v>145</v>
      </c>
      <c r="W526" s="71">
        <v>14</v>
      </c>
      <c r="X526" s="71">
        <v>799</v>
      </c>
      <c r="Y526" s="71">
        <v>1851</v>
      </c>
      <c r="Z526" s="71">
        <v>2439</v>
      </c>
      <c r="AA526" s="71">
        <v>1067</v>
      </c>
      <c r="AB526" s="71">
        <v>4009</v>
      </c>
      <c r="AC526" s="71">
        <v>0</v>
      </c>
      <c r="AD526" s="71">
        <v>0.50938045136878918</v>
      </c>
      <c r="AE526" s="72"/>
      <c r="AF526" s="71">
        <v>6589727.4433571091</v>
      </c>
      <c r="AG526" s="71">
        <v>298660.16810544039</v>
      </c>
      <c r="AH526" s="71">
        <v>90461.20287107279</v>
      </c>
      <c r="AI526" s="71">
        <v>4947056.4240718372</v>
      </c>
      <c r="AJ526" s="71">
        <v>7384219.3999441322</v>
      </c>
      <c r="AK526" s="71">
        <v>0</v>
      </c>
      <c r="AL526" s="71">
        <v>0</v>
      </c>
      <c r="AM526" s="71">
        <v>550703.83064129518</v>
      </c>
      <c r="AN526" s="71">
        <v>0</v>
      </c>
      <c r="AO526" s="71">
        <v>0</v>
      </c>
      <c r="AP526" s="71">
        <v>19860828.468990888</v>
      </c>
      <c r="AQ526" s="72"/>
      <c r="AR526" s="71">
        <v>7</v>
      </c>
      <c r="AS526" s="71">
        <v>12</v>
      </c>
      <c r="AT526" s="71">
        <v>0</v>
      </c>
      <c r="AU526" s="71">
        <v>0</v>
      </c>
      <c r="AV526" s="71">
        <v>0</v>
      </c>
      <c r="AW526" s="71">
        <v>0</v>
      </c>
      <c r="AX526" s="71"/>
      <c r="AY526" s="72"/>
      <c r="AZ526" s="71">
        <v>33.765000000000001</v>
      </c>
      <c r="BA526" s="71">
        <v>491.4</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2307</v>
      </c>
      <c r="B527" s="70">
        <v>406</v>
      </c>
      <c r="C527" s="70">
        <v>15</v>
      </c>
      <c r="D527" s="70">
        <v>24</v>
      </c>
      <c r="E527" s="70">
        <v>2018</v>
      </c>
      <c r="F527" s="70" t="s">
        <v>183</v>
      </c>
      <c r="G527" s="70" t="s">
        <v>1639</v>
      </c>
      <c r="H527" s="70" t="s">
        <v>1640</v>
      </c>
      <c r="I527" s="148"/>
      <c r="J527" s="71">
        <v>17.391568273116487</v>
      </c>
      <c r="K527" s="71">
        <v>0.42069167101440791</v>
      </c>
      <c r="L527" s="71">
        <v>0.60173324891035085</v>
      </c>
      <c r="M527" s="71">
        <v>4.179726509638126</v>
      </c>
      <c r="N527" s="71">
        <v>8.9495338398699644</v>
      </c>
      <c r="O527" s="71">
        <v>3.9501842264129556</v>
      </c>
      <c r="P527" s="71">
        <v>5.0714581636748202</v>
      </c>
      <c r="Q527" s="71">
        <v>0.25105148101896901</v>
      </c>
      <c r="R527" s="71">
        <v>0</v>
      </c>
      <c r="S527" s="71">
        <v>0.60436954761440187</v>
      </c>
      <c r="T527" s="72"/>
      <c r="U527" s="71">
        <v>679231</v>
      </c>
      <c r="V527" s="71">
        <v>145</v>
      </c>
      <c r="W527" s="71">
        <v>14</v>
      </c>
      <c r="X527" s="71">
        <v>799</v>
      </c>
      <c r="Y527" s="71">
        <v>1868</v>
      </c>
      <c r="Z527" s="71">
        <v>2407</v>
      </c>
      <c r="AA527" s="71">
        <v>1061</v>
      </c>
      <c r="AB527" s="71">
        <v>3961</v>
      </c>
      <c r="AC527" s="71">
        <v>0</v>
      </c>
      <c r="AD527" s="71">
        <v>0.60436954761440187</v>
      </c>
      <c r="AE527" s="72"/>
      <c r="AF527" s="71">
        <v>5527088.5234328583</v>
      </c>
      <c r="AG527" s="71">
        <v>270216.00609183707</v>
      </c>
      <c r="AH527" s="71">
        <v>85259.694836742419</v>
      </c>
      <c r="AI527" s="71">
        <v>5056902.1735113012</v>
      </c>
      <c r="AJ527" s="71">
        <v>6922483.0302154627</v>
      </c>
      <c r="AK527" s="71">
        <v>0</v>
      </c>
      <c r="AL527" s="71">
        <v>0</v>
      </c>
      <c r="AM527" s="71">
        <v>545236.04952884116</v>
      </c>
      <c r="AN527" s="71">
        <v>0</v>
      </c>
      <c r="AO527" s="71">
        <v>0</v>
      </c>
      <c r="AP527" s="71">
        <v>18407185.477617044</v>
      </c>
      <c r="AQ527" s="72"/>
      <c r="AR527" s="71">
        <v>8</v>
      </c>
      <c r="AS527" s="71">
        <v>13</v>
      </c>
      <c r="AT527" s="71">
        <v>0</v>
      </c>
      <c r="AU527" s="71">
        <v>0</v>
      </c>
      <c r="AV527" s="71">
        <v>0</v>
      </c>
      <c r="AW527" s="71">
        <v>0</v>
      </c>
      <c r="AX527" s="71"/>
      <c r="AY527" s="72"/>
      <c r="AZ527" s="71">
        <v>36.865000000000002</v>
      </c>
      <c r="BA527" s="71">
        <v>741.3</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2308</v>
      </c>
      <c r="B528" s="70">
        <v>407</v>
      </c>
      <c r="C528" s="70">
        <v>16</v>
      </c>
      <c r="D528" s="70">
        <v>24</v>
      </c>
      <c r="E528" s="70">
        <v>2019</v>
      </c>
      <c r="F528" s="70" t="s">
        <v>158</v>
      </c>
      <c r="G528" s="70" t="s">
        <v>1639</v>
      </c>
      <c r="H528" s="70" t="s">
        <v>1640</v>
      </c>
      <c r="I528" s="148"/>
      <c r="J528" s="71">
        <v>17.200207083426758</v>
      </c>
      <c r="K528" s="71">
        <v>0.3903708929793962</v>
      </c>
      <c r="L528" s="71">
        <v>0.60442921918350545</v>
      </c>
      <c r="M528" s="71">
        <v>3.7495942106397355</v>
      </c>
      <c r="N528" s="71">
        <v>9.1182632062721751</v>
      </c>
      <c r="O528" s="71">
        <v>3.7871345165590404</v>
      </c>
      <c r="P528" s="71">
        <v>4.8496442919863618</v>
      </c>
      <c r="Q528" s="71">
        <v>0.24060814600195601</v>
      </c>
      <c r="R528" s="71">
        <v>0</v>
      </c>
      <c r="S528" s="71">
        <v>0.50547512716356291</v>
      </c>
      <c r="T528" s="72"/>
      <c r="U528" s="71">
        <v>706655</v>
      </c>
      <c r="V528" s="71">
        <v>145</v>
      </c>
      <c r="W528" s="71">
        <v>14</v>
      </c>
      <c r="X528" s="71">
        <v>799</v>
      </c>
      <c r="Y528" s="71">
        <v>1880</v>
      </c>
      <c r="Z528" s="71">
        <v>2371</v>
      </c>
      <c r="AA528" s="71">
        <v>1007</v>
      </c>
      <c r="AB528" s="71">
        <v>3899</v>
      </c>
      <c r="AC528" s="71">
        <v>0</v>
      </c>
      <c r="AD528" s="71">
        <v>0.50547512716356291</v>
      </c>
      <c r="AE528" s="72"/>
      <c r="AF528" s="71">
        <v>5642520.1188110281</v>
      </c>
      <c r="AG528" s="71">
        <v>270135.98754888203</v>
      </c>
      <c r="AH528" s="71">
        <v>92055.003169432763</v>
      </c>
      <c r="AI528" s="71">
        <v>4955344.3301418452</v>
      </c>
      <c r="AJ528" s="71">
        <v>7349056.4719306389</v>
      </c>
      <c r="AK528" s="71">
        <v>0</v>
      </c>
      <c r="AL528" s="71">
        <v>0</v>
      </c>
      <c r="AM528" s="71">
        <v>531014.44834371482</v>
      </c>
      <c r="AN528" s="71">
        <v>0</v>
      </c>
      <c r="AO528" s="71">
        <v>0</v>
      </c>
      <c r="AP528" s="71">
        <v>18840126.359945543</v>
      </c>
      <c r="AQ528" s="72"/>
      <c r="AR528" s="71">
        <v>10</v>
      </c>
      <c r="AS528" s="71">
        <v>14</v>
      </c>
      <c r="AT528" s="71">
        <v>0</v>
      </c>
      <c r="AU528" s="71">
        <v>0</v>
      </c>
      <c r="AV528" s="71">
        <v>0</v>
      </c>
      <c r="AW528" s="71">
        <v>0</v>
      </c>
      <c r="AX528" s="71"/>
      <c r="AY528" s="72"/>
      <c r="AZ528" s="71">
        <v>45.765000000000001</v>
      </c>
      <c r="BA528" s="71">
        <v>2045.4</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2309</v>
      </c>
      <c r="B529" s="70">
        <v>408</v>
      </c>
      <c r="C529" s="70">
        <v>17</v>
      </c>
      <c r="D529" s="70">
        <v>24</v>
      </c>
      <c r="E529" s="70">
        <v>2020</v>
      </c>
      <c r="F529" s="70" t="s">
        <v>159</v>
      </c>
      <c r="G529" s="70" t="s">
        <v>1639</v>
      </c>
      <c r="H529" s="70" t="s">
        <v>1640</v>
      </c>
      <c r="I529" s="148"/>
      <c r="J529" s="71">
        <v>19.55654194547671</v>
      </c>
      <c r="K529" s="71">
        <v>0.34918900180656248</v>
      </c>
      <c r="L529" s="71">
        <v>1.1175196605258331</v>
      </c>
      <c r="M529" s="71">
        <v>3.3961256226309189</v>
      </c>
      <c r="N529" s="71">
        <v>8.2951670404490834</v>
      </c>
      <c r="O529" s="71">
        <v>3.3082692134622738</v>
      </c>
      <c r="P529" s="71">
        <v>4.4947118839495666</v>
      </c>
      <c r="Q529" s="71">
        <v>0.22469931687328301</v>
      </c>
      <c r="R529" s="71">
        <v>0</v>
      </c>
      <c r="S529" s="71">
        <v>0.57049090535928848</v>
      </c>
      <c r="T529" s="72"/>
      <c r="U529" s="71">
        <v>910796</v>
      </c>
      <c r="V529" s="71">
        <v>120</v>
      </c>
      <c r="W529" s="71">
        <v>23</v>
      </c>
      <c r="X529" s="71">
        <v>761</v>
      </c>
      <c r="Y529" s="71">
        <v>1866</v>
      </c>
      <c r="Z529" s="71">
        <v>2364</v>
      </c>
      <c r="AA529" s="71">
        <v>992</v>
      </c>
      <c r="AB529" s="71">
        <v>3811</v>
      </c>
      <c r="AC529" s="71">
        <v>0</v>
      </c>
      <c r="AD529" s="71">
        <v>0.57049090535928848</v>
      </c>
      <c r="AE529" s="72"/>
      <c r="AF529" s="71">
        <v>7111410.859437325</v>
      </c>
      <c r="AG529" s="71">
        <v>223725.60155268433</v>
      </c>
      <c r="AH529" s="71">
        <v>163882.34511215638</v>
      </c>
      <c r="AI529" s="71">
        <v>4369419.7417869549</v>
      </c>
      <c r="AJ529" s="71">
        <v>7662706.2731568227</v>
      </c>
      <c r="AK529" s="71"/>
      <c r="AL529" s="71"/>
      <c r="AM529" s="71">
        <v>497377.8410931101</v>
      </c>
      <c r="AN529" s="71"/>
      <c r="AO529" s="71"/>
      <c r="AP529" s="71">
        <v>20028522.662139054</v>
      </c>
      <c r="AQ529" s="72"/>
      <c r="AR529" s="71">
        <v>11</v>
      </c>
      <c r="AS529" s="71">
        <v>15</v>
      </c>
      <c r="AT529" s="71">
        <v>0</v>
      </c>
      <c r="AU529" s="71">
        <v>0</v>
      </c>
      <c r="AV529" s="71">
        <v>0</v>
      </c>
      <c r="AW529" s="71">
        <v>0</v>
      </c>
      <c r="AX529" s="71"/>
      <c r="AY529" s="72"/>
      <c r="AZ529" s="71">
        <v>51.265000000000001</v>
      </c>
      <c r="BA529" s="71">
        <v>2131.1</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2310</v>
      </c>
      <c r="B530" s="70">
        <v>408</v>
      </c>
      <c r="C530" s="70">
        <v>18</v>
      </c>
      <c r="D530" s="70">
        <v>24</v>
      </c>
      <c r="E530" s="70">
        <v>2021</v>
      </c>
      <c r="F530" s="70" t="s">
        <v>160</v>
      </c>
      <c r="G530" s="70" t="s">
        <v>1639</v>
      </c>
      <c r="H530" s="70" t="s">
        <v>1640</v>
      </c>
      <c r="I530" s="148"/>
      <c r="J530" s="71">
        <v>20.342107047269806</v>
      </c>
      <c r="K530" s="71">
        <v>0.3363659376471565</v>
      </c>
      <c r="L530" s="71">
        <v>1.0198360866233387</v>
      </c>
      <c r="M530" s="71">
        <v>3.449161197300973</v>
      </c>
      <c r="N530" s="71">
        <v>8.1250067485099429</v>
      </c>
      <c r="O530" s="71">
        <v>3.1273711703368372</v>
      </c>
      <c r="P530" s="71">
        <v>4.6140836323165502</v>
      </c>
      <c r="Q530" s="71">
        <v>0.21725842662585901</v>
      </c>
      <c r="R530" s="71">
        <v>0</v>
      </c>
      <c r="S530" s="71">
        <v>0.43189031534898942</v>
      </c>
      <c r="T530" s="72"/>
      <c r="U530" s="71">
        <v>972896</v>
      </c>
      <c r="V530" s="71">
        <v>120</v>
      </c>
      <c r="W530" s="71">
        <v>23</v>
      </c>
      <c r="X530" s="71">
        <v>761</v>
      </c>
      <c r="Y530" s="71">
        <v>1850</v>
      </c>
      <c r="Z530" s="71">
        <v>2301</v>
      </c>
      <c r="AA530" s="71">
        <v>993</v>
      </c>
      <c r="AB530" s="71">
        <v>3721</v>
      </c>
      <c r="AC530" s="71">
        <v>0</v>
      </c>
      <c r="AD530" s="71">
        <v>0.43189031534898942</v>
      </c>
      <c r="AE530" s="72"/>
      <c r="AF530" s="71">
        <v>7451964.5909648333</v>
      </c>
      <c r="AG530" s="71">
        <v>227588.99151737546</v>
      </c>
      <c r="AH530" s="71">
        <v>146930.05975242774</v>
      </c>
      <c r="AI530" s="71">
        <v>4794548.687955915</v>
      </c>
      <c r="AJ530" s="71">
        <v>7400377.1371585866</v>
      </c>
      <c r="AK530" s="71">
        <v>0</v>
      </c>
      <c r="AL530" s="71">
        <v>0</v>
      </c>
      <c r="AM530" s="71">
        <v>488432.92653283465</v>
      </c>
      <c r="AN530" s="71">
        <v>0</v>
      </c>
      <c r="AO530" s="71">
        <v>0</v>
      </c>
      <c r="AP530" s="71">
        <v>20509842.393881973</v>
      </c>
      <c r="AQ530" s="72"/>
      <c r="AR530" s="71">
        <v>11</v>
      </c>
      <c r="AS530" s="71">
        <v>15</v>
      </c>
      <c r="AT530" s="71">
        <v>0</v>
      </c>
      <c r="AU530" s="71">
        <v>0</v>
      </c>
      <c r="AV530" s="71">
        <v>0</v>
      </c>
      <c r="AW530" s="71">
        <v>0</v>
      </c>
      <c r="AX530" s="71"/>
      <c r="AY530" s="72"/>
      <c r="AZ530" s="71">
        <v>51.265000000000001</v>
      </c>
      <c r="BA530" s="71">
        <v>2131.1</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1649</v>
      </c>
      <c r="B531" s="70">
        <v>408</v>
      </c>
      <c r="C531" s="70">
        <v>19</v>
      </c>
      <c r="D531" s="70">
        <v>24</v>
      </c>
      <c r="E531" s="70">
        <v>2022</v>
      </c>
      <c r="F531" s="70" t="s">
        <v>161</v>
      </c>
      <c r="G531" s="70" t="s">
        <v>1639</v>
      </c>
      <c r="H531" s="70" t="s">
        <v>1640</v>
      </c>
      <c r="I531" s="148"/>
      <c r="J531" s="71">
        <v>21.71767274938431</v>
      </c>
      <c r="K531" s="71">
        <v>0.32175220907209995</v>
      </c>
      <c r="L531" s="71">
        <v>0.91441770228337471</v>
      </c>
      <c r="M531" s="71">
        <v>3.5166006859438972</v>
      </c>
      <c r="N531" s="71">
        <v>8.0104570355117826</v>
      </c>
      <c r="O531" s="71">
        <v>3.2558332622503801</v>
      </c>
      <c r="P531" s="71">
        <v>4.6042996772592835</v>
      </c>
      <c r="Q531" s="71">
        <v>0.21481605530835049</v>
      </c>
      <c r="R531" s="71">
        <v>0</v>
      </c>
      <c r="S531" s="71">
        <v>0.39588054937090122</v>
      </c>
      <c r="T531" s="72"/>
      <c r="U531" s="71">
        <v>1277494</v>
      </c>
      <c r="V531" s="71">
        <v>120</v>
      </c>
      <c r="W531" s="71">
        <v>23</v>
      </c>
      <c r="X531" s="71">
        <v>761</v>
      </c>
      <c r="Y531" s="71">
        <v>1852</v>
      </c>
      <c r="Z531" s="71">
        <v>2276</v>
      </c>
      <c r="AA531" s="71">
        <v>1006</v>
      </c>
      <c r="AB531" s="71">
        <v>3649</v>
      </c>
      <c r="AC531" s="71">
        <v>0</v>
      </c>
      <c r="AD531" s="71">
        <v>0.39588054937090122</v>
      </c>
      <c r="AE531" s="72"/>
      <c r="AF531" s="71">
        <v>8723400.7277957723</v>
      </c>
      <c r="AG531" s="71">
        <v>229588.26334109996</v>
      </c>
      <c r="AH531" s="71">
        <v>163093.71707972177</v>
      </c>
      <c r="AI531" s="71">
        <v>4761583.1712439572</v>
      </c>
      <c r="AJ531" s="71">
        <v>7541093.3944049049</v>
      </c>
      <c r="AK531" s="71">
        <v>0</v>
      </c>
      <c r="AL531" s="71">
        <v>0</v>
      </c>
      <c r="AM531" s="71">
        <v>471185.49729156465</v>
      </c>
      <c r="AN531" s="71">
        <v>0</v>
      </c>
      <c r="AO531" s="71">
        <v>0</v>
      </c>
      <c r="AP531" s="71">
        <v>21889944.771157019</v>
      </c>
      <c r="AQ531" s="72"/>
      <c r="AR531" s="71">
        <v>12</v>
      </c>
      <c r="AS531" s="71">
        <v>17</v>
      </c>
      <c r="AT531" s="71">
        <v>0</v>
      </c>
      <c r="AU531" s="71">
        <v>0</v>
      </c>
      <c r="AV531" s="71">
        <v>0</v>
      </c>
      <c r="AW531" s="71">
        <v>0</v>
      </c>
      <c r="AX531" s="71"/>
      <c r="AY531" s="72"/>
      <c r="AZ531" s="71">
        <v>61.164999999999999</v>
      </c>
      <c r="BA531" s="71">
        <v>2230.1000000000004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2311</v>
      </c>
      <c r="B532" s="70">
        <v>408</v>
      </c>
      <c r="C532" s="70">
        <v>20</v>
      </c>
      <c r="D532" s="70">
        <v>24</v>
      </c>
      <c r="E532" s="70">
        <v>2023</v>
      </c>
      <c r="F532" s="70" t="s">
        <v>1539</v>
      </c>
      <c r="G532" s="70" t="s">
        <v>1639</v>
      </c>
      <c r="H532" s="70" t="s">
        <v>1640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13</v>
      </c>
      <c r="AS532" s="71">
        <v>18</v>
      </c>
      <c r="AT532" s="71">
        <v>0</v>
      </c>
      <c r="AU532" s="71">
        <v>0</v>
      </c>
      <c r="AV532" s="71">
        <v>0</v>
      </c>
      <c r="AW532" s="71">
        <v>0</v>
      </c>
      <c r="AX532" s="71"/>
      <c r="AY532" s="72"/>
      <c r="AZ532" s="71">
        <v>66.064999999999998</v>
      </c>
      <c r="BA532" s="71">
        <v>2279.6000000000004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1638</v>
      </c>
      <c r="B533" s="70">
        <v>408</v>
      </c>
      <c r="C533" s="70">
        <v>21</v>
      </c>
      <c r="D533" s="70">
        <v>24</v>
      </c>
      <c r="E533" s="70">
        <v>2024</v>
      </c>
      <c r="F533" s="70" t="s">
        <v>1554</v>
      </c>
      <c r="G533" s="70" t="s">
        <v>1639</v>
      </c>
      <c r="H533" s="70" t="s">
        <v>1640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2312</v>
      </c>
      <c r="B534" s="70">
        <v>35</v>
      </c>
      <c r="C534" s="70">
        <v>1</v>
      </c>
      <c r="D534" s="70">
        <v>3</v>
      </c>
      <c r="E534" s="70">
        <v>1990</v>
      </c>
      <c r="F534" s="70" t="s">
        <v>787</v>
      </c>
      <c r="G534" s="70" t="s">
        <v>1674</v>
      </c>
      <c r="H534" s="70" t="s">
        <v>1675</v>
      </c>
      <c r="I534" s="148"/>
      <c r="J534" s="71">
        <v>54.66695052746531</v>
      </c>
      <c r="K534" s="71">
        <v>2.7873406600604498</v>
      </c>
      <c r="L534" s="71">
        <v>15.047214992378001</v>
      </c>
      <c r="M534" s="71">
        <v>4.1482047874368959</v>
      </c>
      <c r="N534" s="71">
        <v>9.1854087140381839</v>
      </c>
      <c r="O534" s="71">
        <v>4.8527674519566899</v>
      </c>
      <c r="P534" s="71">
        <v>7.1701831061606196</v>
      </c>
      <c r="Q534" s="71">
        <v>0.35075059970713002</v>
      </c>
      <c r="R534" s="71">
        <v>0</v>
      </c>
      <c r="S534" s="71">
        <v>0.28562058020283693</v>
      </c>
      <c r="T534" s="72"/>
      <c r="U534" s="71">
        <v>1534854</v>
      </c>
      <c r="V534" s="71">
        <v>510</v>
      </c>
      <c r="W534" s="71">
        <v>176</v>
      </c>
      <c r="X534" s="71">
        <v>1391</v>
      </c>
      <c r="Y534" s="71">
        <v>1965</v>
      </c>
      <c r="Z534" s="71">
        <v>1996</v>
      </c>
      <c r="AA534" s="71">
        <v>1741</v>
      </c>
      <c r="AB534" s="71">
        <v>5695</v>
      </c>
      <c r="AC534" s="71">
        <v>0</v>
      </c>
      <c r="AD534" s="71">
        <v>0.28562058020283693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2313</v>
      </c>
      <c r="B535" s="70">
        <v>36</v>
      </c>
      <c r="C535" s="70">
        <v>2</v>
      </c>
      <c r="D535" s="70">
        <v>3</v>
      </c>
      <c r="E535" s="70">
        <v>2005</v>
      </c>
      <c r="F535" s="70" t="s">
        <v>789</v>
      </c>
      <c r="G535" s="70" t="s">
        <v>1674</v>
      </c>
      <c r="H535" s="70" t="s">
        <v>1675</v>
      </c>
      <c r="I535" s="148"/>
      <c r="J535" s="71">
        <v>47.266609243411629</v>
      </c>
      <c r="K535" s="71">
        <v>1.0654451151008371</v>
      </c>
      <c r="L535" s="71">
        <v>5.4054750932304909</v>
      </c>
      <c r="M535" s="71">
        <v>5.0862971881191026</v>
      </c>
      <c r="N535" s="71">
        <v>9.3290920436783118</v>
      </c>
      <c r="O535" s="71">
        <v>5.5718259205368534</v>
      </c>
      <c r="P535" s="71">
        <v>6.5322338969364528</v>
      </c>
      <c r="Q535" s="71">
        <v>0.27218414426500298</v>
      </c>
      <c r="R535" s="71">
        <v>0</v>
      </c>
      <c r="S535" s="71">
        <v>0</v>
      </c>
      <c r="T535" s="72"/>
      <c r="U535" s="71">
        <v>1459847</v>
      </c>
      <c r="V535" s="71">
        <v>325</v>
      </c>
      <c r="W535" s="71">
        <v>48</v>
      </c>
      <c r="X535" s="71">
        <v>826</v>
      </c>
      <c r="Y535" s="71">
        <v>1902</v>
      </c>
      <c r="Z535" s="71">
        <v>2652</v>
      </c>
      <c r="AA535" s="71">
        <v>1299</v>
      </c>
      <c r="AB535" s="71">
        <v>4620</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2314</v>
      </c>
      <c r="B536" s="70">
        <v>37</v>
      </c>
      <c r="C536" s="70">
        <v>3</v>
      </c>
      <c r="D536" s="70">
        <v>3</v>
      </c>
      <c r="E536" s="70">
        <v>2006</v>
      </c>
      <c r="F536" s="70" t="s">
        <v>790</v>
      </c>
      <c r="G536" s="70" t="s">
        <v>1674</v>
      </c>
      <c r="H536" s="70" t="s">
        <v>1675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2315</v>
      </c>
      <c r="B537" s="70">
        <v>38</v>
      </c>
      <c r="C537" s="70">
        <v>4</v>
      </c>
      <c r="D537" s="70">
        <v>3</v>
      </c>
      <c r="E537" s="70">
        <v>2007</v>
      </c>
      <c r="F537" s="70" t="s">
        <v>791</v>
      </c>
      <c r="G537" s="70" t="s">
        <v>1674</v>
      </c>
      <c r="H537" s="70" t="s">
        <v>1675</v>
      </c>
      <c r="I537" s="148"/>
      <c r="J537" s="71">
        <v>31.346324023859921</v>
      </c>
      <c r="K537" s="71">
        <v>0.95577030805307683</v>
      </c>
      <c r="L537" s="71">
        <v>11.3254966873613</v>
      </c>
      <c r="M537" s="71">
        <v>5.4962736134485777</v>
      </c>
      <c r="N537" s="71">
        <v>9.2165504838514689</v>
      </c>
      <c r="O537" s="71">
        <v>5.2688883288309212</v>
      </c>
      <c r="P537" s="71">
        <v>6.4495112813197712</v>
      </c>
      <c r="Q537" s="71">
        <v>0.27966750086200898</v>
      </c>
      <c r="R537" s="71">
        <v>0</v>
      </c>
      <c r="S537" s="71">
        <v>0</v>
      </c>
      <c r="T537" s="72"/>
      <c r="U537" s="71">
        <v>1029420</v>
      </c>
      <c r="V537" s="71">
        <v>318</v>
      </c>
      <c r="W537" s="71">
        <v>138</v>
      </c>
      <c r="X537" s="71">
        <v>1118</v>
      </c>
      <c r="Y537" s="71">
        <v>1884</v>
      </c>
      <c r="Z537" s="71">
        <v>2607</v>
      </c>
      <c r="AA537" s="71">
        <v>1263</v>
      </c>
      <c r="AB537" s="71">
        <v>4496</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2316</v>
      </c>
      <c r="B538" s="70">
        <v>39</v>
      </c>
      <c r="C538" s="70">
        <v>5</v>
      </c>
      <c r="D538" s="70">
        <v>3</v>
      </c>
      <c r="E538" s="70">
        <v>2008</v>
      </c>
      <c r="F538" s="70" t="s">
        <v>792</v>
      </c>
      <c r="G538" s="70" t="s">
        <v>1674</v>
      </c>
      <c r="H538" s="70" t="s">
        <v>1675</v>
      </c>
      <c r="I538" s="148"/>
      <c r="J538" s="71">
        <v>37.108754844717261</v>
      </c>
      <c r="K538" s="71">
        <v>0.83883895470086545</v>
      </c>
      <c r="L538" s="71">
        <v>9.7791389434382587</v>
      </c>
      <c r="M538" s="71">
        <v>6.4311723620018579</v>
      </c>
      <c r="N538" s="71">
        <v>9.2513633727150406</v>
      </c>
      <c r="O538" s="71">
        <v>5.055084737682626</v>
      </c>
      <c r="P538" s="71">
        <v>6.2330331549094691</v>
      </c>
      <c r="Q538" s="71">
        <v>0.26883870405143501</v>
      </c>
      <c r="R538" s="71">
        <v>0</v>
      </c>
      <c r="S538" s="71">
        <v>0</v>
      </c>
      <c r="T538" s="72"/>
      <c r="U538" s="71">
        <v>1280433</v>
      </c>
      <c r="V538" s="71">
        <v>318</v>
      </c>
      <c r="W538" s="71">
        <v>138</v>
      </c>
      <c r="X538" s="71">
        <v>1118</v>
      </c>
      <c r="Y538" s="71">
        <v>1866</v>
      </c>
      <c r="Z538" s="71">
        <v>2589</v>
      </c>
      <c r="AA538" s="71">
        <v>1222</v>
      </c>
      <c r="AB538" s="71">
        <v>4393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2317</v>
      </c>
      <c r="B539" s="70">
        <v>40</v>
      </c>
      <c r="C539" s="70">
        <v>6</v>
      </c>
      <c r="D539" s="70">
        <v>3</v>
      </c>
      <c r="E539" s="70">
        <v>2009</v>
      </c>
      <c r="F539" s="70" t="s">
        <v>176</v>
      </c>
      <c r="G539" s="1064" t="s">
        <v>1674</v>
      </c>
      <c r="H539" s="70" t="s">
        <v>1675</v>
      </c>
      <c r="I539" s="148"/>
      <c r="J539" s="71">
        <v>32.276778425580652</v>
      </c>
      <c r="K539" s="71">
        <v>0.63967062779871375</v>
      </c>
      <c r="L539" s="71">
        <v>7.8536159870226534</v>
      </c>
      <c r="M539" s="71">
        <v>5.3337705503561583</v>
      </c>
      <c r="N539" s="71">
        <v>7.9079402539596293</v>
      </c>
      <c r="O539" s="71">
        <v>5.1411957091671523</v>
      </c>
      <c r="P539" s="71">
        <v>6.0714543053791052</v>
      </c>
      <c r="Q539" s="71">
        <v>0.25225266960898401</v>
      </c>
      <c r="R539" s="71">
        <v>0</v>
      </c>
      <c r="S539" s="71">
        <v>0</v>
      </c>
      <c r="T539" s="72"/>
      <c r="U539" s="71">
        <v>1124687</v>
      </c>
      <c r="V539" s="71">
        <v>297</v>
      </c>
      <c r="W539" s="71">
        <v>127</v>
      </c>
      <c r="X539" s="71">
        <v>1171</v>
      </c>
      <c r="Y539" s="71">
        <v>1857</v>
      </c>
      <c r="Z539" s="71">
        <v>2599</v>
      </c>
      <c r="AA539" s="71">
        <v>1222</v>
      </c>
      <c r="AB539" s="71">
        <v>4327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4.42</v>
      </c>
      <c r="BK539" s="71">
        <v>0</v>
      </c>
      <c r="BL539" s="71">
        <v>0</v>
      </c>
      <c r="BM539" s="71">
        <v>0</v>
      </c>
      <c r="BN539" s="72"/>
      <c r="BO539" s="71">
        <v>0</v>
      </c>
      <c r="BP539" s="71">
        <v>0</v>
      </c>
      <c r="BQ539" s="71">
        <v>1</v>
      </c>
      <c r="BR539" s="71">
        <v>0</v>
      </c>
      <c r="BS539" s="71">
        <v>0</v>
      </c>
      <c r="BT539" s="71">
        <v>0</v>
      </c>
      <c r="BU539"/>
      <c r="BV539" s="70">
        <v>4.42</v>
      </c>
      <c r="BW539" s="70">
        <v>0</v>
      </c>
      <c r="BX539" s="70">
        <v>0</v>
      </c>
      <c r="BY539" s="70">
        <v>0</v>
      </c>
      <c r="BZ539" s="70">
        <v>0</v>
      </c>
      <c r="CA539" s="70">
        <v>0</v>
      </c>
      <c r="CB539" s="70">
        <v>0</v>
      </c>
      <c r="CC539" s="70">
        <v>0</v>
      </c>
      <c r="CD539" s="70">
        <v>0</v>
      </c>
    </row>
    <row r="540" spans="1:82">
      <c r="A540" s="70" t="s">
        <v>2318</v>
      </c>
      <c r="B540" s="70">
        <v>41</v>
      </c>
      <c r="C540" s="70">
        <v>7</v>
      </c>
      <c r="D540" s="70">
        <v>3</v>
      </c>
      <c r="E540" s="70">
        <v>2010</v>
      </c>
      <c r="F540" s="70" t="s">
        <v>177</v>
      </c>
      <c r="G540" s="1064" t="s">
        <v>1674</v>
      </c>
      <c r="H540" s="70" t="s">
        <v>1675</v>
      </c>
      <c r="I540" s="148"/>
      <c r="J540" s="71">
        <v>39.096838270198788</v>
      </c>
      <c r="K540" s="71">
        <v>0.66711647943420405</v>
      </c>
      <c r="L540" s="71">
        <v>7.1499496896786594</v>
      </c>
      <c r="M540" s="71">
        <v>4.7744685320340814</v>
      </c>
      <c r="N540" s="71">
        <v>7.7252646725217282</v>
      </c>
      <c r="O540" s="71">
        <v>5.0819742055893578</v>
      </c>
      <c r="P540" s="71">
        <v>6.1199545557992758</v>
      </c>
      <c r="Q540" s="71">
        <v>0.25929567394882702</v>
      </c>
      <c r="R540" s="71">
        <v>0</v>
      </c>
      <c r="S540" s="71">
        <v>0</v>
      </c>
      <c r="T540" s="72"/>
      <c r="U540" s="71">
        <v>1525018</v>
      </c>
      <c r="V540" s="71">
        <v>297</v>
      </c>
      <c r="W540" s="71">
        <v>127</v>
      </c>
      <c r="X540" s="71">
        <v>1171</v>
      </c>
      <c r="Y540" s="71">
        <v>1845</v>
      </c>
      <c r="Z540" s="71">
        <v>2581</v>
      </c>
      <c r="AA540" s="71">
        <v>1201</v>
      </c>
      <c r="AB540" s="71">
        <v>4262</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2319</v>
      </c>
      <c r="B541" s="70">
        <v>42</v>
      </c>
      <c r="C541" s="70">
        <v>8</v>
      </c>
      <c r="D541" s="70">
        <v>3</v>
      </c>
      <c r="E541" s="70">
        <v>2011</v>
      </c>
      <c r="F541" s="70" t="s">
        <v>178</v>
      </c>
      <c r="G541" s="70" t="s">
        <v>1674</v>
      </c>
      <c r="H541" s="70" t="s">
        <v>1675</v>
      </c>
      <c r="I541" s="148"/>
      <c r="J541" s="71">
        <v>29.53228002181752</v>
      </c>
      <c r="K541" s="71">
        <v>0.93475427573669867</v>
      </c>
      <c r="L541" s="71">
        <v>6.6714240404182599</v>
      </c>
      <c r="M541" s="71">
        <v>6.0314960713594967</v>
      </c>
      <c r="N541" s="71">
        <v>9.2029777417558485</v>
      </c>
      <c r="O541" s="71">
        <v>4.8602153722889216</v>
      </c>
      <c r="P541" s="71">
        <v>5.7204171453513259</v>
      </c>
      <c r="Q541" s="71">
        <v>0.29488392965891702</v>
      </c>
      <c r="R541" s="71">
        <v>0</v>
      </c>
      <c r="S541" s="71">
        <v>0</v>
      </c>
      <c r="T541" s="72"/>
      <c r="U541" s="71">
        <v>1084894</v>
      </c>
      <c r="V541" s="71">
        <v>297</v>
      </c>
      <c r="W541" s="71">
        <v>127</v>
      </c>
      <c r="X541" s="71">
        <v>1171</v>
      </c>
      <c r="Y541" s="71">
        <v>1826</v>
      </c>
      <c r="Z541" s="71">
        <v>2522</v>
      </c>
      <c r="AA541" s="71">
        <v>1156</v>
      </c>
      <c r="AB541" s="71">
        <v>4202</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3.7810000000000001</v>
      </c>
      <c r="BK541" s="71">
        <v>0</v>
      </c>
      <c r="BL541" s="71">
        <v>0</v>
      </c>
      <c r="BM541" s="71">
        <v>0</v>
      </c>
      <c r="BN541" s="72"/>
      <c r="BO541" s="71">
        <v>0</v>
      </c>
      <c r="BP541" s="71">
        <v>0</v>
      </c>
      <c r="BQ541" s="71">
        <v>1</v>
      </c>
      <c r="BR541" s="71">
        <v>0</v>
      </c>
      <c r="BS541" s="71">
        <v>0</v>
      </c>
      <c r="BT541" s="71">
        <v>0</v>
      </c>
      <c r="BU541"/>
      <c r="BV541" s="70">
        <v>3.7810000000000001</v>
      </c>
      <c r="BW541" s="70">
        <v>0</v>
      </c>
      <c r="BX541" s="70">
        <v>0</v>
      </c>
      <c r="BY541" s="70">
        <v>0</v>
      </c>
      <c r="BZ541" s="70">
        <v>0</v>
      </c>
      <c r="CA541" s="70">
        <v>0</v>
      </c>
      <c r="CB541" s="70">
        <v>0</v>
      </c>
      <c r="CC541" s="70">
        <v>0</v>
      </c>
      <c r="CD541" s="70">
        <v>0</v>
      </c>
    </row>
    <row r="542" spans="1:82">
      <c r="A542" s="70" t="s">
        <v>2320</v>
      </c>
      <c r="B542" s="70">
        <v>43</v>
      </c>
      <c r="C542" s="70">
        <v>9</v>
      </c>
      <c r="D542" s="70">
        <v>3</v>
      </c>
      <c r="E542" s="70">
        <v>2012</v>
      </c>
      <c r="F542" s="70" t="s">
        <v>179</v>
      </c>
      <c r="G542" s="70" t="s">
        <v>1674</v>
      </c>
      <c r="H542" s="70" t="s">
        <v>1675</v>
      </c>
      <c r="I542" s="148"/>
      <c r="J542" s="71">
        <v>28.173492020655392</v>
      </c>
      <c r="K542" s="71">
        <v>1.053036844197192</v>
      </c>
      <c r="L542" s="71">
        <v>6.7312684766921231</v>
      </c>
      <c r="M542" s="71">
        <v>7.4910989565333024</v>
      </c>
      <c r="N542" s="71">
        <v>10.3531644924015</v>
      </c>
      <c r="O542" s="71">
        <v>4.810497817570293</v>
      </c>
      <c r="P542" s="71">
        <v>5.7181271991961715</v>
      </c>
      <c r="Q542" s="71">
        <v>0.31901302071299098</v>
      </c>
      <c r="R542" s="71">
        <v>0</v>
      </c>
      <c r="S542" s="71">
        <v>0</v>
      </c>
      <c r="T542" s="72"/>
      <c r="U542" s="71">
        <v>991650</v>
      </c>
      <c r="V542" s="71">
        <v>297</v>
      </c>
      <c r="W542" s="71">
        <v>127</v>
      </c>
      <c r="X542" s="71">
        <v>1171</v>
      </c>
      <c r="Y542" s="71">
        <v>1870</v>
      </c>
      <c r="Z542" s="71">
        <v>2516</v>
      </c>
      <c r="AA542" s="71">
        <v>1149</v>
      </c>
      <c r="AB542" s="71">
        <v>4184</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3.879</v>
      </c>
      <c r="BK542" s="71">
        <v>0</v>
      </c>
      <c r="BL542" s="71">
        <v>0</v>
      </c>
      <c r="BM542" s="71">
        <v>0</v>
      </c>
      <c r="BN542" s="72"/>
      <c r="BO542" s="71">
        <v>0</v>
      </c>
      <c r="BP542" s="71">
        <v>0</v>
      </c>
      <c r="BQ542" s="71">
        <v>1</v>
      </c>
      <c r="BR542" s="71">
        <v>0</v>
      </c>
      <c r="BS542" s="71">
        <v>0</v>
      </c>
      <c r="BT542" s="71">
        <v>0</v>
      </c>
      <c r="BU542"/>
      <c r="BV542" s="70">
        <v>3.879</v>
      </c>
      <c r="BW542" s="70">
        <v>0</v>
      </c>
      <c r="BX542" s="70">
        <v>0</v>
      </c>
      <c r="BY542" s="70">
        <v>0</v>
      </c>
      <c r="BZ542" s="70">
        <v>0</v>
      </c>
      <c r="CA542" s="70">
        <v>0</v>
      </c>
      <c r="CB542" s="70">
        <v>0</v>
      </c>
      <c r="CC542" s="70">
        <v>0</v>
      </c>
      <c r="CD542" s="70">
        <v>0</v>
      </c>
    </row>
    <row r="543" spans="1:82">
      <c r="A543" s="70" t="s">
        <v>2321</v>
      </c>
      <c r="B543" s="70">
        <v>44</v>
      </c>
      <c r="C543" s="70">
        <v>10</v>
      </c>
      <c r="D543" s="70">
        <v>3</v>
      </c>
      <c r="E543" s="70">
        <v>2013</v>
      </c>
      <c r="F543" s="70" t="s">
        <v>180</v>
      </c>
      <c r="G543" s="70" t="s">
        <v>1674</v>
      </c>
      <c r="H543" s="70" t="s">
        <v>1675</v>
      </c>
      <c r="I543" s="148"/>
      <c r="J543" s="71">
        <v>26.86911068054539</v>
      </c>
      <c r="K543" s="71">
        <v>0.87033854360247609</v>
      </c>
      <c r="L543" s="71">
        <v>5.9442408363553803</v>
      </c>
      <c r="M543" s="71">
        <v>6.9669011282766657</v>
      </c>
      <c r="N543" s="71">
        <v>10.06042125473336</v>
      </c>
      <c r="O543" s="71">
        <v>4.6598049899153562</v>
      </c>
      <c r="P543" s="71">
        <v>5.9394877007460352</v>
      </c>
      <c r="Q543" s="71">
        <v>0.32179635819968599</v>
      </c>
      <c r="R543" s="71">
        <v>0</v>
      </c>
      <c r="S543" s="71">
        <v>0.34870493044405609</v>
      </c>
      <c r="T543" s="72"/>
      <c r="U543" s="71">
        <v>962956</v>
      </c>
      <c r="V543" s="71">
        <v>297</v>
      </c>
      <c r="W543" s="71">
        <v>127</v>
      </c>
      <c r="X543" s="71">
        <v>1171</v>
      </c>
      <c r="Y543" s="71">
        <v>1875</v>
      </c>
      <c r="Z543" s="71">
        <v>2546</v>
      </c>
      <c r="AA543" s="71">
        <v>1189</v>
      </c>
      <c r="AB543" s="71">
        <v>4160</v>
      </c>
      <c r="AC543" s="71">
        <v>0</v>
      </c>
      <c r="AD543" s="71">
        <v>0.34870493044405609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4.0880000000000001</v>
      </c>
      <c r="BK543" s="71">
        <v>0</v>
      </c>
      <c r="BL543" s="71">
        <v>0</v>
      </c>
      <c r="BM543" s="71">
        <v>0</v>
      </c>
      <c r="BN543" s="72"/>
      <c r="BO543" s="71">
        <v>0</v>
      </c>
      <c r="BP543" s="71">
        <v>0</v>
      </c>
      <c r="BQ543" s="71">
        <v>1</v>
      </c>
      <c r="BR543" s="71">
        <v>0</v>
      </c>
      <c r="BS543" s="71">
        <v>0</v>
      </c>
      <c r="BT543" s="71">
        <v>0</v>
      </c>
      <c r="BU543"/>
      <c r="BV543" s="70">
        <v>4.0880000000000001</v>
      </c>
      <c r="BW543" s="70">
        <v>0</v>
      </c>
      <c r="BX543" s="70">
        <v>0</v>
      </c>
      <c r="BY543" s="70">
        <v>0</v>
      </c>
      <c r="BZ543" s="70">
        <v>0</v>
      </c>
      <c r="CA543" s="70">
        <v>0</v>
      </c>
      <c r="CB543" s="70">
        <v>0</v>
      </c>
      <c r="CC543" s="70">
        <v>0</v>
      </c>
      <c r="CD543" s="70">
        <v>0</v>
      </c>
    </row>
    <row r="544" spans="1:82">
      <c r="A544" s="70" t="s">
        <v>2322</v>
      </c>
      <c r="B544" s="70">
        <v>45</v>
      </c>
      <c r="C544" s="70">
        <v>11</v>
      </c>
      <c r="D544" s="70">
        <v>3</v>
      </c>
      <c r="E544" s="70">
        <v>2014</v>
      </c>
      <c r="F544" s="70" t="s">
        <v>181</v>
      </c>
      <c r="G544" s="70" t="s">
        <v>1674</v>
      </c>
      <c r="H544" s="70" t="s">
        <v>1675</v>
      </c>
      <c r="I544" s="148"/>
      <c r="J544" s="71">
        <v>28.751713619429591</v>
      </c>
      <c r="K544" s="71">
        <v>0.56998152183799222</v>
      </c>
      <c r="L544" s="71">
        <v>6.5111347944296902</v>
      </c>
      <c r="M544" s="71">
        <v>6.1078514594239772</v>
      </c>
      <c r="N544" s="71">
        <v>10.595873117322711</v>
      </c>
      <c r="O544" s="71">
        <v>4.4208553164833555</v>
      </c>
      <c r="P544" s="71">
        <v>6.0205735412682477</v>
      </c>
      <c r="Q544" s="71">
        <v>0.30473669813147902</v>
      </c>
      <c r="R544" s="71">
        <v>0</v>
      </c>
      <c r="S544" s="71">
        <v>0.29115286763866671</v>
      </c>
      <c r="T544" s="72"/>
      <c r="U544" s="71">
        <v>1144408</v>
      </c>
      <c r="V544" s="71">
        <v>169</v>
      </c>
      <c r="W544" s="71">
        <v>142</v>
      </c>
      <c r="X544" s="71">
        <v>976</v>
      </c>
      <c r="Y544" s="71">
        <v>1865</v>
      </c>
      <c r="Z544" s="71">
        <v>2544</v>
      </c>
      <c r="AA544" s="71">
        <v>1199</v>
      </c>
      <c r="AB544" s="71">
        <v>4106</v>
      </c>
      <c r="AC544" s="71">
        <v>0</v>
      </c>
      <c r="AD544" s="71">
        <v>0.29115286763866671</v>
      </c>
      <c r="AE544" s="72"/>
      <c r="AF544" s="71"/>
      <c r="AG544" s="71"/>
      <c r="AH544" s="71"/>
      <c r="AI544" s="71"/>
      <c r="AJ544" s="71"/>
      <c r="AK544" s="71"/>
      <c r="AL544" s="71"/>
      <c r="AM544" s="71"/>
      <c r="AN544" s="71"/>
      <c r="AO544" s="71"/>
      <c r="AP544" s="71"/>
      <c r="AQ544" s="72"/>
      <c r="AR544" s="71">
        <v>17</v>
      </c>
      <c r="AS544" s="71">
        <v>5</v>
      </c>
      <c r="AT544" s="71">
        <v>0</v>
      </c>
      <c r="AU544" s="71">
        <v>0</v>
      </c>
      <c r="AV544" s="71">
        <v>0</v>
      </c>
      <c r="AW544" s="71">
        <v>1</v>
      </c>
      <c r="AX544" s="71"/>
      <c r="AY544" s="72"/>
      <c r="AZ544" s="71">
        <v>105.788</v>
      </c>
      <c r="BA544" s="71">
        <v>1125.81</v>
      </c>
      <c r="BB544" s="71">
        <v>0</v>
      </c>
      <c r="BC544" s="71">
        <v>0</v>
      </c>
      <c r="BD544" s="71">
        <v>0</v>
      </c>
      <c r="BE544" s="71">
        <v>46.8</v>
      </c>
      <c r="BF544" s="71"/>
      <c r="BG544" s="72"/>
      <c r="BH544" s="71">
        <v>0</v>
      </c>
      <c r="BI544" s="71">
        <v>0</v>
      </c>
      <c r="BJ544" s="71">
        <v>4.05</v>
      </c>
      <c r="BK544" s="71">
        <v>0</v>
      </c>
      <c r="BL544" s="71">
        <v>0</v>
      </c>
      <c r="BM544" s="71">
        <v>0</v>
      </c>
      <c r="BN544" s="72"/>
      <c r="BO544" s="71">
        <v>0</v>
      </c>
      <c r="BP544" s="71">
        <v>0</v>
      </c>
      <c r="BQ544" s="71">
        <v>1</v>
      </c>
      <c r="BR544" s="71">
        <v>0</v>
      </c>
      <c r="BS544" s="71">
        <v>0</v>
      </c>
      <c r="BT544" s="71">
        <v>0</v>
      </c>
      <c r="BU544"/>
      <c r="BV544" s="70">
        <v>4.05</v>
      </c>
      <c r="BW544" s="70">
        <v>0</v>
      </c>
      <c r="BX544" s="70">
        <v>0</v>
      </c>
      <c r="BY544" s="70">
        <v>0</v>
      </c>
      <c r="BZ544" s="70">
        <v>0</v>
      </c>
      <c r="CA544" s="70">
        <v>0</v>
      </c>
      <c r="CB544" s="70">
        <v>0</v>
      </c>
      <c r="CC544" s="70">
        <v>0</v>
      </c>
      <c r="CD544" s="70">
        <v>0</v>
      </c>
    </row>
    <row r="545" spans="1:82">
      <c r="A545" s="70" t="s">
        <v>2323</v>
      </c>
      <c r="B545" s="70">
        <v>46</v>
      </c>
      <c r="C545" s="70">
        <v>12</v>
      </c>
      <c r="D545" s="70">
        <v>3</v>
      </c>
      <c r="E545" s="70">
        <v>2015</v>
      </c>
      <c r="F545" s="70" t="s">
        <v>182</v>
      </c>
      <c r="G545" s="70" t="s">
        <v>1674</v>
      </c>
      <c r="H545" s="70" t="s">
        <v>1675</v>
      </c>
      <c r="I545" s="148"/>
      <c r="J545" s="71">
        <v>32.825543282983702</v>
      </c>
      <c r="K545" s="71">
        <v>0.54655302827433827</v>
      </c>
      <c r="L545" s="71">
        <v>6.8536486370255787</v>
      </c>
      <c r="M545" s="71">
        <v>5.9097911926008813</v>
      </c>
      <c r="N545" s="71">
        <v>9.6583085037340588</v>
      </c>
      <c r="O545" s="71">
        <v>4.3442910703247497</v>
      </c>
      <c r="P545" s="71">
        <v>6.0806084044070445</v>
      </c>
      <c r="Q545" s="71">
        <v>0.29105218112986098</v>
      </c>
      <c r="R545" s="71">
        <v>0</v>
      </c>
      <c r="S545" s="71">
        <v>0.23165459491456231</v>
      </c>
      <c r="T545" s="72"/>
      <c r="U545" s="71">
        <v>1309970</v>
      </c>
      <c r="V545" s="71">
        <v>169</v>
      </c>
      <c r="W545" s="71">
        <v>142</v>
      </c>
      <c r="X545" s="71">
        <v>976</v>
      </c>
      <c r="Y545" s="71">
        <v>1847</v>
      </c>
      <c r="Z545" s="71">
        <v>2524</v>
      </c>
      <c r="AA545" s="71">
        <v>1210</v>
      </c>
      <c r="AB545" s="71">
        <v>4006</v>
      </c>
      <c r="AC545" s="71">
        <v>0</v>
      </c>
      <c r="AD545" s="71">
        <v>0.23165459491456231</v>
      </c>
      <c r="AE545" s="72"/>
      <c r="AF545" s="71">
        <v>10109432.225319579</v>
      </c>
      <c r="AG545" s="71">
        <v>364124.48623972561</v>
      </c>
      <c r="AH545" s="71">
        <v>886189.54661005188</v>
      </c>
      <c r="AI545" s="71">
        <v>6207439.2162800767</v>
      </c>
      <c r="AJ545" s="71">
        <v>8180450.9580207579</v>
      </c>
      <c r="AK545" s="71">
        <v>0</v>
      </c>
      <c r="AL545" s="71">
        <v>0</v>
      </c>
      <c r="AM545" s="71">
        <v>549005.49546203075</v>
      </c>
      <c r="AN545" s="71">
        <v>0</v>
      </c>
      <c r="AO545" s="71">
        <v>0</v>
      </c>
      <c r="AP545" s="71">
        <v>26296641.927932221</v>
      </c>
      <c r="AQ545" s="72"/>
      <c r="AR545" s="71">
        <v>18</v>
      </c>
      <c r="AS545" s="71">
        <v>5</v>
      </c>
      <c r="AT545" s="71">
        <v>0</v>
      </c>
      <c r="AU545" s="71">
        <v>0</v>
      </c>
      <c r="AV545" s="71">
        <v>0</v>
      </c>
      <c r="AW545" s="71">
        <v>2</v>
      </c>
      <c r="AX545" s="71"/>
      <c r="AY545" s="72"/>
      <c r="AZ545" s="71">
        <v>115.38800000000001</v>
      </c>
      <c r="BA545" s="71">
        <v>1125.81</v>
      </c>
      <c r="BB545" s="71">
        <v>0</v>
      </c>
      <c r="BC545" s="71">
        <v>0</v>
      </c>
      <c r="BD545" s="71">
        <v>0</v>
      </c>
      <c r="BE545" s="71">
        <v>346.8</v>
      </c>
      <c r="BF545" s="71"/>
      <c r="BG545" s="72"/>
      <c r="BH545" s="71">
        <v>0</v>
      </c>
      <c r="BI545" s="71">
        <v>0</v>
      </c>
      <c r="BJ545" s="71">
        <v>4.2930000000000001</v>
      </c>
      <c r="BK545" s="71">
        <v>0</v>
      </c>
      <c r="BL545" s="71">
        <v>0</v>
      </c>
      <c r="BM545" s="71">
        <v>0</v>
      </c>
      <c r="BN545" s="72"/>
      <c r="BO545" s="71">
        <v>0</v>
      </c>
      <c r="BP545" s="71">
        <v>0</v>
      </c>
      <c r="BQ545" s="71">
        <v>1</v>
      </c>
      <c r="BR545" s="71">
        <v>0</v>
      </c>
      <c r="BS545" s="71">
        <v>0</v>
      </c>
      <c r="BT545" s="71">
        <v>0</v>
      </c>
      <c r="BU545"/>
      <c r="BV545" s="70">
        <v>4.2930000000000001</v>
      </c>
      <c r="BW545" s="70">
        <v>0</v>
      </c>
      <c r="BX545" s="70">
        <v>0</v>
      </c>
      <c r="BY545" s="70">
        <v>0</v>
      </c>
      <c r="BZ545" s="70">
        <v>0</v>
      </c>
      <c r="CA545" s="70">
        <v>0</v>
      </c>
      <c r="CB545" s="70">
        <v>0</v>
      </c>
      <c r="CC545" s="70">
        <v>0</v>
      </c>
      <c r="CD545" s="70">
        <v>0</v>
      </c>
    </row>
    <row r="546" spans="1:82">
      <c r="A546" s="70" t="s">
        <v>2324</v>
      </c>
      <c r="B546" s="70">
        <v>47</v>
      </c>
      <c r="C546" s="70">
        <v>13</v>
      </c>
      <c r="D546" s="70">
        <v>3</v>
      </c>
      <c r="E546" s="70">
        <v>2016</v>
      </c>
      <c r="F546" s="70" t="s">
        <v>155</v>
      </c>
      <c r="G546" s="70" t="s">
        <v>1674</v>
      </c>
      <c r="H546" s="70" t="s">
        <v>1675</v>
      </c>
      <c r="I546" s="148"/>
      <c r="J546" s="71">
        <v>29.280128050603373</v>
      </c>
      <c r="K546" s="71">
        <v>0.51555147914984645</v>
      </c>
      <c r="L546" s="71">
        <v>7.370058546637873</v>
      </c>
      <c r="M546" s="71">
        <v>5.0669605672734122</v>
      </c>
      <c r="N546" s="71">
        <v>9.657011770606081</v>
      </c>
      <c r="O546" s="71">
        <v>4.2439280859907447</v>
      </c>
      <c r="P546" s="71">
        <v>6.5884269425863344</v>
      </c>
      <c r="Q546" s="71">
        <v>0.27701881323282246</v>
      </c>
      <c r="R546" s="71">
        <v>0</v>
      </c>
      <c r="S546" s="71">
        <v>0.24844040026073896</v>
      </c>
      <c r="T546" s="72"/>
      <c r="U546" s="71">
        <v>1112238</v>
      </c>
      <c r="V546" s="71">
        <v>169</v>
      </c>
      <c r="W546" s="71">
        <v>142</v>
      </c>
      <c r="X546" s="71">
        <v>976</v>
      </c>
      <c r="Y546" s="71">
        <v>1816</v>
      </c>
      <c r="Z546" s="71">
        <v>2496</v>
      </c>
      <c r="AA546" s="71">
        <v>1356</v>
      </c>
      <c r="AB546" s="71">
        <v>3922</v>
      </c>
      <c r="AC546" s="71">
        <v>0</v>
      </c>
      <c r="AD546" s="71">
        <v>0.24844040026073899</v>
      </c>
      <c r="AE546" s="72"/>
      <c r="AF546" s="71">
        <v>9175402.8150486536</v>
      </c>
      <c r="AG546" s="71">
        <v>347085.10275620181</v>
      </c>
      <c r="AH546" s="71">
        <v>751089.30827622931</v>
      </c>
      <c r="AI546" s="71">
        <v>6196261.9618007317</v>
      </c>
      <c r="AJ546" s="71">
        <v>7989183.8133017328</v>
      </c>
      <c r="AK546" s="71">
        <v>0</v>
      </c>
      <c r="AL546" s="71">
        <v>0</v>
      </c>
      <c r="AM546" s="71">
        <v>537911.22765473707</v>
      </c>
      <c r="AN546" s="71">
        <v>0</v>
      </c>
      <c r="AO546" s="71">
        <v>0</v>
      </c>
      <c r="AP546" s="71">
        <v>24996934.228838284</v>
      </c>
      <c r="AQ546" s="72"/>
      <c r="AR546" s="71">
        <v>19</v>
      </c>
      <c r="AS546" s="71">
        <v>6</v>
      </c>
      <c r="AT546" s="71">
        <v>0</v>
      </c>
      <c r="AU546" s="71">
        <v>0</v>
      </c>
      <c r="AV546" s="71">
        <v>0</v>
      </c>
      <c r="AW546" s="71">
        <v>3</v>
      </c>
      <c r="AX546" s="71"/>
      <c r="AY546" s="72"/>
      <c r="AZ546" s="71">
        <v>125.288</v>
      </c>
      <c r="BA546" s="71">
        <v>1175.31</v>
      </c>
      <c r="BB546" s="71">
        <v>0</v>
      </c>
      <c r="BC546" s="71">
        <v>0</v>
      </c>
      <c r="BD546" s="71">
        <v>0</v>
      </c>
      <c r="BE546" s="71">
        <v>516.79999999999995</v>
      </c>
      <c r="BF546" s="71"/>
      <c r="BG546" s="72"/>
      <c r="BH546" s="71">
        <v>0</v>
      </c>
      <c r="BI546" s="71">
        <v>0</v>
      </c>
      <c r="BJ546" s="71">
        <v>4.2839999999999998</v>
      </c>
      <c r="BK546" s="71">
        <v>0</v>
      </c>
      <c r="BL546" s="71">
        <v>0</v>
      </c>
      <c r="BM546" s="71">
        <v>0</v>
      </c>
      <c r="BN546" s="72"/>
      <c r="BO546" s="71">
        <v>0</v>
      </c>
      <c r="BP546" s="71">
        <v>0</v>
      </c>
      <c r="BQ546" s="71">
        <v>1</v>
      </c>
      <c r="BR546" s="71">
        <v>0</v>
      </c>
      <c r="BS546" s="71">
        <v>0</v>
      </c>
      <c r="BT546" s="71">
        <v>0</v>
      </c>
      <c r="BU546"/>
      <c r="BV546" s="70">
        <v>4.2839999999999998</v>
      </c>
      <c r="BW546" s="70">
        <v>0</v>
      </c>
      <c r="BX546" s="70">
        <v>0</v>
      </c>
      <c r="BY546" s="70">
        <v>0</v>
      </c>
      <c r="BZ546" s="70">
        <v>0</v>
      </c>
      <c r="CA546" s="70">
        <v>0</v>
      </c>
      <c r="CB546" s="70">
        <v>0</v>
      </c>
      <c r="CC546" s="70">
        <v>0</v>
      </c>
      <c r="CD546" s="70">
        <v>0</v>
      </c>
    </row>
    <row r="547" spans="1:82">
      <c r="A547" s="70" t="s">
        <v>2325</v>
      </c>
      <c r="B547" s="70">
        <v>48</v>
      </c>
      <c r="C547" s="70">
        <v>14</v>
      </c>
      <c r="D547" s="70">
        <v>3</v>
      </c>
      <c r="E547" s="70">
        <v>2017</v>
      </c>
      <c r="F547" s="70" t="s">
        <v>156</v>
      </c>
      <c r="G547" s="70" t="s">
        <v>1674</v>
      </c>
      <c r="H547" s="70" t="s">
        <v>1675</v>
      </c>
      <c r="I547" s="148"/>
      <c r="J547" s="71">
        <v>29.929329692742883</v>
      </c>
      <c r="K547" s="71">
        <v>0.52681641919103595</v>
      </c>
      <c r="L547" s="71">
        <v>6.6530259563918666</v>
      </c>
      <c r="M547" s="71">
        <v>5.0805905416538755</v>
      </c>
      <c r="N547" s="71">
        <v>9.3822952163104656</v>
      </c>
      <c r="O547" s="71">
        <v>4.2014380436914536</v>
      </c>
      <c r="P547" s="71">
        <v>6.6335945965280061</v>
      </c>
      <c r="Q547" s="71">
        <v>0.26549276254718002</v>
      </c>
      <c r="R547" s="71">
        <v>0</v>
      </c>
      <c r="S547" s="71">
        <v>0.20746594844027325</v>
      </c>
      <c r="T547" s="72"/>
      <c r="U547" s="71">
        <v>1118687</v>
      </c>
      <c r="V547" s="71">
        <v>169</v>
      </c>
      <c r="W547" s="71">
        <v>142</v>
      </c>
      <c r="X547" s="71">
        <v>976</v>
      </c>
      <c r="Y547" s="71">
        <v>1803</v>
      </c>
      <c r="Z547" s="71">
        <v>2512</v>
      </c>
      <c r="AA547" s="71">
        <v>1374</v>
      </c>
      <c r="AB547" s="71">
        <v>3887</v>
      </c>
      <c r="AC547" s="71">
        <v>0</v>
      </c>
      <c r="AD547" s="71">
        <v>0.20746594844027319</v>
      </c>
      <c r="AE547" s="72"/>
      <c r="AF547" s="71">
        <v>9068382.657057032</v>
      </c>
      <c r="AG547" s="71">
        <v>348093.57524013403</v>
      </c>
      <c r="AH547" s="71">
        <v>917535.05769230984</v>
      </c>
      <c r="AI547" s="71">
        <v>6042962.5405433197</v>
      </c>
      <c r="AJ547" s="71">
        <v>7192732.3490541708</v>
      </c>
      <c r="AK547" s="71">
        <v>0</v>
      </c>
      <c r="AL547" s="71">
        <v>0</v>
      </c>
      <c r="AM547" s="71">
        <v>533945.07101589278</v>
      </c>
      <c r="AN547" s="71">
        <v>0</v>
      </c>
      <c r="AO547" s="71">
        <v>0</v>
      </c>
      <c r="AP547" s="71">
        <v>24103651.25060286</v>
      </c>
      <c r="AQ547" s="72"/>
      <c r="AR547" s="71">
        <v>22</v>
      </c>
      <c r="AS547" s="71">
        <v>6</v>
      </c>
      <c r="AT547" s="71">
        <v>0</v>
      </c>
      <c r="AU547" s="71">
        <v>0</v>
      </c>
      <c r="AV547" s="71">
        <v>0</v>
      </c>
      <c r="AW547" s="71">
        <v>3</v>
      </c>
      <c r="AX547" s="71"/>
      <c r="AY547" s="72"/>
      <c r="AZ547" s="71">
        <v>149.18799999999999</v>
      </c>
      <c r="BA547" s="71">
        <v>1175.31</v>
      </c>
      <c r="BB547" s="71">
        <v>0</v>
      </c>
      <c r="BC547" s="71">
        <v>0</v>
      </c>
      <c r="BD547" s="71">
        <v>0</v>
      </c>
      <c r="BE547" s="71">
        <v>516.75</v>
      </c>
      <c r="BF547" s="71"/>
      <c r="BG547" s="72"/>
      <c r="BH547" s="71">
        <v>0</v>
      </c>
      <c r="BI547" s="71">
        <v>0</v>
      </c>
      <c r="BJ547" s="71">
        <v>3.95</v>
      </c>
      <c r="BK547" s="71">
        <v>0</v>
      </c>
      <c r="BL547" s="71">
        <v>0</v>
      </c>
      <c r="BM547" s="71">
        <v>0</v>
      </c>
      <c r="BN547" s="72"/>
      <c r="BO547" s="71">
        <v>0</v>
      </c>
      <c r="BP547" s="71">
        <v>0</v>
      </c>
      <c r="BQ547" s="71">
        <v>1</v>
      </c>
      <c r="BR547" s="71">
        <v>0</v>
      </c>
      <c r="BS547" s="71">
        <v>0</v>
      </c>
      <c r="BT547" s="71">
        <v>0</v>
      </c>
      <c r="BU547"/>
      <c r="BV547" s="70">
        <v>3.95</v>
      </c>
      <c r="BW547" s="70">
        <v>0</v>
      </c>
      <c r="BX547" s="70">
        <v>0</v>
      </c>
      <c r="BY547" s="70">
        <v>0</v>
      </c>
      <c r="BZ547" s="70">
        <v>0</v>
      </c>
      <c r="CA547" s="70">
        <v>0</v>
      </c>
      <c r="CB547" s="70">
        <v>0</v>
      </c>
      <c r="CC547" s="70">
        <v>0</v>
      </c>
      <c r="CD547" s="70">
        <v>0</v>
      </c>
    </row>
    <row r="548" spans="1:82">
      <c r="A548" s="70" t="s">
        <v>2326</v>
      </c>
      <c r="B548" s="70">
        <v>49</v>
      </c>
      <c r="C548" s="70">
        <v>15</v>
      </c>
      <c r="D548" s="70">
        <v>3</v>
      </c>
      <c r="E548" s="70">
        <v>2018</v>
      </c>
      <c r="F548" s="70" t="s">
        <v>183</v>
      </c>
      <c r="G548" s="70" t="s">
        <v>1674</v>
      </c>
      <c r="H548" s="70" t="s">
        <v>1675</v>
      </c>
      <c r="I548" s="148"/>
      <c r="J548" s="71">
        <v>23.510524579887761</v>
      </c>
      <c r="K548" s="71">
        <v>0.49032339587196511</v>
      </c>
      <c r="L548" s="71">
        <v>6.1032943818049867</v>
      </c>
      <c r="M548" s="71">
        <v>5.1056484022613411</v>
      </c>
      <c r="N548" s="71">
        <v>8.5902110143933861</v>
      </c>
      <c r="O548" s="71">
        <v>4.1077320808939053</v>
      </c>
      <c r="P548" s="71">
        <v>6.5723421065531369</v>
      </c>
      <c r="Q548" s="71">
        <v>0.24179787934545999</v>
      </c>
      <c r="R548" s="71">
        <v>0</v>
      </c>
      <c r="S548" s="71">
        <v>0.28055181416699621</v>
      </c>
      <c r="T548" s="72"/>
      <c r="U548" s="71">
        <v>918208</v>
      </c>
      <c r="V548" s="71">
        <v>169</v>
      </c>
      <c r="W548" s="71">
        <v>142</v>
      </c>
      <c r="X548" s="71">
        <v>976</v>
      </c>
      <c r="Y548" s="71">
        <v>1793</v>
      </c>
      <c r="Z548" s="71">
        <v>2503</v>
      </c>
      <c r="AA548" s="71">
        <v>1375</v>
      </c>
      <c r="AB548" s="71">
        <v>3815</v>
      </c>
      <c r="AC548" s="71">
        <v>0</v>
      </c>
      <c r="AD548" s="71">
        <v>0.28055181416699621</v>
      </c>
      <c r="AE548" s="72"/>
      <c r="AF548" s="71">
        <v>7471709.770202239</v>
      </c>
      <c r="AG548" s="71">
        <v>314941.41399669292</v>
      </c>
      <c r="AH548" s="71">
        <v>864776.90477267315</v>
      </c>
      <c r="AI548" s="71">
        <v>6177142.0792828901</v>
      </c>
      <c r="AJ548" s="71">
        <v>6644546.0777175184</v>
      </c>
      <c r="AK548" s="71">
        <v>0</v>
      </c>
      <c r="AL548" s="71">
        <v>0</v>
      </c>
      <c r="AM548" s="71">
        <v>525138.98736494035</v>
      </c>
      <c r="AN548" s="71">
        <v>0</v>
      </c>
      <c r="AO548" s="71">
        <v>0</v>
      </c>
      <c r="AP548" s="71">
        <v>21998255.233336955</v>
      </c>
      <c r="AQ548" s="72"/>
      <c r="AR548" s="71">
        <v>24</v>
      </c>
      <c r="AS548" s="71">
        <v>6</v>
      </c>
      <c r="AT548" s="71">
        <v>0</v>
      </c>
      <c r="AU548" s="71">
        <v>0</v>
      </c>
      <c r="AV548" s="71">
        <v>0</v>
      </c>
      <c r="AW548" s="71">
        <v>3</v>
      </c>
      <c r="AX548" s="71"/>
      <c r="AY548" s="72"/>
      <c r="AZ548" s="71">
        <v>166.78800000000001</v>
      </c>
      <c r="BA548" s="71">
        <v>1175.1099999999999</v>
      </c>
      <c r="BB548" s="71">
        <v>0</v>
      </c>
      <c r="BC548" s="71">
        <v>0</v>
      </c>
      <c r="BD548" s="71">
        <v>0</v>
      </c>
      <c r="BE548" s="71">
        <v>510.75</v>
      </c>
      <c r="BF548" s="71"/>
      <c r="BG548" s="72"/>
      <c r="BH548" s="71">
        <v>0</v>
      </c>
      <c r="BI548" s="71">
        <v>0</v>
      </c>
      <c r="BJ548" s="71">
        <v>3.802</v>
      </c>
      <c r="BK548" s="71">
        <v>0</v>
      </c>
      <c r="BL548" s="71">
        <v>0</v>
      </c>
      <c r="BM548" s="71">
        <v>0</v>
      </c>
      <c r="BN548" s="72"/>
      <c r="BO548" s="71">
        <v>0</v>
      </c>
      <c r="BP548" s="71">
        <v>0</v>
      </c>
      <c r="BQ548" s="71">
        <v>1</v>
      </c>
      <c r="BR548" s="71">
        <v>0</v>
      </c>
      <c r="BS548" s="71">
        <v>0</v>
      </c>
      <c r="BT548" s="71">
        <v>0</v>
      </c>
      <c r="BU548"/>
      <c r="BV548" s="70">
        <v>3.802</v>
      </c>
      <c r="BW548" s="70">
        <v>0</v>
      </c>
      <c r="BX548" s="70">
        <v>0</v>
      </c>
      <c r="BY548" s="70">
        <v>0</v>
      </c>
      <c r="BZ548" s="70">
        <v>0</v>
      </c>
      <c r="CA548" s="70">
        <v>0</v>
      </c>
      <c r="CB548" s="70">
        <v>0</v>
      </c>
      <c r="CC548" s="70">
        <v>0</v>
      </c>
      <c r="CD548" s="70">
        <v>0</v>
      </c>
    </row>
    <row r="549" spans="1:82">
      <c r="A549" s="70" t="s">
        <v>2327</v>
      </c>
      <c r="B549" s="70">
        <v>50</v>
      </c>
      <c r="C549" s="70">
        <v>16</v>
      </c>
      <c r="D549" s="70">
        <v>3</v>
      </c>
      <c r="E549" s="70">
        <v>2019</v>
      </c>
      <c r="F549" s="70" t="s">
        <v>158</v>
      </c>
      <c r="G549" s="70" t="s">
        <v>1674</v>
      </c>
      <c r="H549" s="70" t="s">
        <v>1675</v>
      </c>
      <c r="I549" s="148"/>
      <c r="J549" s="71">
        <v>23.360692769371305</v>
      </c>
      <c r="K549" s="71">
        <v>0.45498400630012387</v>
      </c>
      <c r="L549" s="71">
        <v>6.1306392231469848</v>
      </c>
      <c r="M549" s="71">
        <v>4.5802302247614293</v>
      </c>
      <c r="N549" s="71">
        <v>8.7108514459919295</v>
      </c>
      <c r="O549" s="71">
        <v>4.0011691117589194</v>
      </c>
      <c r="P549" s="71">
        <v>5.7454077858388573</v>
      </c>
      <c r="Q549" s="71">
        <v>0.23314120943713501</v>
      </c>
      <c r="R549" s="71">
        <v>0</v>
      </c>
      <c r="S549" s="71">
        <v>0.25835901006710649</v>
      </c>
      <c r="T549" s="72"/>
      <c r="U549" s="71">
        <v>959753</v>
      </c>
      <c r="V549" s="71">
        <v>169</v>
      </c>
      <c r="W549" s="71">
        <v>142</v>
      </c>
      <c r="X549" s="71">
        <v>976</v>
      </c>
      <c r="Y549" s="71">
        <v>1796</v>
      </c>
      <c r="Z549" s="71">
        <v>2505</v>
      </c>
      <c r="AA549" s="71">
        <v>1193</v>
      </c>
      <c r="AB549" s="71">
        <v>3778</v>
      </c>
      <c r="AC549" s="71">
        <v>0</v>
      </c>
      <c r="AD549" s="71">
        <v>0.25835901006710649</v>
      </c>
      <c r="AE549" s="72"/>
      <c r="AF549" s="71">
        <v>7663464.6490709614</v>
      </c>
      <c r="AG549" s="71">
        <v>314848.15100524871</v>
      </c>
      <c r="AH549" s="71">
        <v>933700.74643281789</v>
      </c>
      <c r="AI549" s="71">
        <v>6053086.4408240812</v>
      </c>
      <c r="AJ549" s="71">
        <v>7020694.3742486322</v>
      </c>
      <c r="AK549" s="71">
        <v>0</v>
      </c>
      <c r="AL549" s="71">
        <v>0</v>
      </c>
      <c r="AM549" s="71">
        <v>514535.15923122707</v>
      </c>
      <c r="AN549" s="71">
        <v>0</v>
      </c>
      <c r="AO549" s="71">
        <v>0</v>
      </c>
      <c r="AP549" s="71">
        <v>22500329.520812966</v>
      </c>
      <c r="AQ549" s="72"/>
      <c r="AR549" s="71">
        <v>26</v>
      </c>
      <c r="AS549" s="71">
        <v>6</v>
      </c>
      <c r="AT549" s="71">
        <v>0</v>
      </c>
      <c r="AU549" s="71">
        <v>0</v>
      </c>
      <c r="AV549" s="71">
        <v>0</v>
      </c>
      <c r="AW549" s="71">
        <v>3</v>
      </c>
      <c r="AX549" s="71"/>
      <c r="AY549" s="72"/>
      <c r="AZ549" s="71">
        <v>173.18799999999999</v>
      </c>
      <c r="BA549" s="71">
        <v>1175.31</v>
      </c>
      <c r="BB549" s="71">
        <v>0</v>
      </c>
      <c r="BC549" s="71">
        <v>0</v>
      </c>
      <c r="BD549" s="71">
        <v>0</v>
      </c>
      <c r="BE549" s="71">
        <v>510.59199999999998</v>
      </c>
      <c r="BF549" s="71"/>
      <c r="BG549" s="72"/>
      <c r="BH549" s="71">
        <v>0</v>
      </c>
      <c r="BI549" s="71">
        <v>0</v>
      </c>
      <c r="BJ549" s="71">
        <v>3.69</v>
      </c>
      <c r="BK549" s="71">
        <v>0</v>
      </c>
      <c r="BL549" s="71">
        <v>0</v>
      </c>
      <c r="BM549" s="71">
        <v>0</v>
      </c>
      <c r="BN549" s="72"/>
      <c r="BO549" s="71">
        <v>0</v>
      </c>
      <c r="BP549" s="71">
        <v>0</v>
      </c>
      <c r="BQ549" s="71">
        <v>1</v>
      </c>
      <c r="BR549" s="71">
        <v>0</v>
      </c>
      <c r="BS549" s="71">
        <v>0</v>
      </c>
      <c r="BT549" s="71">
        <v>0</v>
      </c>
      <c r="BU549"/>
      <c r="BV549" s="70">
        <v>3.69</v>
      </c>
      <c r="BW549" s="70">
        <v>0</v>
      </c>
      <c r="BX549" s="70">
        <v>0</v>
      </c>
      <c r="BY549" s="70">
        <v>0</v>
      </c>
      <c r="BZ549" s="70">
        <v>0</v>
      </c>
      <c r="CA549" s="70">
        <v>0</v>
      </c>
      <c r="CB549" s="70">
        <v>0</v>
      </c>
      <c r="CC549" s="70">
        <v>0</v>
      </c>
      <c r="CD549" s="70">
        <v>0</v>
      </c>
    </row>
    <row r="550" spans="1:82">
      <c r="A550" s="70" t="s">
        <v>2328</v>
      </c>
      <c r="B550" s="70">
        <v>51</v>
      </c>
      <c r="C550" s="70">
        <v>17</v>
      </c>
      <c r="D550" s="70">
        <v>3</v>
      </c>
      <c r="E550" s="70">
        <v>2020</v>
      </c>
      <c r="F550" s="70" t="s">
        <v>159</v>
      </c>
      <c r="G550" s="70" t="s">
        <v>1674</v>
      </c>
      <c r="H550" s="70" t="s">
        <v>1675</v>
      </c>
      <c r="I550" s="148"/>
      <c r="J550" s="71">
        <v>22.527719346020131</v>
      </c>
      <c r="K550" s="71">
        <v>0.6489095616905286</v>
      </c>
      <c r="L550" s="71">
        <v>9.4746232088059781</v>
      </c>
      <c r="M550" s="71">
        <v>4.801880643825057</v>
      </c>
      <c r="N550" s="71">
        <v>8.0862319649393779</v>
      </c>
      <c r="O550" s="71">
        <v>3.4845982832153393</v>
      </c>
      <c r="P550" s="71">
        <v>5.4733991490031011</v>
      </c>
      <c r="Q550" s="71">
        <v>0.221397516362944</v>
      </c>
      <c r="R550" s="71">
        <v>0</v>
      </c>
      <c r="S550" s="71">
        <v>0.2409433492188254</v>
      </c>
      <c r="T550" s="72"/>
      <c r="U550" s="71">
        <v>1049171</v>
      </c>
      <c r="V550" s="71">
        <v>223</v>
      </c>
      <c r="W550" s="71">
        <v>195</v>
      </c>
      <c r="X550" s="71">
        <v>1076</v>
      </c>
      <c r="Y550" s="71">
        <v>1819</v>
      </c>
      <c r="Z550" s="71">
        <v>2490</v>
      </c>
      <c r="AA550" s="71">
        <v>1208</v>
      </c>
      <c r="AB550" s="71">
        <v>3755</v>
      </c>
      <c r="AC550" s="71">
        <v>0</v>
      </c>
      <c r="AD550" s="71">
        <v>0.2409433492188254</v>
      </c>
      <c r="AE550" s="72"/>
      <c r="AF550" s="71">
        <v>8191830.0506444024</v>
      </c>
      <c r="AG550" s="71">
        <v>415756.74288540502</v>
      </c>
      <c r="AH550" s="71">
        <v>1389437.2737769783</v>
      </c>
      <c r="AI550" s="71">
        <v>6178049.4640772194</v>
      </c>
      <c r="AJ550" s="71">
        <v>7469701.3455907078</v>
      </c>
      <c r="AK550" s="71"/>
      <c r="AL550" s="71"/>
      <c r="AM550" s="71">
        <v>490069.21892013343</v>
      </c>
      <c r="AN550" s="71"/>
      <c r="AO550" s="71"/>
      <c r="AP550" s="71">
        <v>24134844.095894847</v>
      </c>
      <c r="AQ550" s="72"/>
      <c r="AR550" s="71">
        <v>27</v>
      </c>
      <c r="AS550" s="71">
        <v>6</v>
      </c>
      <c r="AT550" s="71">
        <v>0</v>
      </c>
      <c r="AU550" s="71">
        <v>0</v>
      </c>
      <c r="AV550" s="71">
        <v>0</v>
      </c>
      <c r="AW550" s="71">
        <v>3</v>
      </c>
      <c r="AX550" s="71"/>
      <c r="AY550" s="72"/>
      <c r="AZ550" s="71">
        <v>178.68799999999999</v>
      </c>
      <c r="BA550" s="71">
        <v>1175.31</v>
      </c>
      <c r="BB550" s="71">
        <v>0</v>
      </c>
      <c r="BC550" s="71">
        <v>0</v>
      </c>
      <c r="BD550" s="71">
        <v>0</v>
      </c>
      <c r="BE550" s="71">
        <v>510.59300000000002</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2329</v>
      </c>
      <c r="B551" s="70">
        <v>51</v>
      </c>
      <c r="C551" s="70">
        <v>18</v>
      </c>
      <c r="D551" s="70">
        <v>3</v>
      </c>
      <c r="E551" s="70">
        <v>2021</v>
      </c>
      <c r="F551" s="70" t="s">
        <v>160</v>
      </c>
      <c r="G551" s="70" t="s">
        <v>1674</v>
      </c>
      <c r="H551" s="70" t="s">
        <v>1675</v>
      </c>
      <c r="I551" s="148"/>
      <c r="J551" s="71">
        <v>23.38015854914493</v>
      </c>
      <c r="K551" s="71">
        <v>0.62508003412763247</v>
      </c>
      <c r="L551" s="71">
        <v>8.6464363865891762</v>
      </c>
      <c r="M551" s="71">
        <v>4.876869183043163</v>
      </c>
      <c r="N551" s="71">
        <v>7.9098038670629238</v>
      </c>
      <c r="O551" s="71">
        <v>3.3828886757793959</v>
      </c>
      <c r="P551" s="71">
        <v>5.6409844205763271</v>
      </c>
      <c r="Q551" s="71">
        <v>0.21527326497434601</v>
      </c>
      <c r="R551" s="71">
        <v>0</v>
      </c>
      <c r="S551" s="71">
        <v>0.28022435270233981</v>
      </c>
      <c r="T551" s="72"/>
      <c r="U551" s="71">
        <v>1118196</v>
      </c>
      <c r="V551" s="71">
        <v>223</v>
      </c>
      <c r="W551" s="71">
        <v>195</v>
      </c>
      <c r="X551" s="71">
        <v>1076</v>
      </c>
      <c r="Y551" s="71">
        <v>1801</v>
      </c>
      <c r="Z551" s="71">
        <v>2489</v>
      </c>
      <c r="AA551" s="71">
        <v>1214</v>
      </c>
      <c r="AB551" s="71">
        <v>3687</v>
      </c>
      <c r="AC551" s="71">
        <v>0</v>
      </c>
      <c r="AD551" s="71">
        <v>0.28022435270233981</v>
      </c>
      <c r="AE551" s="72"/>
      <c r="AF551" s="71">
        <v>8564900.0486778766</v>
      </c>
      <c r="AG551" s="71">
        <v>422936.20923645608</v>
      </c>
      <c r="AH551" s="71">
        <v>1245711.3761618873</v>
      </c>
      <c r="AI551" s="71">
        <v>6779151.6271229498</v>
      </c>
      <c r="AJ551" s="71">
        <v>7204367.1481203316</v>
      </c>
      <c r="AK551" s="71">
        <v>0</v>
      </c>
      <c r="AL551" s="71">
        <v>0</v>
      </c>
      <c r="AM551" s="71">
        <v>483969.95434736938</v>
      </c>
      <c r="AN551" s="71">
        <v>0</v>
      </c>
      <c r="AO551" s="71">
        <v>0</v>
      </c>
      <c r="AP551" s="71">
        <v>24701036.36366687</v>
      </c>
      <c r="AQ551" s="72"/>
      <c r="AR551" s="71">
        <v>28</v>
      </c>
      <c r="AS551" s="71">
        <v>7</v>
      </c>
      <c r="AT551" s="71">
        <v>0</v>
      </c>
      <c r="AU551" s="71">
        <v>0</v>
      </c>
      <c r="AV551" s="71">
        <v>0</v>
      </c>
      <c r="AW551" s="71">
        <v>3</v>
      </c>
      <c r="AX551" s="71"/>
      <c r="AY551" s="72"/>
      <c r="AZ551" s="71">
        <v>184.113</v>
      </c>
      <c r="BA551" s="71">
        <v>1224.81</v>
      </c>
      <c r="BB551" s="71">
        <v>0</v>
      </c>
      <c r="BC551" s="71">
        <v>0</v>
      </c>
      <c r="BD551" s="71">
        <v>0</v>
      </c>
      <c r="BE551" s="71">
        <v>510.59300000000002</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1682</v>
      </c>
      <c r="B552" s="70">
        <v>51</v>
      </c>
      <c r="C552" s="70">
        <v>19</v>
      </c>
      <c r="D552" s="70">
        <v>3</v>
      </c>
      <c r="E552" s="70">
        <v>2022</v>
      </c>
      <c r="F552" s="70" t="s">
        <v>161</v>
      </c>
      <c r="G552" s="70" t="s">
        <v>1674</v>
      </c>
      <c r="H552" s="70" t="s">
        <v>1675</v>
      </c>
      <c r="I552" s="148"/>
      <c r="J552" s="71">
        <v>20.49880832958069</v>
      </c>
      <c r="K552" s="71">
        <v>0.59792285519231914</v>
      </c>
      <c r="L552" s="71">
        <v>7.7526718237068728</v>
      </c>
      <c r="M552" s="71">
        <v>4.9722238345277701</v>
      </c>
      <c r="N552" s="71">
        <v>7.6644329735026338</v>
      </c>
      <c r="O552" s="71">
        <v>3.5390735899856947</v>
      </c>
      <c r="P552" s="71">
        <v>5.5471284382089978</v>
      </c>
      <c r="Q552" s="71">
        <v>0.21163708381296795</v>
      </c>
      <c r="R552" s="71">
        <v>0</v>
      </c>
      <c r="S552" s="71">
        <v>0.34388245444542842</v>
      </c>
      <c r="T552" s="72"/>
      <c r="U552" s="71">
        <v>1205797</v>
      </c>
      <c r="V552" s="71">
        <v>223</v>
      </c>
      <c r="W552" s="71">
        <v>195</v>
      </c>
      <c r="X552" s="71">
        <v>1076</v>
      </c>
      <c r="Y552" s="71">
        <v>1772</v>
      </c>
      <c r="Z552" s="71">
        <v>2474</v>
      </c>
      <c r="AA552" s="71">
        <v>1212</v>
      </c>
      <c r="AB552" s="71">
        <v>3595</v>
      </c>
      <c r="AC552" s="71">
        <v>0</v>
      </c>
      <c r="AD552" s="71">
        <v>0.34388245444542842</v>
      </c>
      <c r="AE552" s="72"/>
      <c r="AF552" s="71">
        <v>8233815.9141052393</v>
      </c>
      <c r="AG552" s="71">
        <v>426651.5227088774</v>
      </c>
      <c r="AH552" s="71">
        <v>1382751.0795889455</v>
      </c>
      <c r="AI552" s="71">
        <v>6732540.7257010499</v>
      </c>
      <c r="AJ552" s="71">
        <v>7215344.2197005898</v>
      </c>
      <c r="AK552" s="71">
        <v>0</v>
      </c>
      <c r="AL552" s="71">
        <v>0</v>
      </c>
      <c r="AM552" s="71">
        <v>464212.62339358043</v>
      </c>
      <c r="AN552" s="71">
        <v>0</v>
      </c>
      <c r="AO552" s="71">
        <v>0</v>
      </c>
      <c r="AP552" s="71">
        <v>24455316.085198283</v>
      </c>
      <c r="AQ552" s="72"/>
      <c r="AR552" s="71">
        <v>28</v>
      </c>
      <c r="AS552" s="71">
        <v>7</v>
      </c>
      <c r="AT552" s="71">
        <v>0</v>
      </c>
      <c r="AU552" s="71">
        <v>0</v>
      </c>
      <c r="AV552" s="71">
        <v>0</v>
      </c>
      <c r="AW552" s="71">
        <v>3</v>
      </c>
      <c r="AX552" s="71"/>
      <c r="AY552" s="72"/>
      <c r="AZ552" s="71">
        <v>184.113</v>
      </c>
      <c r="BA552" s="71">
        <v>1224.81</v>
      </c>
      <c r="BB552" s="71">
        <v>0</v>
      </c>
      <c r="BC552" s="71">
        <v>0</v>
      </c>
      <c r="BD552" s="71">
        <v>0</v>
      </c>
      <c r="BE552" s="71">
        <v>510.59299999999996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2330</v>
      </c>
      <c r="B553" s="70">
        <v>51</v>
      </c>
      <c r="C553" s="70">
        <v>20</v>
      </c>
      <c r="D553" s="70">
        <v>3</v>
      </c>
      <c r="E553" s="70">
        <v>2023</v>
      </c>
      <c r="F553" s="70" t="s">
        <v>1539</v>
      </c>
      <c r="G553" s="70" t="s">
        <v>1674</v>
      </c>
      <c r="H553" s="70" t="s">
        <v>1675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v>
      </c>
      <c r="AS553" s="71">
        <v>7</v>
      </c>
      <c r="AT553" s="71">
        <v>0</v>
      </c>
      <c r="AU553" s="71">
        <v>0</v>
      </c>
      <c r="AV553" s="71">
        <v>0</v>
      </c>
      <c r="AW553" s="71">
        <v>3</v>
      </c>
      <c r="AX553" s="71"/>
      <c r="AY553" s="72"/>
      <c r="AZ553" s="71">
        <v>184.113</v>
      </c>
      <c r="BA553" s="71">
        <v>1224.81</v>
      </c>
      <c r="BB553" s="71">
        <v>0</v>
      </c>
      <c r="BC553" s="71">
        <v>0</v>
      </c>
      <c r="BD553" s="71">
        <v>0</v>
      </c>
      <c r="BE553" s="71">
        <v>510.59299999999996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1673</v>
      </c>
      <c r="B554" s="70">
        <v>51</v>
      </c>
      <c r="C554" s="70">
        <v>21</v>
      </c>
      <c r="D554" s="70">
        <v>3</v>
      </c>
      <c r="E554" s="70">
        <v>2024</v>
      </c>
      <c r="F554" s="70" t="s">
        <v>1554</v>
      </c>
      <c r="G554" s="70" t="s">
        <v>1674</v>
      </c>
      <c r="H554" s="70" t="s">
        <v>1675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2331</v>
      </c>
      <c r="B555" s="70">
        <v>358</v>
      </c>
      <c r="C555" s="70">
        <v>1</v>
      </c>
      <c r="D555" s="70">
        <v>22</v>
      </c>
      <c r="E555" s="70">
        <v>1990</v>
      </c>
      <c r="F555" s="70" t="s">
        <v>787</v>
      </c>
      <c r="G555" s="70" t="s">
        <v>1645</v>
      </c>
      <c r="H555" s="70" t="s">
        <v>1646</v>
      </c>
      <c r="I555" s="148"/>
      <c r="J555" s="71">
        <v>4.5103990001629448</v>
      </c>
      <c r="K555" s="71">
        <v>2.6069833232330089</v>
      </c>
      <c r="L555" s="71">
        <v>3.4198215891768182</v>
      </c>
      <c r="M555" s="71">
        <v>3.8708625550633289</v>
      </c>
      <c r="N555" s="71">
        <v>9.0171264169871019</v>
      </c>
      <c r="O555" s="71">
        <v>4.0431624612244361</v>
      </c>
      <c r="P555" s="71">
        <v>5.3168905169749339</v>
      </c>
      <c r="Q555" s="71">
        <v>0.35660157547046201</v>
      </c>
      <c r="R555" s="71">
        <v>0</v>
      </c>
      <c r="S555" s="71">
        <v>0.29038510261183942</v>
      </c>
      <c r="T555" s="72"/>
      <c r="U555" s="71">
        <v>126636</v>
      </c>
      <c r="V555" s="71">
        <v>477</v>
      </c>
      <c r="W555" s="71">
        <v>40</v>
      </c>
      <c r="X555" s="71">
        <v>1298</v>
      </c>
      <c r="Y555" s="71">
        <v>1929</v>
      </c>
      <c r="Z555" s="71">
        <v>1663</v>
      </c>
      <c r="AA555" s="71">
        <v>1291</v>
      </c>
      <c r="AB555" s="71">
        <v>5790</v>
      </c>
      <c r="AC555" s="71">
        <v>0</v>
      </c>
      <c r="AD555" s="71">
        <v>0.29038510261183942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2332</v>
      </c>
      <c r="B556" s="70">
        <v>359</v>
      </c>
      <c r="C556" s="70">
        <v>2</v>
      </c>
      <c r="D556" s="70">
        <v>22</v>
      </c>
      <c r="E556" s="70">
        <v>2005</v>
      </c>
      <c r="F556" s="70" t="s">
        <v>789</v>
      </c>
      <c r="G556" s="70" t="s">
        <v>1645</v>
      </c>
      <c r="H556" s="70" t="s">
        <v>1646</v>
      </c>
      <c r="I556" s="148"/>
      <c r="J556" s="71">
        <v>1.781587504456785</v>
      </c>
      <c r="K556" s="71">
        <v>1.016270725173106</v>
      </c>
      <c r="L556" s="71">
        <v>10.47310799313408</v>
      </c>
      <c r="M556" s="71">
        <v>4.8892493551653367</v>
      </c>
      <c r="N556" s="71">
        <v>11.3891439145221</v>
      </c>
      <c r="O556" s="71">
        <v>4.9646397625296323</v>
      </c>
      <c r="P556" s="71">
        <v>5.1040934606547346</v>
      </c>
      <c r="Q556" s="71">
        <v>0.28467397945638401</v>
      </c>
      <c r="R556" s="71">
        <v>0</v>
      </c>
      <c r="S556" s="71">
        <v>0.92478029445997323</v>
      </c>
      <c r="T556" s="72"/>
      <c r="U556" s="71">
        <v>55025</v>
      </c>
      <c r="V556" s="71">
        <v>310</v>
      </c>
      <c r="W556" s="71">
        <v>93</v>
      </c>
      <c r="X556" s="71">
        <v>794</v>
      </c>
      <c r="Y556" s="71">
        <v>2322</v>
      </c>
      <c r="Z556" s="71">
        <v>2363</v>
      </c>
      <c r="AA556" s="71">
        <v>1015</v>
      </c>
      <c r="AB556" s="71">
        <v>4832</v>
      </c>
      <c r="AC556" s="71">
        <v>0</v>
      </c>
      <c r="AD556" s="71">
        <v>0.92478029445997323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2333</v>
      </c>
      <c r="B557" s="70">
        <v>360</v>
      </c>
      <c r="C557" s="70">
        <v>3</v>
      </c>
      <c r="D557" s="70">
        <v>22</v>
      </c>
      <c r="E557" s="70">
        <v>2006</v>
      </c>
      <c r="F557" s="70" t="s">
        <v>790</v>
      </c>
      <c r="G557" s="70" t="s">
        <v>1645</v>
      </c>
      <c r="H557" s="70" t="s">
        <v>1646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2334</v>
      </c>
      <c r="B558" s="70">
        <v>361</v>
      </c>
      <c r="C558" s="70">
        <v>4</v>
      </c>
      <c r="D558" s="70">
        <v>22</v>
      </c>
      <c r="E558" s="70">
        <v>2007</v>
      </c>
      <c r="F558" s="70" t="s">
        <v>791</v>
      </c>
      <c r="G558" s="1064" t="s">
        <v>1645</v>
      </c>
      <c r="H558" s="70" t="s">
        <v>1646</v>
      </c>
      <c r="I558" s="148"/>
      <c r="J558" s="71">
        <v>1.42882745834701</v>
      </c>
      <c r="K558" s="71">
        <v>0.94374804002725199</v>
      </c>
      <c r="L558" s="71">
        <v>9.3558450895593364</v>
      </c>
      <c r="M558" s="71">
        <v>6.4647583199328089</v>
      </c>
      <c r="N558" s="71">
        <v>11.12932715008604</v>
      </c>
      <c r="O558" s="71">
        <v>4.6585299570215852</v>
      </c>
      <c r="P558" s="71">
        <v>4.8971348525618854</v>
      </c>
      <c r="Q558" s="71">
        <v>0.28644769605639497</v>
      </c>
      <c r="R558" s="71">
        <v>0</v>
      </c>
      <c r="S558" s="71">
        <v>0.75868044817882552</v>
      </c>
      <c r="T558" s="72"/>
      <c r="U558" s="71">
        <v>46923</v>
      </c>
      <c r="V558" s="71">
        <v>314</v>
      </c>
      <c r="W558" s="71">
        <v>114</v>
      </c>
      <c r="X558" s="71">
        <v>1315</v>
      </c>
      <c r="Y558" s="71">
        <v>2275</v>
      </c>
      <c r="Z558" s="71">
        <v>2305</v>
      </c>
      <c r="AA558" s="71">
        <v>959</v>
      </c>
      <c r="AB558" s="71">
        <v>4605</v>
      </c>
      <c r="AC558" s="71">
        <v>0</v>
      </c>
      <c r="AD558" s="71">
        <v>0.75868044817882552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2335</v>
      </c>
      <c r="B559" s="70">
        <v>362</v>
      </c>
      <c r="C559" s="70">
        <v>5</v>
      </c>
      <c r="D559" s="70">
        <v>22</v>
      </c>
      <c r="E559" s="70">
        <v>2008</v>
      </c>
      <c r="F559" s="70" t="s">
        <v>792</v>
      </c>
      <c r="G559" s="1064" t="s">
        <v>1645</v>
      </c>
      <c r="H559" s="70" t="s">
        <v>1646</v>
      </c>
      <c r="I559" s="148"/>
      <c r="J559" s="71">
        <v>0.65895033859978336</v>
      </c>
      <c r="K559" s="71">
        <v>0.82828752130840166</v>
      </c>
      <c r="L559" s="71">
        <v>8.0784191271881269</v>
      </c>
      <c r="M559" s="71">
        <v>7.5643932522651554</v>
      </c>
      <c r="N559" s="71">
        <v>11.616261726833519</v>
      </c>
      <c r="O559" s="71">
        <v>4.5220456749605882</v>
      </c>
      <c r="P559" s="71">
        <v>4.718130661449476</v>
      </c>
      <c r="Q559" s="71">
        <v>0.28285283180644999</v>
      </c>
      <c r="R559" s="71">
        <v>0</v>
      </c>
      <c r="S559" s="71">
        <v>0.88615957193133743</v>
      </c>
      <c r="T559" s="72"/>
      <c r="U559" s="71">
        <v>22737</v>
      </c>
      <c r="V559" s="71">
        <v>314</v>
      </c>
      <c r="W559" s="71">
        <v>114</v>
      </c>
      <c r="X559" s="71">
        <v>1315</v>
      </c>
      <c r="Y559" s="71">
        <v>2343</v>
      </c>
      <c r="Z559" s="71">
        <v>2316</v>
      </c>
      <c r="AA559" s="71">
        <v>925</v>
      </c>
      <c r="AB559" s="71">
        <v>4622</v>
      </c>
      <c r="AC559" s="71">
        <v>0</v>
      </c>
      <c r="AD559" s="71">
        <v>0.88615957193133743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2336</v>
      </c>
      <c r="B560" s="70">
        <v>363</v>
      </c>
      <c r="C560" s="70">
        <v>6</v>
      </c>
      <c r="D560" s="70">
        <v>22</v>
      </c>
      <c r="E560" s="70">
        <v>2009</v>
      </c>
      <c r="F560" s="70" t="s">
        <v>176</v>
      </c>
      <c r="G560" s="70" t="s">
        <v>1645</v>
      </c>
      <c r="H560" s="70" t="s">
        <v>1646</v>
      </c>
      <c r="I560" s="148"/>
      <c r="J560" s="71">
        <v>0.54194161023348275</v>
      </c>
      <c r="K560" s="71">
        <v>0.55998102096857105</v>
      </c>
      <c r="L560" s="71">
        <v>6.9878630435713358</v>
      </c>
      <c r="M560" s="71">
        <v>5.0786969800573152</v>
      </c>
      <c r="N560" s="71">
        <v>9.9775465885984982</v>
      </c>
      <c r="O560" s="71">
        <v>4.4903864023891638</v>
      </c>
      <c r="P560" s="71">
        <v>4.5163273024464861</v>
      </c>
      <c r="Q560" s="71">
        <v>0.26187173373782202</v>
      </c>
      <c r="R560" s="71">
        <v>0</v>
      </c>
      <c r="S560" s="71">
        <v>0.68754177619088808</v>
      </c>
      <c r="T560" s="72"/>
      <c r="U560" s="71">
        <v>18884</v>
      </c>
      <c r="V560" s="71">
        <v>260</v>
      </c>
      <c r="W560" s="71">
        <v>113</v>
      </c>
      <c r="X560" s="71">
        <v>1115</v>
      </c>
      <c r="Y560" s="71">
        <v>2343</v>
      </c>
      <c r="Z560" s="71">
        <v>2270</v>
      </c>
      <c r="AA560" s="71">
        <v>909</v>
      </c>
      <c r="AB560" s="71">
        <v>4492</v>
      </c>
      <c r="AC560" s="71">
        <v>0</v>
      </c>
      <c r="AD560" s="71">
        <v>0.68754177619088808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2337</v>
      </c>
      <c r="B561" s="70">
        <v>364</v>
      </c>
      <c r="C561" s="70">
        <v>7</v>
      </c>
      <c r="D561" s="70">
        <v>22</v>
      </c>
      <c r="E561" s="70">
        <v>2010</v>
      </c>
      <c r="F561" s="70" t="s">
        <v>177</v>
      </c>
      <c r="G561" s="70" t="s">
        <v>1645</v>
      </c>
      <c r="H561" s="70" t="s">
        <v>1646</v>
      </c>
      <c r="I561" s="148"/>
      <c r="J561" s="71">
        <v>0.44716000277295581</v>
      </c>
      <c r="K561" s="71">
        <v>0.58400769243398332</v>
      </c>
      <c r="L561" s="71">
        <v>6.3617662593203814</v>
      </c>
      <c r="M561" s="71">
        <v>4.546142112056363</v>
      </c>
      <c r="N561" s="71">
        <v>9.4671129672474965</v>
      </c>
      <c r="O561" s="71">
        <v>4.4912759252031478</v>
      </c>
      <c r="P561" s="71">
        <v>4.5351869730735679</v>
      </c>
      <c r="Q561" s="71">
        <v>0.26915158647339499</v>
      </c>
      <c r="R561" s="71">
        <v>0</v>
      </c>
      <c r="S561" s="71">
        <v>0.72223089661600881</v>
      </c>
      <c r="T561" s="72"/>
      <c r="U561" s="71">
        <v>17442</v>
      </c>
      <c r="V561" s="71">
        <v>260</v>
      </c>
      <c r="W561" s="71">
        <v>113</v>
      </c>
      <c r="X561" s="71">
        <v>1115</v>
      </c>
      <c r="Y561" s="71">
        <v>2261</v>
      </c>
      <c r="Z561" s="71">
        <v>2281</v>
      </c>
      <c r="AA561" s="71">
        <v>890</v>
      </c>
      <c r="AB561" s="71">
        <v>4424</v>
      </c>
      <c r="AC561" s="71">
        <v>0</v>
      </c>
      <c r="AD561" s="71">
        <v>0.72223089661600881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2338</v>
      </c>
      <c r="B562" s="70">
        <v>365</v>
      </c>
      <c r="C562" s="70">
        <v>8</v>
      </c>
      <c r="D562" s="70">
        <v>22</v>
      </c>
      <c r="E562" s="70">
        <v>2011</v>
      </c>
      <c r="F562" s="70" t="s">
        <v>178</v>
      </c>
      <c r="G562" s="70" t="s">
        <v>1645</v>
      </c>
      <c r="H562" s="70" t="s">
        <v>1646</v>
      </c>
      <c r="I562" s="148"/>
      <c r="J562" s="71">
        <v>0.45797200379673769</v>
      </c>
      <c r="K562" s="71">
        <v>0.81830340636882715</v>
      </c>
      <c r="L562" s="71">
        <v>5.9359914690335698</v>
      </c>
      <c r="M562" s="71">
        <v>5.7430556102184793</v>
      </c>
      <c r="N562" s="71">
        <v>11.430642671578459</v>
      </c>
      <c r="O562" s="71">
        <v>4.3803606428281991</v>
      </c>
      <c r="P562" s="71">
        <v>4.3595912673481987</v>
      </c>
      <c r="Q562" s="71">
        <v>0.30842809872702098</v>
      </c>
      <c r="R562" s="71">
        <v>0</v>
      </c>
      <c r="S562" s="71">
        <v>0.72799894257930842</v>
      </c>
      <c r="T562" s="72"/>
      <c r="U562" s="71">
        <v>16824</v>
      </c>
      <c r="V562" s="71">
        <v>260</v>
      </c>
      <c r="W562" s="71">
        <v>113</v>
      </c>
      <c r="X562" s="71">
        <v>1115</v>
      </c>
      <c r="Y562" s="71">
        <v>2268</v>
      </c>
      <c r="Z562" s="71">
        <v>2273</v>
      </c>
      <c r="AA562" s="71">
        <v>881</v>
      </c>
      <c r="AB562" s="71">
        <v>4395</v>
      </c>
      <c r="AC562" s="71">
        <v>0</v>
      </c>
      <c r="AD562" s="71">
        <v>0.72799894257930842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2339</v>
      </c>
      <c r="B563" s="70">
        <v>366</v>
      </c>
      <c r="C563" s="70">
        <v>9</v>
      </c>
      <c r="D563" s="70">
        <v>22</v>
      </c>
      <c r="E563" s="70">
        <v>2012</v>
      </c>
      <c r="F563" s="70" t="s">
        <v>179</v>
      </c>
      <c r="G563" s="70" t="s">
        <v>1645</v>
      </c>
      <c r="H563" s="70" t="s">
        <v>1646</v>
      </c>
      <c r="I563" s="148"/>
      <c r="J563" s="71">
        <v>0.38800522414772409</v>
      </c>
      <c r="K563" s="71">
        <v>0.92185043599754213</v>
      </c>
      <c r="L563" s="71">
        <v>5.9892388808362984</v>
      </c>
      <c r="M563" s="71">
        <v>7.1328568202686871</v>
      </c>
      <c r="N563" s="71">
        <v>12.72276577729339</v>
      </c>
      <c r="O563" s="71">
        <v>4.357362689285651</v>
      </c>
      <c r="P563" s="71">
        <v>4.3545355085262418</v>
      </c>
      <c r="Q563" s="71">
        <v>0.33342350372321</v>
      </c>
      <c r="R563" s="71">
        <v>0</v>
      </c>
      <c r="S563" s="71">
        <v>0.65130371457174085</v>
      </c>
      <c r="T563" s="72"/>
      <c r="U563" s="71">
        <v>13657</v>
      </c>
      <c r="V563" s="71">
        <v>260</v>
      </c>
      <c r="W563" s="71">
        <v>113</v>
      </c>
      <c r="X563" s="71">
        <v>1115</v>
      </c>
      <c r="Y563" s="71">
        <v>2298</v>
      </c>
      <c r="Z563" s="71">
        <v>2279</v>
      </c>
      <c r="AA563" s="71">
        <v>875</v>
      </c>
      <c r="AB563" s="71">
        <v>4373</v>
      </c>
      <c r="AC563" s="71">
        <v>0</v>
      </c>
      <c r="AD563" s="71">
        <v>0.65130371457174085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2340</v>
      </c>
      <c r="B564" s="70">
        <v>367</v>
      </c>
      <c r="C564" s="70">
        <v>10</v>
      </c>
      <c r="D564" s="70">
        <v>22</v>
      </c>
      <c r="E564" s="70">
        <v>2013</v>
      </c>
      <c r="F564" s="70" t="s">
        <v>180</v>
      </c>
      <c r="G564" s="70" t="s">
        <v>1645</v>
      </c>
      <c r="H564" s="70" t="s">
        <v>1646</v>
      </c>
      <c r="I564" s="148"/>
      <c r="J564" s="71">
        <v>0.68004557373987196</v>
      </c>
      <c r="K564" s="71">
        <v>0.76191252975300938</v>
      </c>
      <c r="L564" s="71">
        <v>5.2889701929776214</v>
      </c>
      <c r="M564" s="71">
        <v>6.6337273766255187</v>
      </c>
      <c r="N564" s="71">
        <v>12.340783405806251</v>
      </c>
      <c r="O564" s="71">
        <v>4.2278670568360068</v>
      </c>
      <c r="P564" s="71">
        <v>4.301008335022992</v>
      </c>
      <c r="Q564" s="71">
        <v>0.33796353100346799</v>
      </c>
      <c r="R564" s="71">
        <v>0</v>
      </c>
      <c r="S564" s="71">
        <v>0.52422286511032423</v>
      </c>
      <c r="T564" s="72"/>
      <c r="U564" s="71">
        <v>24372</v>
      </c>
      <c r="V564" s="71">
        <v>260</v>
      </c>
      <c r="W564" s="71">
        <v>113</v>
      </c>
      <c r="X564" s="71">
        <v>1115</v>
      </c>
      <c r="Y564" s="71">
        <v>2300</v>
      </c>
      <c r="Z564" s="71">
        <v>2310</v>
      </c>
      <c r="AA564" s="71">
        <v>861</v>
      </c>
      <c r="AB564" s="71">
        <v>4369</v>
      </c>
      <c r="AC564" s="71">
        <v>0</v>
      </c>
      <c r="AD564" s="71">
        <v>0.52422286511032423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2341</v>
      </c>
      <c r="B565" s="70">
        <v>368</v>
      </c>
      <c r="C565" s="70">
        <v>11</v>
      </c>
      <c r="D565" s="70">
        <v>22</v>
      </c>
      <c r="E565" s="70">
        <v>2014</v>
      </c>
      <c r="F565" s="70" t="s">
        <v>181</v>
      </c>
      <c r="G565" s="70" t="s">
        <v>1645</v>
      </c>
      <c r="H565" s="70" t="s">
        <v>1646</v>
      </c>
      <c r="I565" s="148"/>
      <c r="J565" s="71">
        <v>0.63334225960688895</v>
      </c>
      <c r="K565" s="71">
        <v>0.6239442694676246</v>
      </c>
      <c r="L565" s="71">
        <v>7.2447837853513457</v>
      </c>
      <c r="M565" s="71">
        <v>7.2906218752345628</v>
      </c>
      <c r="N565" s="71">
        <v>12.982075106210401</v>
      </c>
      <c r="O565" s="71">
        <v>4.0037934941736042</v>
      </c>
      <c r="P565" s="71">
        <v>4.3334069775767281</v>
      </c>
      <c r="Q565" s="71">
        <v>0.31958018074869698</v>
      </c>
      <c r="R565" s="71">
        <v>0</v>
      </c>
      <c r="S565" s="71">
        <v>0.49956216220517058</v>
      </c>
      <c r="T565" s="72"/>
      <c r="U565" s="71">
        <v>25209</v>
      </c>
      <c r="V565" s="71">
        <v>185</v>
      </c>
      <c r="W565" s="71">
        <v>158</v>
      </c>
      <c r="X565" s="71">
        <v>1165</v>
      </c>
      <c r="Y565" s="71">
        <v>2285</v>
      </c>
      <c r="Z565" s="71">
        <v>2304</v>
      </c>
      <c r="AA565" s="71">
        <v>863</v>
      </c>
      <c r="AB565" s="71">
        <v>4306</v>
      </c>
      <c r="AC565" s="71">
        <v>0</v>
      </c>
      <c r="AD565" s="71">
        <v>0.49956216220517058</v>
      </c>
      <c r="AE565" s="72"/>
      <c r="AF565" s="71"/>
      <c r="AG565" s="71"/>
      <c r="AH565" s="71"/>
      <c r="AI565" s="71"/>
      <c r="AJ565" s="71"/>
      <c r="AK565" s="71"/>
      <c r="AL565" s="71"/>
      <c r="AM565" s="71"/>
      <c r="AN565" s="71"/>
      <c r="AO565" s="71"/>
      <c r="AP565" s="71"/>
      <c r="AQ565" s="72"/>
      <c r="AR565" s="71">
        <v>8</v>
      </c>
      <c r="AS565" s="71">
        <v>3</v>
      </c>
      <c r="AT565" s="71">
        <v>0</v>
      </c>
      <c r="AU565" s="71">
        <v>0</v>
      </c>
      <c r="AV565" s="71">
        <v>0</v>
      </c>
      <c r="AW565" s="71">
        <v>0</v>
      </c>
      <c r="AX565" s="71"/>
      <c r="AY565" s="72"/>
      <c r="AZ565" s="71">
        <v>30.995999999999999</v>
      </c>
      <c r="BA565" s="71">
        <v>38.299999999999997</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2342</v>
      </c>
      <c r="B566" s="70">
        <v>369</v>
      </c>
      <c r="C566" s="70">
        <v>12</v>
      </c>
      <c r="D566" s="70">
        <v>22</v>
      </c>
      <c r="E566" s="70">
        <v>2015</v>
      </c>
      <c r="F566" s="70" t="s">
        <v>182</v>
      </c>
      <c r="G566" s="70" t="s">
        <v>1645</v>
      </c>
      <c r="H566" s="70" t="s">
        <v>1646</v>
      </c>
      <c r="I566" s="148"/>
      <c r="J566" s="71">
        <v>1.2429388443418989</v>
      </c>
      <c r="K566" s="71">
        <v>0.59829769367309216</v>
      </c>
      <c r="L566" s="71">
        <v>7.6258907369721216</v>
      </c>
      <c r="M566" s="71">
        <v>7.054207724774618</v>
      </c>
      <c r="N566" s="71">
        <v>11.938234062817999</v>
      </c>
      <c r="O566" s="71">
        <v>3.9587438437983056</v>
      </c>
      <c r="P566" s="71">
        <v>4.2664764754889104</v>
      </c>
      <c r="Q566" s="71">
        <v>0.30965162156152398</v>
      </c>
      <c r="R566" s="71">
        <v>0</v>
      </c>
      <c r="S566" s="71">
        <v>0.50666540476923605</v>
      </c>
      <c r="T566" s="72"/>
      <c r="U566" s="71">
        <v>49602</v>
      </c>
      <c r="V566" s="71">
        <v>185</v>
      </c>
      <c r="W566" s="71">
        <v>158</v>
      </c>
      <c r="X566" s="71">
        <v>1165</v>
      </c>
      <c r="Y566" s="71">
        <v>2283</v>
      </c>
      <c r="Z566" s="71">
        <v>2300</v>
      </c>
      <c r="AA566" s="71">
        <v>849</v>
      </c>
      <c r="AB566" s="71">
        <v>4262</v>
      </c>
      <c r="AC566" s="71">
        <v>0</v>
      </c>
      <c r="AD566" s="71">
        <v>0.50666540476923605</v>
      </c>
      <c r="AE566" s="72"/>
      <c r="AF566" s="71">
        <v>382793.54278365278</v>
      </c>
      <c r="AG566" s="71">
        <v>398597.81038076471</v>
      </c>
      <c r="AH566" s="71">
        <v>986041.88989005773</v>
      </c>
      <c r="AI566" s="71">
        <v>7409494.5563179189</v>
      </c>
      <c r="AJ566" s="71">
        <v>10111515.721256839</v>
      </c>
      <c r="AK566" s="71">
        <v>0</v>
      </c>
      <c r="AL566" s="71">
        <v>0</v>
      </c>
      <c r="AM566" s="71">
        <v>584089.22158242017</v>
      </c>
      <c r="AN566" s="71">
        <v>0</v>
      </c>
      <c r="AO566" s="71">
        <v>0</v>
      </c>
      <c r="AP566" s="71">
        <v>19872532.742211655</v>
      </c>
      <c r="AQ566" s="72"/>
      <c r="AR566" s="71">
        <v>9</v>
      </c>
      <c r="AS566" s="71">
        <v>3</v>
      </c>
      <c r="AT566" s="71">
        <v>0</v>
      </c>
      <c r="AU566" s="71">
        <v>0</v>
      </c>
      <c r="AV566" s="71">
        <v>0</v>
      </c>
      <c r="AW566" s="71">
        <v>0</v>
      </c>
      <c r="AX566" s="71"/>
      <c r="AY566" s="72"/>
      <c r="AZ566" s="71">
        <v>33.896000000000001</v>
      </c>
      <c r="BA566" s="71">
        <v>38.299999999999997</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2343</v>
      </c>
      <c r="B567" s="70">
        <v>370</v>
      </c>
      <c r="C567" s="70">
        <v>13</v>
      </c>
      <c r="D567" s="70">
        <v>22</v>
      </c>
      <c r="E567" s="70">
        <v>2016</v>
      </c>
      <c r="F567" s="70" t="s">
        <v>155</v>
      </c>
      <c r="G567" s="70" t="s">
        <v>1645</v>
      </c>
      <c r="H567" s="70" t="s">
        <v>1646</v>
      </c>
      <c r="I567" s="148"/>
      <c r="J567" s="71">
        <v>0.19675615924847886</v>
      </c>
      <c r="K567" s="71">
        <v>0.56436108664332296</v>
      </c>
      <c r="L567" s="71">
        <v>8.200487678653408</v>
      </c>
      <c r="M567" s="71">
        <v>6.0481650213868079</v>
      </c>
      <c r="N567" s="71">
        <v>11.975545433593004</v>
      </c>
      <c r="O567" s="71">
        <v>3.9599793719040242</v>
      </c>
      <c r="P567" s="71">
        <v>4.5186113986764678</v>
      </c>
      <c r="Q567" s="71">
        <v>0.29524187641845945</v>
      </c>
      <c r="R567" s="71">
        <v>0</v>
      </c>
      <c r="S567" s="71">
        <v>0.64466980781250238</v>
      </c>
      <c r="T567" s="72"/>
      <c r="U567" s="71">
        <v>7473.9999999999991</v>
      </c>
      <c r="V567" s="71">
        <v>185</v>
      </c>
      <c r="W567" s="71">
        <v>158</v>
      </c>
      <c r="X567" s="71">
        <v>1165</v>
      </c>
      <c r="Y567" s="71">
        <v>2252</v>
      </c>
      <c r="Z567" s="71">
        <v>2329</v>
      </c>
      <c r="AA567" s="71">
        <v>930</v>
      </c>
      <c r="AB567" s="71">
        <v>4180</v>
      </c>
      <c r="AC567" s="71">
        <v>0</v>
      </c>
      <c r="AD567" s="71">
        <v>0.64466980781250238</v>
      </c>
      <c r="AE567" s="72"/>
      <c r="AF567" s="71">
        <v>61656.732317789567</v>
      </c>
      <c r="AG567" s="71">
        <v>379945.23082779482</v>
      </c>
      <c r="AH567" s="71">
        <v>835719.08949045232</v>
      </c>
      <c r="AI567" s="71">
        <v>7396152.8539937008</v>
      </c>
      <c r="AJ567" s="71">
        <v>9907291.8213411365</v>
      </c>
      <c r="AK567" s="71">
        <v>0</v>
      </c>
      <c r="AL567" s="71">
        <v>0</v>
      </c>
      <c r="AM567" s="71">
        <v>573296.51494054066</v>
      </c>
      <c r="AN567" s="71">
        <v>0</v>
      </c>
      <c r="AO567" s="71">
        <v>0</v>
      </c>
      <c r="AP567" s="71">
        <v>19154062.242911417</v>
      </c>
      <c r="AQ567" s="72"/>
      <c r="AR567" s="71">
        <v>14</v>
      </c>
      <c r="AS567" s="71">
        <v>3</v>
      </c>
      <c r="AT567" s="71">
        <v>0</v>
      </c>
      <c r="AU567" s="71">
        <v>0</v>
      </c>
      <c r="AV567" s="71">
        <v>0</v>
      </c>
      <c r="AW567" s="71">
        <v>0</v>
      </c>
      <c r="AX567" s="71"/>
      <c r="AY567" s="72"/>
      <c r="AZ567" s="71">
        <v>68.695999999999998</v>
      </c>
      <c r="BA567" s="71">
        <v>38.299999999999997</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2344</v>
      </c>
      <c r="B568" s="70">
        <v>371</v>
      </c>
      <c r="C568" s="70">
        <v>14</v>
      </c>
      <c r="D568" s="70">
        <v>22</v>
      </c>
      <c r="E568" s="70">
        <v>2017</v>
      </c>
      <c r="F568" s="70" t="s">
        <v>156</v>
      </c>
      <c r="G568" s="70" t="s">
        <v>1645</v>
      </c>
      <c r="H568" s="70" t="s">
        <v>1646</v>
      </c>
      <c r="I568" s="148"/>
      <c r="J568" s="71">
        <v>0.31885393436958653</v>
      </c>
      <c r="K568" s="71">
        <v>0.57669252988367847</v>
      </c>
      <c r="L568" s="71">
        <v>7.4026626838726406</v>
      </c>
      <c r="M568" s="71">
        <v>6.0644344067897187</v>
      </c>
      <c r="N568" s="71">
        <v>11.552243693959642</v>
      </c>
      <c r="O568" s="71">
        <v>3.9555736358798912</v>
      </c>
      <c r="P568" s="71">
        <v>4.5334391019940306</v>
      </c>
      <c r="Q568" s="71">
        <v>0.27867519197131302</v>
      </c>
      <c r="R568" s="71">
        <v>0</v>
      </c>
      <c r="S568" s="71">
        <v>0.69732195145115849</v>
      </c>
      <c r="T568" s="72"/>
      <c r="U568" s="71">
        <v>11918</v>
      </c>
      <c r="V568" s="71">
        <v>185</v>
      </c>
      <c r="W568" s="71">
        <v>158</v>
      </c>
      <c r="X568" s="71">
        <v>1165</v>
      </c>
      <c r="Y568" s="71">
        <v>2220</v>
      </c>
      <c r="Z568" s="71">
        <v>2365</v>
      </c>
      <c r="AA568" s="71">
        <v>939</v>
      </c>
      <c r="AB568" s="71">
        <v>4080</v>
      </c>
      <c r="AC568" s="71">
        <v>0</v>
      </c>
      <c r="AD568" s="71">
        <v>0.69732195145115849</v>
      </c>
      <c r="AE568" s="72"/>
      <c r="AF568" s="71">
        <v>96610.566232382887</v>
      </c>
      <c r="AG568" s="71">
        <v>381049.17999659647</v>
      </c>
      <c r="AH568" s="71">
        <v>1020919.289544965</v>
      </c>
      <c r="AI568" s="71">
        <v>7213167.3767755814</v>
      </c>
      <c r="AJ568" s="71">
        <v>8856276.1036607102</v>
      </c>
      <c r="AK568" s="71">
        <v>0</v>
      </c>
      <c r="AL568" s="71">
        <v>0</v>
      </c>
      <c r="AM568" s="71">
        <v>560456.87927575072</v>
      </c>
      <c r="AN568" s="71">
        <v>0</v>
      </c>
      <c r="AO568" s="71">
        <v>0</v>
      </c>
      <c r="AP568" s="71">
        <v>18128479.395485986</v>
      </c>
      <c r="AQ568" s="72"/>
      <c r="AR568" s="71">
        <v>14</v>
      </c>
      <c r="AS568" s="71">
        <v>3</v>
      </c>
      <c r="AT568" s="71">
        <v>0</v>
      </c>
      <c r="AU568" s="71">
        <v>0</v>
      </c>
      <c r="AV568" s="71">
        <v>0</v>
      </c>
      <c r="AW568" s="71">
        <v>0</v>
      </c>
      <c r="AX568" s="71"/>
      <c r="AY568" s="72"/>
      <c r="AZ568" s="71">
        <v>68.676000000000002</v>
      </c>
      <c r="BA568" s="71">
        <v>38.299999999999997</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2345</v>
      </c>
      <c r="B569" s="70">
        <v>372</v>
      </c>
      <c r="C569" s="70">
        <v>15</v>
      </c>
      <c r="D569" s="70">
        <v>22</v>
      </c>
      <c r="E569" s="70">
        <v>2018</v>
      </c>
      <c r="F569" s="70" t="s">
        <v>183</v>
      </c>
      <c r="G569" s="70" t="s">
        <v>1645</v>
      </c>
      <c r="H569" s="70" t="s">
        <v>1646</v>
      </c>
      <c r="I569" s="148"/>
      <c r="J569" s="71">
        <v>0.28149907998110019</v>
      </c>
      <c r="K569" s="71">
        <v>0.53674454577700315</v>
      </c>
      <c r="L569" s="71">
        <v>6.7909895234168172</v>
      </c>
      <c r="M569" s="71">
        <v>6.0943446604861284</v>
      </c>
      <c r="N569" s="71">
        <v>10.49222650391607</v>
      </c>
      <c r="O569" s="71">
        <v>3.8714102991724815</v>
      </c>
      <c r="P569" s="71">
        <v>4.493092058298144</v>
      </c>
      <c r="Q569" s="71">
        <v>0.25295290602037501</v>
      </c>
      <c r="R569" s="71">
        <v>0</v>
      </c>
      <c r="S569" s="71">
        <v>0.83778506778077033</v>
      </c>
      <c r="T569" s="72"/>
      <c r="U569" s="71">
        <v>10994</v>
      </c>
      <c r="V569" s="71">
        <v>185</v>
      </c>
      <c r="W569" s="71">
        <v>158</v>
      </c>
      <c r="X569" s="71">
        <v>1165</v>
      </c>
      <c r="Y569" s="71">
        <v>2190</v>
      </c>
      <c r="Z569" s="71">
        <v>2359</v>
      </c>
      <c r="AA569" s="71">
        <v>940</v>
      </c>
      <c r="AB569" s="71">
        <v>3991</v>
      </c>
      <c r="AC569" s="71">
        <v>0</v>
      </c>
      <c r="AD569" s="71">
        <v>0.83778506778077033</v>
      </c>
      <c r="AE569" s="72"/>
      <c r="AF569" s="71">
        <v>89461.186586920856</v>
      </c>
      <c r="AG569" s="71">
        <v>344758.35259993008</v>
      </c>
      <c r="AH569" s="71">
        <v>962216.55601466447</v>
      </c>
      <c r="AI569" s="71">
        <v>7373330.4532423848</v>
      </c>
      <c r="AJ569" s="71">
        <v>8115759.01293997</v>
      </c>
      <c r="AK569" s="71">
        <v>0</v>
      </c>
      <c r="AL569" s="71">
        <v>0</v>
      </c>
      <c r="AM569" s="71">
        <v>549365.58285019069</v>
      </c>
      <c r="AN569" s="71">
        <v>0</v>
      </c>
      <c r="AO569" s="71">
        <v>0</v>
      </c>
      <c r="AP569" s="71">
        <v>17434891.144234061</v>
      </c>
      <c r="AQ569" s="72"/>
      <c r="AR569" s="71">
        <v>15</v>
      </c>
      <c r="AS569" s="71">
        <v>4</v>
      </c>
      <c r="AT569" s="71">
        <v>0</v>
      </c>
      <c r="AU569" s="71">
        <v>0</v>
      </c>
      <c r="AV569" s="71">
        <v>0</v>
      </c>
      <c r="AW569" s="71">
        <v>0</v>
      </c>
      <c r="AX569" s="71"/>
      <c r="AY569" s="72"/>
      <c r="AZ569" s="71">
        <v>72.676000000000002</v>
      </c>
      <c r="BA569" s="71">
        <v>88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2346</v>
      </c>
      <c r="B570" s="70">
        <v>373</v>
      </c>
      <c r="C570" s="70">
        <v>16</v>
      </c>
      <c r="D570" s="70">
        <v>22</v>
      </c>
      <c r="E570" s="70">
        <v>2019</v>
      </c>
      <c r="F570" s="70" t="s">
        <v>158</v>
      </c>
      <c r="G570" s="70" t="s">
        <v>1645</v>
      </c>
      <c r="H570" s="70" t="s">
        <v>1646</v>
      </c>
      <c r="I570" s="148"/>
      <c r="J570" s="71">
        <v>0.22047459617731363</v>
      </c>
      <c r="K570" s="71">
        <v>0.49805941518060898</v>
      </c>
      <c r="L570" s="71">
        <v>6.8214154736424195</v>
      </c>
      <c r="M570" s="71">
        <v>5.4671805449252711</v>
      </c>
      <c r="N570" s="71">
        <v>10.573305207273053</v>
      </c>
      <c r="O570" s="71">
        <v>3.7120626809292321</v>
      </c>
      <c r="P570" s="71">
        <v>4.0309357223362312</v>
      </c>
      <c r="Q570" s="71">
        <v>0.242089191271011</v>
      </c>
      <c r="R570" s="71">
        <v>0</v>
      </c>
      <c r="S570" s="71">
        <v>0.74737036287068226</v>
      </c>
      <c r="T570" s="72"/>
      <c r="U570" s="71">
        <v>9058</v>
      </c>
      <c r="V570" s="71">
        <v>185</v>
      </c>
      <c r="W570" s="71">
        <v>158</v>
      </c>
      <c r="X570" s="71">
        <v>1165</v>
      </c>
      <c r="Y570" s="71">
        <v>2180</v>
      </c>
      <c r="Z570" s="71">
        <v>2324</v>
      </c>
      <c r="AA570" s="71">
        <v>837</v>
      </c>
      <c r="AB570" s="71">
        <v>3923</v>
      </c>
      <c r="AC570" s="71">
        <v>0</v>
      </c>
      <c r="AD570" s="71">
        <v>0.74737036287068226</v>
      </c>
      <c r="AE570" s="72"/>
      <c r="AF570" s="71">
        <v>72326.591103424289</v>
      </c>
      <c r="AG570" s="71">
        <v>344656.25997615978</v>
      </c>
      <c r="AH570" s="71">
        <v>1038906.464340741</v>
      </c>
      <c r="AI570" s="71">
        <v>7225251.7454508748</v>
      </c>
      <c r="AJ570" s="71">
        <v>8521778.2493663803</v>
      </c>
      <c r="AK570" s="71">
        <v>0</v>
      </c>
      <c r="AL570" s="71">
        <v>0</v>
      </c>
      <c r="AM570" s="71">
        <v>534283.06767181156</v>
      </c>
      <c r="AN570" s="71">
        <v>0</v>
      </c>
      <c r="AO570" s="71">
        <v>0</v>
      </c>
      <c r="AP570" s="71">
        <v>17737202.377909392</v>
      </c>
      <c r="AQ570" s="72"/>
      <c r="AR570" s="71">
        <v>16</v>
      </c>
      <c r="AS570" s="71">
        <v>9</v>
      </c>
      <c r="AT570" s="71">
        <v>0</v>
      </c>
      <c r="AU570" s="71">
        <v>0</v>
      </c>
      <c r="AV570" s="71">
        <v>0</v>
      </c>
      <c r="AW570" s="71">
        <v>0</v>
      </c>
      <c r="AX570" s="71"/>
      <c r="AY570" s="72"/>
      <c r="AZ570" s="71">
        <v>80.275999999999996</v>
      </c>
      <c r="BA570" s="71">
        <v>13018.8</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2347</v>
      </c>
      <c r="B571" s="70">
        <v>374</v>
      </c>
      <c r="C571" s="70">
        <v>17</v>
      </c>
      <c r="D571" s="70">
        <v>22</v>
      </c>
      <c r="E571" s="70">
        <v>2020</v>
      </c>
      <c r="F571" s="70" t="s">
        <v>159</v>
      </c>
      <c r="G571" s="70" t="s">
        <v>1645</v>
      </c>
      <c r="H571" s="70" t="s">
        <v>1646</v>
      </c>
      <c r="I571" s="148"/>
      <c r="J571" s="71">
        <v>0.21001688278023589</v>
      </c>
      <c r="K571" s="71">
        <v>0.51505377766467964</v>
      </c>
      <c r="L571" s="71">
        <v>8.8429816615522441</v>
      </c>
      <c r="M571" s="71">
        <v>4.8598959304140212</v>
      </c>
      <c r="N571" s="71">
        <v>9.3309515637205926</v>
      </c>
      <c r="O571" s="71">
        <v>3.1907165002935636</v>
      </c>
      <c r="P571" s="71">
        <v>3.8150679498846118</v>
      </c>
      <c r="Q571" s="71">
        <v>0.22163335925653899</v>
      </c>
      <c r="R571" s="71">
        <v>0</v>
      </c>
      <c r="S571" s="71">
        <v>0.65180962956448751</v>
      </c>
      <c r="T571" s="72"/>
      <c r="U571" s="71">
        <v>9781</v>
      </c>
      <c r="V571" s="71">
        <v>177</v>
      </c>
      <c r="W571" s="71">
        <v>182</v>
      </c>
      <c r="X571" s="71">
        <v>1089</v>
      </c>
      <c r="Y571" s="71">
        <v>2099</v>
      </c>
      <c r="Z571" s="71">
        <v>2280</v>
      </c>
      <c r="AA571" s="71">
        <v>842</v>
      </c>
      <c r="AB571" s="71">
        <v>3759</v>
      </c>
      <c r="AC571" s="71">
        <v>0</v>
      </c>
      <c r="AD571" s="71">
        <v>0.65180962956448751</v>
      </c>
      <c r="AE571" s="72"/>
      <c r="AF571" s="71">
        <v>76369.142613885531</v>
      </c>
      <c r="AG571" s="71">
        <v>329995.26229020942</v>
      </c>
      <c r="AH571" s="71">
        <v>1296808.1221918464</v>
      </c>
      <c r="AI571" s="71">
        <v>6252691.3256320553</v>
      </c>
      <c r="AJ571" s="71">
        <v>8619517.9353462867</v>
      </c>
      <c r="AK571" s="71"/>
      <c r="AL571" s="71"/>
      <c r="AM571" s="71">
        <v>490591.26336106035</v>
      </c>
      <c r="AN571" s="71"/>
      <c r="AO571" s="71"/>
      <c r="AP571" s="71">
        <v>17065973.051435344</v>
      </c>
      <c r="AQ571" s="72"/>
      <c r="AR571" s="71">
        <v>18</v>
      </c>
      <c r="AS571" s="71">
        <v>10</v>
      </c>
      <c r="AT571" s="71">
        <v>0</v>
      </c>
      <c r="AU571" s="71">
        <v>0</v>
      </c>
      <c r="AV571" s="71">
        <v>0</v>
      </c>
      <c r="AW571" s="71">
        <v>0</v>
      </c>
      <c r="AX571" s="71"/>
      <c r="AY571" s="72"/>
      <c r="AZ571" s="71">
        <v>95.676000000000002</v>
      </c>
      <c r="BA571" s="71">
        <v>13068.3</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2348</v>
      </c>
      <c r="B572" s="70">
        <v>374</v>
      </c>
      <c r="C572" s="70">
        <v>18</v>
      </c>
      <c r="D572" s="70">
        <v>22</v>
      </c>
      <c r="E572" s="70">
        <v>2021</v>
      </c>
      <c r="F572" s="70" t="s">
        <v>160</v>
      </c>
      <c r="G572" s="70" t="s">
        <v>1645</v>
      </c>
      <c r="H572" s="70" t="s">
        <v>1646</v>
      </c>
      <c r="I572" s="148"/>
      <c r="J572" s="71">
        <v>0.49353178011190973</v>
      </c>
      <c r="K572" s="71">
        <v>0.4961397580295559</v>
      </c>
      <c r="L572" s="71">
        <v>8.0700072941498959</v>
      </c>
      <c r="M572" s="71">
        <v>4.9357904649944278</v>
      </c>
      <c r="N572" s="71">
        <v>9.1351427226490181</v>
      </c>
      <c r="O572" s="71">
        <v>3.0281542666277597</v>
      </c>
      <c r="P572" s="71">
        <v>3.9867912955967775</v>
      </c>
      <c r="Q572" s="71">
        <v>0.21784229769983399</v>
      </c>
      <c r="R572" s="71">
        <v>0</v>
      </c>
      <c r="S572" s="71">
        <v>0.67176412979588385</v>
      </c>
      <c r="T572" s="72"/>
      <c r="U572" s="71">
        <v>23604</v>
      </c>
      <c r="V572" s="71">
        <v>177</v>
      </c>
      <c r="W572" s="71">
        <v>182</v>
      </c>
      <c r="X572" s="71">
        <v>1089</v>
      </c>
      <c r="Y572" s="71">
        <v>2080</v>
      </c>
      <c r="Z572" s="71">
        <v>2228</v>
      </c>
      <c r="AA572" s="71">
        <v>858</v>
      </c>
      <c r="AB572" s="71">
        <v>3731</v>
      </c>
      <c r="AC572" s="71">
        <v>0</v>
      </c>
      <c r="AD572" s="71">
        <v>0.67176412979588385</v>
      </c>
      <c r="AE572" s="72"/>
      <c r="AF572" s="71">
        <v>180796.47999902756</v>
      </c>
      <c r="AG572" s="71">
        <v>335693.76248812885</v>
      </c>
      <c r="AH572" s="71">
        <v>1162663.951084428</v>
      </c>
      <c r="AI572" s="71">
        <v>6861055.8754060343</v>
      </c>
      <c r="AJ572" s="71">
        <v>8320424.024481005</v>
      </c>
      <c r="AK572" s="71">
        <v>0</v>
      </c>
      <c r="AL572" s="71">
        <v>0</v>
      </c>
      <c r="AM572" s="71">
        <v>489745.56541091268</v>
      </c>
      <c r="AN572" s="71">
        <v>0</v>
      </c>
      <c r="AO572" s="71">
        <v>0</v>
      </c>
      <c r="AP572" s="71">
        <v>17350379.658869535</v>
      </c>
      <c r="AQ572" s="72"/>
      <c r="AR572" s="71">
        <v>22</v>
      </c>
      <c r="AS572" s="71">
        <v>14</v>
      </c>
      <c r="AT572" s="71">
        <v>0</v>
      </c>
      <c r="AU572" s="71">
        <v>0</v>
      </c>
      <c r="AV572" s="71">
        <v>0</v>
      </c>
      <c r="AW572" s="71">
        <v>0</v>
      </c>
      <c r="AX572" s="71"/>
      <c r="AY572" s="72"/>
      <c r="AZ572" s="71">
        <v>116.976</v>
      </c>
      <c r="BA572" s="71">
        <v>13256.4</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1651</v>
      </c>
      <c r="B573" s="70">
        <v>374</v>
      </c>
      <c r="C573" s="70">
        <v>19</v>
      </c>
      <c r="D573" s="70">
        <v>22</v>
      </c>
      <c r="E573" s="70">
        <v>2022</v>
      </c>
      <c r="F573" s="70" t="s">
        <v>161</v>
      </c>
      <c r="G573" s="70" t="s">
        <v>1645</v>
      </c>
      <c r="H573" s="70" t="s">
        <v>1646</v>
      </c>
      <c r="I573" s="148"/>
      <c r="J573" s="71">
        <v>0.41897030037603017</v>
      </c>
      <c r="K573" s="71">
        <v>0.47458450838134747</v>
      </c>
      <c r="L573" s="71">
        <v>7.2358270354597476</v>
      </c>
      <c r="M573" s="71">
        <v>5.0322971708185333</v>
      </c>
      <c r="N573" s="71">
        <v>8.8192882804581654</v>
      </c>
      <c r="O573" s="71">
        <v>3.1585588062604741</v>
      </c>
      <c r="P573" s="71">
        <v>3.8765823326427564</v>
      </c>
      <c r="Q573" s="71">
        <v>0.21352091877319462</v>
      </c>
      <c r="R573" s="71">
        <v>0</v>
      </c>
      <c r="S573" s="71">
        <v>0.64360095678597007</v>
      </c>
      <c r="T573" s="72"/>
      <c r="U573" s="71">
        <v>24645</v>
      </c>
      <c r="V573" s="71">
        <v>177</v>
      </c>
      <c r="W573" s="71">
        <v>182</v>
      </c>
      <c r="X573" s="71">
        <v>1089</v>
      </c>
      <c r="Y573" s="71">
        <v>2039</v>
      </c>
      <c r="Z573" s="71">
        <v>2208</v>
      </c>
      <c r="AA573" s="71">
        <v>847</v>
      </c>
      <c r="AB573" s="71">
        <v>3627</v>
      </c>
      <c r="AC573" s="71">
        <v>0</v>
      </c>
      <c r="AD573" s="71">
        <v>0.64360095678597007</v>
      </c>
      <c r="AE573" s="72"/>
      <c r="AF573" s="71">
        <v>168289.01813748386</v>
      </c>
      <c r="AG573" s="71">
        <v>338642.68842812243</v>
      </c>
      <c r="AH573" s="71">
        <v>1290567.6742830158</v>
      </c>
      <c r="AI573" s="71">
        <v>6813881.8311230876</v>
      </c>
      <c r="AJ573" s="71">
        <v>8302532.0902762432</v>
      </c>
      <c r="AK573" s="71">
        <v>0</v>
      </c>
      <c r="AL573" s="71">
        <v>0</v>
      </c>
      <c r="AM573" s="71">
        <v>468344.69681460818</v>
      </c>
      <c r="AN573" s="71">
        <v>0</v>
      </c>
      <c r="AO573" s="71">
        <v>0</v>
      </c>
      <c r="AP573" s="71">
        <v>17382257.99906256</v>
      </c>
      <c r="AQ573" s="72"/>
      <c r="AR573" s="71">
        <v>27</v>
      </c>
      <c r="AS573" s="71">
        <v>16</v>
      </c>
      <c r="AT573" s="71">
        <v>0</v>
      </c>
      <c r="AU573" s="71">
        <v>0</v>
      </c>
      <c r="AV573" s="71">
        <v>0</v>
      </c>
      <c r="AW573" s="71">
        <v>0</v>
      </c>
      <c r="AX573" s="71"/>
      <c r="AY573" s="72"/>
      <c r="AZ573" s="71">
        <v>157.27600000000001</v>
      </c>
      <c r="BA573" s="71">
        <v>13355.800000000001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2349</v>
      </c>
      <c r="B574" s="70">
        <v>374</v>
      </c>
      <c r="C574" s="70">
        <v>20</v>
      </c>
      <c r="D574" s="70">
        <v>22</v>
      </c>
      <c r="E574" s="70">
        <v>2023</v>
      </c>
      <c r="F574" s="70" t="s">
        <v>1539</v>
      </c>
      <c r="G574" s="70" t="s">
        <v>1645</v>
      </c>
      <c r="H574" s="70" t="s">
        <v>1646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33</v>
      </c>
      <c r="AS574" s="71">
        <v>17</v>
      </c>
      <c r="AT574" s="71">
        <v>0</v>
      </c>
      <c r="AU574" s="71">
        <v>0</v>
      </c>
      <c r="AV574" s="71">
        <v>0</v>
      </c>
      <c r="AW574" s="71">
        <v>0</v>
      </c>
      <c r="AX574" s="71"/>
      <c r="AY574" s="72"/>
      <c r="AZ574" s="71">
        <v>192.57600000000002</v>
      </c>
      <c r="BA574" s="71">
        <v>13376.7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1644</v>
      </c>
      <c r="B575" s="70">
        <v>374</v>
      </c>
      <c r="C575" s="70">
        <v>21</v>
      </c>
      <c r="D575" s="70">
        <v>22</v>
      </c>
      <c r="E575" s="70">
        <v>2024</v>
      </c>
      <c r="F575" s="70" t="s">
        <v>1554</v>
      </c>
      <c r="G575" s="70" t="s">
        <v>1645</v>
      </c>
      <c r="H575" s="70" t="s">
        <v>1646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2350</v>
      </c>
      <c r="B576" s="70">
        <v>137</v>
      </c>
      <c r="C576" s="70">
        <v>1</v>
      </c>
      <c r="D576" s="70">
        <v>9</v>
      </c>
      <c r="E576" s="70">
        <v>1990</v>
      </c>
      <c r="F576" s="70" t="s">
        <v>787</v>
      </c>
      <c r="G576" s="70" t="s">
        <v>2351</v>
      </c>
      <c r="H576" s="70" t="s">
        <v>2352</v>
      </c>
      <c r="I576" s="148"/>
      <c r="J576" s="71">
        <v>0.1878461439632185</v>
      </c>
      <c r="K576" s="71">
        <v>0.91218548946236222</v>
      </c>
      <c r="L576" s="71">
        <v>0.35126465064631229</v>
      </c>
      <c r="M576" s="71">
        <v>6.8547630464509481</v>
      </c>
      <c r="N576" s="71">
        <v>5.2386206902004009</v>
      </c>
      <c r="O576" s="71">
        <v>3.7198067141752191</v>
      </c>
      <c r="P576" s="71">
        <v>5.7740360223074028</v>
      </c>
      <c r="Q576" s="71">
        <v>0.29661367659166599</v>
      </c>
      <c r="R576" s="71">
        <v>0</v>
      </c>
      <c r="S576" s="71">
        <v>0.26739344741269883</v>
      </c>
      <c r="T576" s="72"/>
      <c r="U576" s="71">
        <v>27966</v>
      </c>
      <c r="V576" s="71">
        <v>266</v>
      </c>
      <c r="W576" s="71">
        <v>5</v>
      </c>
      <c r="X576" s="71">
        <v>2359</v>
      </c>
      <c r="Y576" s="71">
        <v>1302</v>
      </c>
      <c r="Z576" s="71">
        <v>1530</v>
      </c>
      <c r="AA576" s="71">
        <v>1402</v>
      </c>
      <c r="AB576" s="71">
        <v>4816</v>
      </c>
      <c r="AC576" s="71">
        <v>0</v>
      </c>
      <c r="AD576" s="71">
        <v>0.26739344741269883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2353</v>
      </c>
      <c r="B577" s="70">
        <v>138</v>
      </c>
      <c r="C577" s="70">
        <v>2</v>
      </c>
      <c r="D577" s="70">
        <v>9</v>
      </c>
      <c r="E577" s="70">
        <v>2005</v>
      </c>
      <c r="F577" s="70" t="s">
        <v>789</v>
      </c>
      <c r="G577" s="1064" t="s">
        <v>2351</v>
      </c>
      <c r="H577" s="70" t="s">
        <v>2352</v>
      </c>
      <c r="I577" s="148"/>
      <c r="J577" s="71">
        <v>0.2013577550181132</v>
      </c>
      <c r="K577" s="71">
        <v>0.34622708904910932</v>
      </c>
      <c r="L577" s="71">
        <v>4.7113870836664518</v>
      </c>
      <c r="M577" s="71">
        <v>9.3283774239352706</v>
      </c>
      <c r="N577" s="71">
        <v>7.3102962800918911</v>
      </c>
      <c r="O577" s="71">
        <v>4.4751090538248466</v>
      </c>
      <c r="P577" s="71">
        <v>5.7578197166991822</v>
      </c>
      <c r="Q577" s="71">
        <v>0.25910516590421701</v>
      </c>
      <c r="R577" s="71">
        <v>0</v>
      </c>
      <c r="S577" s="71">
        <v>0.4825717651091686</v>
      </c>
      <c r="T577" s="72"/>
      <c r="U577" s="71">
        <v>36282</v>
      </c>
      <c r="V577" s="71">
        <v>133</v>
      </c>
      <c r="W577" s="71">
        <v>63</v>
      </c>
      <c r="X577" s="71">
        <v>1712</v>
      </c>
      <c r="Y577" s="71">
        <v>1366</v>
      </c>
      <c r="Z577" s="71">
        <v>2130</v>
      </c>
      <c r="AA577" s="71">
        <v>1145</v>
      </c>
      <c r="AB577" s="71">
        <v>4398</v>
      </c>
      <c r="AC577" s="71">
        <v>0</v>
      </c>
      <c r="AD577" s="71">
        <v>0.4825717651091686</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2354</v>
      </c>
      <c r="B578" s="70">
        <v>139</v>
      </c>
      <c r="C578" s="70">
        <v>3</v>
      </c>
      <c r="D578" s="70">
        <v>9</v>
      </c>
      <c r="E578" s="70">
        <v>2006</v>
      </c>
      <c r="F578" s="70" t="s">
        <v>790</v>
      </c>
      <c r="G578" s="1064" t="s">
        <v>2351</v>
      </c>
      <c r="H578" s="70" t="s">
        <v>2352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2355</v>
      </c>
      <c r="B579" s="70">
        <v>140</v>
      </c>
      <c r="C579" s="70">
        <v>4</v>
      </c>
      <c r="D579" s="70">
        <v>9</v>
      </c>
      <c r="E579" s="70">
        <v>2007</v>
      </c>
      <c r="F579" s="70" t="s">
        <v>791</v>
      </c>
      <c r="G579" s="70" t="s">
        <v>2351</v>
      </c>
      <c r="H579" s="70" t="s">
        <v>2352</v>
      </c>
      <c r="I579" s="148"/>
      <c r="J579" s="71">
        <v>0.26087157896809349</v>
      </c>
      <c r="K579" s="71">
        <v>0.36392013165596809</v>
      </c>
      <c r="L579" s="71">
        <v>1.350946263566176</v>
      </c>
      <c r="M579" s="71">
        <v>8.3123630530482391</v>
      </c>
      <c r="N579" s="71">
        <v>6.2575573820884136</v>
      </c>
      <c r="O579" s="71">
        <v>4.2219822473831199</v>
      </c>
      <c r="P579" s="71">
        <v>5.8367311120732372</v>
      </c>
      <c r="Q579" s="71">
        <v>0.26380557632468399</v>
      </c>
      <c r="R579" s="71">
        <v>0</v>
      </c>
      <c r="S579" s="71">
        <v>0.34546502422121023</v>
      </c>
      <c r="T579" s="72"/>
      <c r="U579" s="71">
        <v>48088</v>
      </c>
      <c r="V579" s="71">
        <v>136</v>
      </c>
      <c r="W579" s="71">
        <v>22</v>
      </c>
      <c r="X579" s="71">
        <v>1780</v>
      </c>
      <c r="Y579" s="71">
        <v>1332</v>
      </c>
      <c r="Z579" s="71">
        <v>2089</v>
      </c>
      <c r="AA579" s="71">
        <v>1143</v>
      </c>
      <c r="AB579" s="71">
        <v>4241</v>
      </c>
      <c r="AC579" s="71">
        <v>0</v>
      </c>
      <c r="AD579" s="71">
        <v>0.34546502422121023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2356</v>
      </c>
      <c r="B580" s="70">
        <v>141</v>
      </c>
      <c r="C580" s="70">
        <v>5</v>
      </c>
      <c r="D580" s="70">
        <v>9</v>
      </c>
      <c r="E580" s="70">
        <v>2008</v>
      </c>
      <c r="F580" s="70" t="s">
        <v>792</v>
      </c>
      <c r="G580" s="70" t="s">
        <v>2351</v>
      </c>
      <c r="H580" s="70" t="s">
        <v>2352</v>
      </c>
      <c r="I580" s="148"/>
      <c r="J580" s="71">
        <v>0.20905398017107599</v>
      </c>
      <c r="K580" s="71">
        <v>0.26976877100793728</v>
      </c>
      <c r="L580" s="71">
        <v>1.2273660180490371</v>
      </c>
      <c r="M580" s="71">
        <v>8.9923469093771189</v>
      </c>
      <c r="N580" s="71">
        <v>5.6700817667695738</v>
      </c>
      <c r="O580" s="71">
        <v>4.0534399055346197</v>
      </c>
      <c r="P580" s="71">
        <v>5.6464547483508856</v>
      </c>
      <c r="Q580" s="71">
        <v>0.2540290144588</v>
      </c>
      <c r="R580" s="71">
        <v>0</v>
      </c>
      <c r="S580" s="71">
        <v>0.56638260851875155</v>
      </c>
      <c r="T580" s="72"/>
      <c r="U580" s="71">
        <v>44718</v>
      </c>
      <c r="V580" s="71">
        <v>136</v>
      </c>
      <c r="W580" s="71">
        <v>22</v>
      </c>
      <c r="X580" s="71">
        <v>1780</v>
      </c>
      <c r="Y580" s="71">
        <v>1328</v>
      </c>
      <c r="Z580" s="71">
        <v>2076</v>
      </c>
      <c r="AA580" s="71">
        <v>1107</v>
      </c>
      <c r="AB580" s="71">
        <v>4151</v>
      </c>
      <c r="AC580" s="71">
        <v>0</v>
      </c>
      <c r="AD580" s="71">
        <v>0.56638260851875155</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2357</v>
      </c>
      <c r="B581" s="70">
        <v>142</v>
      </c>
      <c r="C581" s="70">
        <v>6</v>
      </c>
      <c r="D581" s="70">
        <v>9</v>
      </c>
      <c r="E581" s="70">
        <v>2009</v>
      </c>
      <c r="F581" s="70" t="s">
        <v>176</v>
      </c>
      <c r="G581" s="70" t="s">
        <v>2351</v>
      </c>
      <c r="H581" s="70" t="s">
        <v>2352</v>
      </c>
      <c r="I581" s="148"/>
      <c r="J581" s="71">
        <v>0.26533932492772661</v>
      </c>
      <c r="K581" s="71">
        <v>0.28775418314695761</v>
      </c>
      <c r="L581" s="71">
        <v>2.5230545732167369</v>
      </c>
      <c r="M581" s="71">
        <v>9.5574708099502459</v>
      </c>
      <c r="N581" s="71">
        <v>5.658124215822812</v>
      </c>
      <c r="O581" s="71">
        <v>4.0492603373086418</v>
      </c>
      <c r="P581" s="71">
        <v>5.4056810836763223</v>
      </c>
      <c r="Q581" s="71">
        <v>0.23610430134420701</v>
      </c>
      <c r="R581" s="71">
        <v>0</v>
      </c>
      <c r="S581" s="71">
        <v>0.48409039843024321</v>
      </c>
      <c r="T581" s="72"/>
      <c r="U581" s="71">
        <v>42163</v>
      </c>
      <c r="V581" s="71">
        <v>139</v>
      </c>
      <c r="W581" s="71">
        <v>63</v>
      </c>
      <c r="X581" s="71">
        <v>1929</v>
      </c>
      <c r="Y581" s="71">
        <v>1315</v>
      </c>
      <c r="Z581" s="71">
        <v>2047</v>
      </c>
      <c r="AA581" s="71">
        <v>1088</v>
      </c>
      <c r="AB581" s="71">
        <v>4050</v>
      </c>
      <c r="AC581" s="71">
        <v>0</v>
      </c>
      <c r="AD581" s="71">
        <v>0.48409039843024321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2358</v>
      </c>
      <c r="B582" s="70">
        <v>143</v>
      </c>
      <c r="C582" s="70">
        <v>7</v>
      </c>
      <c r="D582" s="70">
        <v>9</v>
      </c>
      <c r="E582" s="70">
        <v>2010</v>
      </c>
      <c r="F582" s="70" t="s">
        <v>177</v>
      </c>
      <c r="G582" s="70" t="s">
        <v>2351</v>
      </c>
      <c r="H582" s="70" t="s">
        <v>2352</v>
      </c>
      <c r="I582" s="148"/>
      <c r="J582" s="71">
        <v>0.23375988854785559</v>
      </c>
      <c r="K582" s="71">
        <v>0.30826781027320499</v>
      </c>
      <c r="L582" s="71">
        <v>2.5693380545385178</v>
      </c>
      <c r="M582" s="71">
        <v>9.8747531248921323</v>
      </c>
      <c r="N582" s="71">
        <v>5.9759534797188998</v>
      </c>
      <c r="O582" s="71">
        <v>4.0344692550378118</v>
      </c>
      <c r="P582" s="71">
        <v>5.4575115147885294</v>
      </c>
      <c r="Q582" s="71">
        <v>0.24268663617594299</v>
      </c>
      <c r="R582" s="71">
        <v>0</v>
      </c>
      <c r="S582" s="71">
        <v>0.42836164660684423</v>
      </c>
      <c r="T582" s="72"/>
      <c r="U582" s="71">
        <v>43376</v>
      </c>
      <c r="V582" s="71">
        <v>139</v>
      </c>
      <c r="W582" s="71">
        <v>63</v>
      </c>
      <c r="X582" s="71">
        <v>1929</v>
      </c>
      <c r="Y582" s="71">
        <v>1305</v>
      </c>
      <c r="Z582" s="71">
        <v>2049</v>
      </c>
      <c r="AA582" s="71">
        <v>1071</v>
      </c>
      <c r="AB582" s="71">
        <v>3989</v>
      </c>
      <c r="AC582" s="71">
        <v>0</v>
      </c>
      <c r="AD582" s="71">
        <v>0.42836164660684423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2359</v>
      </c>
      <c r="B583" s="70">
        <v>144</v>
      </c>
      <c r="C583" s="70">
        <v>8</v>
      </c>
      <c r="D583" s="70">
        <v>9</v>
      </c>
      <c r="E583" s="70">
        <v>2011</v>
      </c>
      <c r="F583" s="70" t="s">
        <v>178</v>
      </c>
      <c r="G583" s="70" t="s">
        <v>2351</v>
      </c>
      <c r="H583" s="70" t="s">
        <v>2352</v>
      </c>
      <c r="I583" s="148"/>
      <c r="J583" s="71">
        <v>0.14873058431170269</v>
      </c>
      <c r="K583" s="71">
        <v>0.38691619321367909</v>
      </c>
      <c r="L583" s="71">
        <v>2.292521164634084</v>
      </c>
      <c r="M583" s="71">
        <v>10.86728473245487</v>
      </c>
      <c r="N583" s="71">
        <v>5.5645061880643123</v>
      </c>
      <c r="O583" s="71">
        <v>3.9486840990563055</v>
      </c>
      <c r="P583" s="71">
        <v>5.2948497798667118</v>
      </c>
      <c r="Q583" s="71">
        <v>0.27425187936864598</v>
      </c>
      <c r="R583" s="71">
        <v>0</v>
      </c>
      <c r="S583" s="71">
        <v>0.51400020846017414</v>
      </c>
      <c r="T583" s="72"/>
      <c r="U583" s="71">
        <v>26170</v>
      </c>
      <c r="V583" s="71">
        <v>139</v>
      </c>
      <c r="W583" s="71">
        <v>63</v>
      </c>
      <c r="X583" s="71">
        <v>1929</v>
      </c>
      <c r="Y583" s="71">
        <v>1294</v>
      </c>
      <c r="Z583" s="71">
        <v>2049</v>
      </c>
      <c r="AA583" s="71">
        <v>1070</v>
      </c>
      <c r="AB583" s="71">
        <v>3908</v>
      </c>
      <c r="AC583" s="71">
        <v>0</v>
      </c>
      <c r="AD583" s="71">
        <v>0.51400020846017414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2360</v>
      </c>
      <c r="B584" s="70">
        <v>145</v>
      </c>
      <c r="C584" s="70">
        <v>9</v>
      </c>
      <c r="D584" s="70">
        <v>9</v>
      </c>
      <c r="E584" s="70">
        <v>2012</v>
      </c>
      <c r="F584" s="70" t="s">
        <v>179</v>
      </c>
      <c r="G584" s="70" t="s">
        <v>2351</v>
      </c>
      <c r="H584" s="70" t="s">
        <v>2352</v>
      </c>
      <c r="I584" s="148"/>
      <c r="J584" s="71">
        <v>0.1504057081842933</v>
      </c>
      <c r="K584" s="71">
        <v>0.34924081613038033</v>
      </c>
      <c r="L584" s="71">
        <v>2.3309501451761419</v>
      </c>
      <c r="M584" s="71">
        <v>9.7839126845416313</v>
      </c>
      <c r="N584" s="71">
        <v>5.3689489360646458</v>
      </c>
      <c r="O584" s="71">
        <v>3.9462907374662506</v>
      </c>
      <c r="P584" s="71">
        <v>5.3199982384166304</v>
      </c>
      <c r="Q584" s="71">
        <v>0.29369936801779201</v>
      </c>
      <c r="R584" s="71">
        <v>0</v>
      </c>
      <c r="S584" s="71">
        <v>0.45771019657432371</v>
      </c>
      <c r="T584" s="72"/>
      <c r="U584" s="71">
        <v>27155</v>
      </c>
      <c r="V584" s="71">
        <v>139</v>
      </c>
      <c r="W584" s="71">
        <v>63</v>
      </c>
      <c r="X584" s="71">
        <v>1929</v>
      </c>
      <c r="Y584" s="71">
        <v>1289</v>
      </c>
      <c r="Z584" s="71">
        <v>2064</v>
      </c>
      <c r="AA584" s="71">
        <v>1069</v>
      </c>
      <c r="AB584" s="71">
        <v>3852</v>
      </c>
      <c r="AC584" s="71">
        <v>0</v>
      </c>
      <c r="AD584" s="71">
        <v>0.45771019657432371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2361</v>
      </c>
      <c r="B585" s="70">
        <v>146</v>
      </c>
      <c r="C585" s="70">
        <v>10</v>
      </c>
      <c r="D585" s="70">
        <v>9</v>
      </c>
      <c r="E585" s="70">
        <v>2013</v>
      </c>
      <c r="F585" s="70" t="s">
        <v>180</v>
      </c>
      <c r="G585" s="70" t="s">
        <v>2351</v>
      </c>
      <c r="H585" s="70" t="s">
        <v>2352</v>
      </c>
      <c r="I585" s="148"/>
      <c r="J585" s="71">
        <v>0.14266963747301201</v>
      </c>
      <c r="K585" s="71">
        <v>0.28728030642173691</v>
      </c>
      <c r="L585" s="71">
        <v>2.3694954826234031</v>
      </c>
      <c r="M585" s="71">
        <v>9.4318745655779903</v>
      </c>
      <c r="N585" s="71">
        <v>5.8264308634346307</v>
      </c>
      <c r="O585" s="71">
        <v>3.7794569144443093</v>
      </c>
      <c r="P585" s="71">
        <v>5.3200625746800068</v>
      </c>
      <c r="Q585" s="71">
        <v>0.29719750197192102</v>
      </c>
      <c r="R585" s="71">
        <v>0</v>
      </c>
      <c r="S585" s="71">
        <v>0.40439478081315361</v>
      </c>
      <c r="T585" s="72"/>
      <c r="U585" s="71">
        <v>25579</v>
      </c>
      <c r="V585" s="71">
        <v>139</v>
      </c>
      <c r="W585" s="71">
        <v>63</v>
      </c>
      <c r="X585" s="71">
        <v>1929</v>
      </c>
      <c r="Y585" s="71">
        <v>1307</v>
      </c>
      <c r="Z585" s="71">
        <v>2065</v>
      </c>
      <c r="AA585" s="71">
        <v>1065</v>
      </c>
      <c r="AB585" s="71">
        <v>3842</v>
      </c>
      <c r="AC585" s="71">
        <v>0</v>
      </c>
      <c r="AD585" s="71">
        <v>0.40439478081315361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2362</v>
      </c>
      <c r="B586" s="70">
        <v>147</v>
      </c>
      <c r="C586" s="70">
        <v>11</v>
      </c>
      <c r="D586" s="70">
        <v>9</v>
      </c>
      <c r="E586" s="70">
        <v>2014</v>
      </c>
      <c r="F586" s="70" t="s">
        <v>181</v>
      </c>
      <c r="G586" s="70" t="s">
        <v>2351</v>
      </c>
      <c r="H586" s="70" t="s">
        <v>2352</v>
      </c>
      <c r="I586" s="148"/>
      <c r="J586" s="71">
        <v>0.1278661440036295</v>
      </c>
      <c r="K586" s="71">
        <v>0.29124229756726172</v>
      </c>
      <c r="L586" s="71">
        <v>1.652239658595354</v>
      </c>
      <c r="M586" s="71">
        <v>10.85972087144598</v>
      </c>
      <c r="N586" s="71">
        <v>5.7674123100344339</v>
      </c>
      <c r="O586" s="71">
        <v>3.5797806414920248</v>
      </c>
      <c r="P586" s="71">
        <v>5.2071182337741222</v>
      </c>
      <c r="Q586" s="71">
        <v>0.28172930007479102</v>
      </c>
      <c r="R586" s="71">
        <v>0</v>
      </c>
      <c r="S586" s="71">
        <v>0.39995780110550488</v>
      </c>
      <c r="T586" s="72"/>
      <c r="U586" s="71">
        <v>25095</v>
      </c>
      <c r="V586" s="71">
        <v>120</v>
      </c>
      <c r="W586" s="71">
        <v>61</v>
      </c>
      <c r="X586" s="71">
        <v>2231</v>
      </c>
      <c r="Y586" s="71">
        <v>1305</v>
      </c>
      <c r="Z586" s="71">
        <v>2060</v>
      </c>
      <c r="AA586" s="71">
        <v>1037</v>
      </c>
      <c r="AB586" s="71">
        <v>3796</v>
      </c>
      <c r="AC586" s="71">
        <v>0</v>
      </c>
      <c r="AD586" s="71">
        <v>0.39995780110550488</v>
      </c>
      <c r="AE586" s="72"/>
      <c r="AF586" s="71"/>
      <c r="AG586" s="71"/>
      <c r="AH586" s="71"/>
      <c r="AI586" s="71"/>
      <c r="AJ586" s="71"/>
      <c r="AK586" s="71"/>
      <c r="AL586" s="71"/>
      <c r="AM586" s="71"/>
      <c r="AN586" s="71"/>
      <c r="AO586" s="71"/>
      <c r="AP586" s="71"/>
      <c r="AQ586" s="72"/>
      <c r="AR586" s="71">
        <v>4</v>
      </c>
      <c r="AS586" s="71">
        <v>3</v>
      </c>
      <c r="AT586" s="71">
        <v>0</v>
      </c>
      <c r="AU586" s="71">
        <v>0</v>
      </c>
      <c r="AV586" s="71">
        <v>0</v>
      </c>
      <c r="AW586" s="71">
        <v>0</v>
      </c>
      <c r="AX586" s="71"/>
      <c r="AY586" s="72"/>
      <c r="AZ586" s="71">
        <v>11.8</v>
      </c>
      <c r="BA586" s="71">
        <v>44</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2363</v>
      </c>
      <c r="B587" s="70">
        <v>148</v>
      </c>
      <c r="C587" s="70">
        <v>12</v>
      </c>
      <c r="D587" s="70">
        <v>9</v>
      </c>
      <c r="E587" s="70">
        <v>2015</v>
      </c>
      <c r="F587" s="70" t="s">
        <v>182</v>
      </c>
      <c r="G587" s="70" t="s">
        <v>2351</v>
      </c>
      <c r="H587" s="70" t="s">
        <v>2352</v>
      </c>
      <c r="I587" s="148"/>
      <c r="J587" s="71">
        <v>9.1871175075268985E-2</v>
      </c>
      <c r="K587" s="71">
        <v>0.27102967447413678</v>
      </c>
      <c r="L587" s="71">
        <v>1.7825163792525469</v>
      </c>
      <c r="M587" s="71">
        <v>11.576994993503879</v>
      </c>
      <c r="N587" s="71">
        <v>4.931835823611908</v>
      </c>
      <c r="O587" s="71">
        <v>3.509512477175976</v>
      </c>
      <c r="P587" s="71">
        <v>5.2162574576648861</v>
      </c>
      <c r="Q587" s="71">
        <v>0.27136292973540399</v>
      </c>
      <c r="R587" s="71">
        <v>0</v>
      </c>
      <c r="S587" s="71">
        <v>0.45778228425660922</v>
      </c>
      <c r="T587" s="72"/>
      <c r="U587" s="71">
        <v>19463</v>
      </c>
      <c r="V587" s="71">
        <v>120</v>
      </c>
      <c r="W587" s="71">
        <v>61</v>
      </c>
      <c r="X587" s="71">
        <v>2231</v>
      </c>
      <c r="Y587" s="71">
        <v>1302</v>
      </c>
      <c r="Z587" s="71">
        <v>2039</v>
      </c>
      <c r="AA587" s="71">
        <v>1038</v>
      </c>
      <c r="AB587" s="71">
        <v>3735</v>
      </c>
      <c r="AC587" s="71">
        <v>0</v>
      </c>
      <c r="AD587" s="71">
        <v>0.45778228425660922</v>
      </c>
      <c r="AE587" s="72"/>
      <c r="AF587" s="71">
        <v>132190.5057548534</v>
      </c>
      <c r="AG587" s="71">
        <v>208372.86155011249</v>
      </c>
      <c r="AH587" s="71">
        <v>374851.9585936935</v>
      </c>
      <c r="AI587" s="71">
        <v>14488174.49789173</v>
      </c>
      <c r="AJ587" s="71">
        <v>6400590.3565166416</v>
      </c>
      <c r="AK587" s="71">
        <v>0</v>
      </c>
      <c r="AL587" s="71">
        <v>0</v>
      </c>
      <c r="AM587" s="71">
        <v>511866.08226427482</v>
      </c>
      <c r="AN587" s="71">
        <v>0</v>
      </c>
      <c r="AO587" s="71">
        <v>0</v>
      </c>
      <c r="AP587" s="71">
        <v>22116046.262571305</v>
      </c>
      <c r="AQ587" s="72"/>
      <c r="AR587" s="71">
        <v>4</v>
      </c>
      <c r="AS587" s="71">
        <v>3</v>
      </c>
      <c r="AT587" s="71">
        <v>0</v>
      </c>
      <c r="AU587" s="71">
        <v>0</v>
      </c>
      <c r="AV587" s="71">
        <v>0</v>
      </c>
      <c r="AW587" s="71">
        <v>0</v>
      </c>
      <c r="AX587" s="71"/>
      <c r="AY587" s="72"/>
      <c r="AZ587" s="71">
        <v>11.8</v>
      </c>
      <c r="BA587" s="71">
        <v>44</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2364</v>
      </c>
      <c r="B588" s="70">
        <v>149</v>
      </c>
      <c r="C588" s="70">
        <v>13</v>
      </c>
      <c r="D588" s="70">
        <v>9</v>
      </c>
      <c r="E588" s="70">
        <v>2016</v>
      </c>
      <c r="F588" s="70" t="s">
        <v>155</v>
      </c>
      <c r="G588" s="70" t="s">
        <v>2351</v>
      </c>
      <c r="H588" s="70" t="s">
        <v>2352</v>
      </c>
      <c r="I588" s="148"/>
      <c r="J588" s="71">
        <v>0.10283997609283012</v>
      </c>
      <c r="K588" s="71">
        <v>0.27265834036731945</v>
      </c>
      <c r="L588" s="71">
        <v>1.7130474043296198</v>
      </c>
      <c r="M588" s="71">
        <v>9.358684855911104</v>
      </c>
      <c r="N588" s="71">
        <v>5.4079307171848967</v>
      </c>
      <c r="O588" s="71">
        <v>3.4634941951775429</v>
      </c>
      <c r="P588" s="71">
        <v>5.2231260791152723</v>
      </c>
      <c r="Q588" s="71">
        <v>0.26388125605247947</v>
      </c>
      <c r="R588" s="71">
        <v>0</v>
      </c>
      <c r="S588" s="71">
        <v>0.55971130226318444</v>
      </c>
      <c r="T588" s="72"/>
      <c r="U588" s="71">
        <v>21621</v>
      </c>
      <c r="V588" s="71">
        <v>120</v>
      </c>
      <c r="W588" s="71">
        <v>61</v>
      </c>
      <c r="X588" s="71">
        <v>2231</v>
      </c>
      <c r="Y588" s="71">
        <v>1341</v>
      </c>
      <c r="Z588" s="71">
        <v>2037</v>
      </c>
      <c r="AA588" s="71">
        <v>1075</v>
      </c>
      <c r="AB588" s="71">
        <v>3736</v>
      </c>
      <c r="AC588" s="71">
        <v>0</v>
      </c>
      <c r="AD588" s="71">
        <v>0.55971130226318444</v>
      </c>
      <c r="AE588" s="72"/>
      <c r="AF588" s="71">
        <v>151063.01997290211</v>
      </c>
      <c r="AG588" s="71">
        <v>201486.77940720209</v>
      </c>
      <c r="AH588" s="71">
        <v>279762.72074633098</v>
      </c>
      <c r="AI588" s="71">
        <v>14094606.009536769</v>
      </c>
      <c r="AJ588" s="71">
        <v>6584074.9124478567</v>
      </c>
      <c r="AK588" s="71">
        <v>0</v>
      </c>
      <c r="AL588" s="71">
        <v>0</v>
      </c>
      <c r="AM588" s="71">
        <v>512400.90426264598</v>
      </c>
      <c r="AN588" s="71">
        <v>0</v>
      </c>
      <c r="AO588" s="71">
        <v>0</v>
      </c>
      <c r="AP588" s="71">
        <v>21823394.346373707</v>
      </c>
      <c r="AQ588" s="72"/>
      <c r="AR588" s="71">
        <v>4</v>
      </c>
      <c r="AS588" s="71">
        <v>3</v>
      </c>
      <c r="AT588" s="71">
        <v>0</v>
      </c>
      <c r="AU588" s="71">
        <v>0</v>
      </c>
      <c r="AV588" s="71">
        <v>0</v>
      </c>
      <c r="AW588" s="71">
        <v>0</v>
      </c>
      <c r="AX588" s="71"/>
      <c r="AY588" s="72"/>
      <c r="AZ588" s="71">
        <v>11.8</v>
      </c>
      <c r="BA588" s="71">
        <v>44</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2365</v>
      </c>
      <c r="B589" s="70">
        <v>150</v>
      </c>
      <c r="C589" s="70">
        <v>14</v>
      </c>
      <c r="D589" s="70">
        <v>9</v>
      </c>
      <c r="E589" s="70">
        <v>2017</v>
      </c>
      <c r="F589" s="70" t="s">
        <v>156</v>
      </c>
      <c r="G589" s="70" t="s">
        <v>2351</v>
      </c>
      <c r="H589" s="70" t="s">
        <v>2352</v>
      </c>
      <c r="I589" s="148"/>
      <c r="J589" s="71">
        <v>8.2604840013912773E-2</v>
      </c>
      <c r="K589" s="71">
        <v>0.26888965634239143</v>
      </c>
      <c r="L589" s="71">
        <v>1.6845848372507441</v>
      </c>
      <c r="M589" s="71">
        <v>8.890728840918328</v>
      </c>
      <c r="N589" s="71">
        <v>5.7918418662040549</v>
      </c>
      <c r="O589" s="71">
        <v>3.4002880345639825</v>
      </c>
      <c r="P589" s="71">
        <v>5.1465879475246394</v>
      </c>
      <c r="Q589" s="71">
        <v>0.25408620444443197</v>
      </c>
      <c r="R589" s="71">
        <v>0</v>
      </c>
      <c r="S589" s="71">
        <v>0.58192436153250904</v>
      </c>
      <c r="T589" s="72"/>
      <c r="U589" s="71">
        <v>18437</v>
      </c>
      <c r="V589" s="71">
        <v>120</v>
      </c>
      <c r="W589" s="71">
        <v>61</v>
      </c>
      <c r="X589" s="71">
        <v>2231</v>
      </c>
      <c r="Y589" s="71">
        <v>1394</v>
      </c>
      <c r="Z589" s="71">
        <v>2033</v>
      </c>
      <c r="AA589" s="71">
        <v>1066</v>
      </c>
      <c r="AB589" s="71">
        <v>3720</v>
      </c>
      <c r="AC589" s="71">
        <v>0</v>
      </c>
      <c r="AD589" s="71">
        <v>0.58192436153250904</v>
      </c>
      <c r="AE589" s="72"/>
      <c r="AF589" s="71">
        <v>122993.2062939173</v>
      </c>
      <c r="AG589" s="71">
        <v>200946.59518611309</v>
      </c>
      <c r="AH589" s="71">
        <v>360807.94917823159</v>
      </c>
      <c r="AI589" s="71">
        <v>13960505.812876889</v>
      </c>
      <c r="AJ589" s="71">
        <v>6824628.2905708496</v>
      </c>
      <c r="AK589" s="71">
        <v>0</v>
      </c>
      <c r="AL589" s="71">
        <v>0</v>
      </c>
      <c r="AM589" s="71">
        <v>511004.80169259611</v>
      </c>
      <c r="AN589" s="71">
        <v>0</v>
      </c>
      <c r="AO589" s="71">
        <v>0</v>
      </c>
      <c r="AP589" s="71">
        <v>21980886.655798599</v>
      </c>
      <c r="AQ589" s="72"/>
      <c r="AR589" s="71">
        <v>5</v>
      </c>
      <c r="AS589" s="71">
        <v>3</v>
      </c>
      <c r="AT589" s="71">
        <v>0</v>
      </c>
      <c r="AU589" s="71">
        <v>0</v>
      </c>
      <c r="AV589" s="71">
        <v>0</v>
      </c>
      <c r="AW589" s="71">
        <v>0</v>
      </c>
      <c r="AX589" s="71"/>
      <c r="AY589" s="72"/>
      <c r="AZ589" s="71">
        <v>16.3</v>
      </c>
      <c r="BA589" s="71">
        <v>44</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2366</v>
      </c>
      <c r="B590" s="70">
        <v>151</v>
      </c>
      <c r="C590" s="70">
        <v>15</v>
      </c>
      <c r="D590" s="70">
        <v>9</v>
      </c>
      <c r="E590" s="70">
        <v>2018</v>
      </c>
      <c r="F590" s="70" t="s">
        <v>183</v>
      </c>
      <c r="G590" s="70" t="s">
        <v>2351</v>
      </c>
      <c r="H590" s="70" t="s">
        <v>2352</v>
      </c>
      <c r="I590" s="148"/>
      <c r="J590" s="71">
        <v>7.3397287152667273E-2</v>
      </c>
      <c r="K590" s="71">
        <v>0.25231437743679402</v>
      </c>
      <c r="L590" s="71">
        <v>1.5102293466575452</v>
      </c>
      <c r="M590" s="71">
        <v>8.652614025608651</v>
      </c>
      <c r="N590" s="71">
        <v>5.8712736245054016</v>
      </c>
      <c r="O590" s="71">
        <v>3.2789647213847473</v>
      </c>
      <c r="P590" s="71">
        <v>5.1240369005272459</v>
      </c>
      <c r="Q590" s="71">
        <v>0.23641050850814299</v>
      </c>
      <c r="R590" s="71">
        <v>0</v>
      </c>
      <c r="S590" s="71">
        <v>0.45115245311000601</v>
      </c>
      <c r="T590" s="72"/>
      <c r="U590" s="71">
        <v>17612</v>
      </c>
      <c r="V590" s="71">
        <v>120</v>
      </c>
      <c r="W590" s="71">
        <v>61</v>
      </c>
      <c r="X590" s="71">
        <v>2231</v>
      </c>
      <c r="Y590" s="71">
        <v>1458</v>
      </c>
      <c r="Z590" s="71">
        <v>1998</v>
      </c>
      <c r="AA590" s="71">
        <v>1072</v>
      </c>
      <c r="AB590" s="71">
        <v>3730</v>
      </c>
      <c r="AC590" s="71">
        <v>0</v>
      </c>
      <c r="AD590" s="71">
        <v>0.45115245311000601</v>
      </c>
      <c r="AE590" s="72"/>
      <c r="AF590" s="71">
        <v>112340.4644236949</v>
      </c>
      <c r="AG590" s="71">
        <v>178499.65069926379</v>
      </c>
      <c r="AH590" s="71">
        <v>340937.15347165283</v>
      </c>
      <c r="AI590" s="71">
        <v>13334798.051333111</v>
      </c>
      <c r="AJ590" s="71">
        <v>6850391.8524026973</v>
      </c>
      <c r="AK590" s="71">
        <v>0</v>
      </c>
      <c r="AL590" s="71">
        <v>0</v>
      </c>
      <c r="AM590" s="71">
        <v>513438.64295445028</v>
      </c>
      <c r="AN590" s="71">
        <v>0</v>
      </c>
      <c r="AO590" s="71">
        <v>0</v>
      </c>
      <c r="AP590" s="71">
        <v>21330405.815284871</v>
      </c>
      <c r="AQ590" s="72"/>
      <c r="AR590" s="71">
        <v>5</v>
      </c>
      <c r="AS590" s="71">
        <v>5</v>
      </c>
      <c r="AT590" s="71">
        <v>0</v>
      </c>
      <c r="AU590" s="71">
        <v>0</v>
      </c>
      <c r="AV590" s="71">
        <v>0</v>
      </c>
      <c r="AW590" s="71">
        <v>0</v>
      </c>
      <c r="AX590" s="71"/>
      <c r="AY590" s="72"/>
      <c r="AZ590" s="71">
        <v>16</v>
      </c>
      <c r="BA590" s="71">
        <v>69</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2367</v>
      </c>
      <c r="B591" s="70">
        <v>152</v>
      </c>
      <c r="C591" s="70">
        <v>16</v>
      </c>
      <c r="D591" s="70">
        <v>9</v>
      </c>
      <c r="E591" s="70">
        <v>2019</v>
      </c>
      <c r="F591" s="70" t="s">
        <v>158</v>
      </c>
      <c r="G591" s="70" t="s">
        <v>2351</v>
      </c>
      <c r="H591" s="70" t="s">
        <v>2352</v>
      </c>
      <c r="I591" s="148"/>
      <c r="J591" s="71">
        <v>6.765529827726581E-2</v>
      </c>
      <c r="K591" s="71">
        <v>0.22903048922025826</v>
      </c>
      <c r="L591" s="71">
        <v>1.5184498782698057</v>
      </c>
      <c r="M591" s="71">
        <v>8.2857978295421333</v>
      </c>
      <c r="N591" s="71">
        <v>5.3970911356907916</v>
      </c>
      <c r="O591" s="71">
        <v>3.1626007350429775</v>
      </c>
      <c r="P591" s="71">
        <v>4.9266992161887275</v>
      </c>
      <c r="Q591" s="71">
        <v>0.23116648241172799</v>
      </c>
      <c r="R591" s="71">
        <v>0</v>
      </c>
      <c r="S591" s="71">
        <v>0.55062321698724026</v>
      </c>
      <c r="T591" s="72"/>
      <c r="U591" s="71">
        <v>16456</v>
      </c>
      <c r="V591" s="71">
        <v>120</v>
      </c>
      <c r="W591" s="71">
        <v>61</v>
      </c>
      <c r="X591" s="71">
        <v>2231</v>
      </c>
      <c r="Y591" s="71">
        <v>1510</v>
      </c>
      <c r="Z591" s="71">
        <v>1980</v>
      </c>
      <c r="AA591" s="71">
        <v>1023</v>
      </c>
      <c r="AB591" s="71">
        <v>3746</v>
      </c>
      <c r="AC591" s="71">
        <v>0</v>
      </c>
      <c r="AD591" s="71">
        <v>0.55062321698724026</v>
      </c>
      <c r="AE591" s="72"/>
      <c r="AF591" s="71">
        <v>109894.3973233939</v>
      </c>
      <c r="AG591" s="71">
        <v>172834.94526195011</v>
      </c>
      <c r="AH591" s="71">
        <v>360115.65993368247</v>
      </c>
      <c r="AI591" s="71">
        <v>13664829.25609635</v>
      </c>
      <c r="AJ591" s="71">
        <v>6892713.9901942033</v>
      </c>
      <c r="AK591" s="71">
        <v>0</v>
      </c>
      <c r="AL591" s="71">
        <v>0</v>
      </c>
      <c r="AM591" s="71">
        <v>510177.00012709812</v>
      </c>
      <c r="AN591" s="71">
        <v>0</v>
      </c>
      <c r="AO591" s="71">
        <v>0</v>
      </c>
      <c r="AP591" s="71">
        <v>21710565.248936679</v>
      </c>
      <c r="AQ591" s="72"/>
      <c r="AR591" s="71">
        <v>5</v>
      </c>
      <c r="AS591" s="71">
        <v>5</v>
      </c>
      <c r="AT591" s="71">
        <v>0</v>
      </c>
      <c r="AU591" s="71">
        <v>0</v>
      </c>
      <c r="AV591" s="71">
        <v>0</v>
      </c>
      <c r="AW591" s="71">
        <v>0</v>
      </c>
      <c r="AX591" s="71"/>
      <c r="AY591" s="72"/>
      <c r="AZ591" s="71">
        <v>16.3</v>
      </c>
      <c r="BA591" s="71">
        <v>68.900000000000006</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2368</v>
      </c>
      <c r="B592" s="70">
        <v>153</v>
      </c>
      <c r="C592" s="70">
        <v>17</v>
      </c>
      <c r="D592" s="70">
        <v>9</v>
      </c>
      <c r="E592" s="70">
        <v>2020</v>
      </c>
      <c r="F592" s="70" t="s">
        <v>159</v>
      </c>
      <c r="G592" s="70" t="s">
        <v>2351</v>
      </c>
      <c r="H592" s="70" t="s">
        <v>2352</v>
      </c>
      <c r="I592" s="148"/>
      <c r="J592" s="71">
        <v>0</v>
      </c>
      <c r="K592" s="71">
        <v>0.25522776307082351</v>
      </c>
      <c r="L592" s="71">
        <v>1.2232100643272359</v>
      </c>
      <c r="M592" s="71">
        <v>5.5820833849865039</v>
      </c>
      <c r="N592" s="71">
        <v>4.6988767219264904</v>
      </c>
      <c r="O592" s="71">
        <v>2.7666870706492874</v>
      </c>
      <c r="P592" s="71">
        <v>4.6578264281251558</v>
      </c>
      <c r="Q592" s="71">
        <v>0.20736486419400099</v>
      </c>
      <c r="R592" s="71">
        <v>0</v>
      </c>
      <c r="S592" s="71">
        <v>0.432024708461624</v>
      </c>
      <c r="T592" s="72"/>
      <c r="U592" s="71">
        <v>0</v>
      </c>
      <c r="V592" s="71">
        <v>117</v>
      </c>
      <c r="W592" s="71">
        <v>55</v>
      </c>
      <c r="X592" s="71">
        <v>1670</v>
      </c>
      <c r="Y592" s="71">
        <v>1341</v>
      </c>
      <c r="Z592" s="71">
        <v>1977</v>
      </c>
      <c r="AA592" s="71">
        <v>1028</v>
      </c>
      <c r="AB592" s="71">
        <v>3517</v>
      </c>
      <c r="AC592" s="71">
        <v>0</v>
      </c>
      <c r="AD592" s="71">
        <v>0.432024708461624</v>
      </c>
      <c r="AE592" s="72"/>
      <c r="AF592" s="71">
        <v>0</v>
      </c>
      <c r="AG592" s="71">
        <v>184039.4925230302</v>
      </c>
      <c r="AH592" s="71">
        <v>314746.75163488794</v>
      </c>
      <c r="AI592" s="71">
        <v>9649709.7704694886</v>
      </c>
      <c r="AJ592" s="71">
        <v>6125380.1766197309</v>
      </c>
      <c r="AK592" s="71"/>
      <c r="AL592" s="71"/>
      <c r="AM592" s="71">
        <v>459007.57468498248</v>
      </c>
      <c r="AN592" s="71"/>
      <c r="AO592" s="71"/>
      <c r="AP592" s="71">
        <v>16732883.76593212</v>
      </c>
      <c r="AQ592" s="72"/>
      <c r="AR592" s="71">
        <v>5</v>
      </c>
      <c r="AS592" s="71">
        <v>5</v>
      </c>
      <c r="AT592" s="71">
        <v>0</v>
      </c>
      <c r="AU592" s="71">
        <v>0</v>
      </c>
      <c r="AV592" s="71">
        <v>0</v>
      </c>
      <c r="AW592" s="71">
        <v>0</v>
      </c>
      <c r="AX592" s="71"/>
      <c r="AY592" s="72"/>
      <c r="AZ592" s="71">
        <v>16.3</v>
      </c>
      <c r="BA592" s="71">
        <v>68.900000000000006</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2369</v>
      </c>
      <c r="B593" s="70">
        <v>153</v>
      </c>
      <c r="C593" s="70">
        <v>18</v>
      </c>
      <c r="D593" s="70">
        <v>9</v>
      </c>
      <c r="E593" s="70">
        <v>2021</v>
      </c>
      <c r="F593" s="70" t="s">
        <v>160</v>
      </c>
      <c r="G593" s="70" t="s">
        <v>2351</v>
      </c>
      <c r="H593" s="70" t="s">
        <v>2352</v>
      </c>
      <c r="I593" s="148"/>
      <c r="J593" s="71">
        <v>7.3766003442801195E-2</v>
      </c>
      <c r="K593" s="71">
        <v>0.27368424523725776</v>
      </c>
      <c r="L593" s="71">
        <v>1.6047549854477468</v>
      </c>
      <c r="M593" s="71">
        <v>6.3141755120723264</v>
      </c>
      <c r="N593" s="71">
        <v>5.1222348831422773</v>
      </c>
      <c r="O593" s="71">
        <v>2.6815746714796092</v>
      </c>
      <c r="P593" s="71">
        <v>4.7534819293653889</v>
      </c>
      <c r="Q593" s="71">
        <v>0.20166906895074399</v>
      </c>
      <c r="R593" s="71">
        <v>0</v>
      </c>
      <c r="S593" s="71">
        <v>0.4809102257828437</v>
      </c>
      <c r="T593" s="72"/>
      <c r="U593" s="71">
        <v>19308</v>
      </c>
      <c r="V593" s="71">
        <v>117</v>
      </c>
      <c r="W593" s="71">
        <v>55</v>
      </c>
      <c r="X593" s="71">
        <v>1670</v>
      </c>
      <c r="Y593" s="71">
        <v>1339</v>
      </c>
      <c r="Z593" s="71">
        <v>1973</v>
      </c>
      <c r="AA593" s="71">
        <v>1023</v>
      </c>
      <c r="AB593" s="71">
        <v>3454</v>
      </c>
      <c r="AC593" s="71">
        <v>0</v>
      </c>
      <c r="AD593" s="71">
        <v>0.4809102257828437</v>
      </c>
      <c r="AE593" s="72"/>
      <c r="AF593" s="71">
        <v>116509.34077371372</v>
      </c>
      <c r="AG593" s="71">
        <v>189522.59914190965</v>
      </c>
      <c r="AH593" s="71">
        <v>377023.14035606204</v>
      </c>
      <c r="AI593" s="71">
        <v>10327089.092025867</v>
      </c>
      <c r="AJ593" s="71">
        <v>6487229.5748457909</v>
      </c>
      <c r="AK593" s="71">
        <v>0</v>
      </c>
      <c r="AL593" s="71">
        <v>0</v>
      </c>
      <c r="AM593" s="71">
        <v>453385.46848815132</v>
      </c>
      <c r="AN593" s="71">
        <v>0</v>
      </c>
      <c r="AO593" s="71">
        <v>0</v>
      </c>
      <c r="AP593" s="71">
        <v>17950759.215631496</v>
      </c>
      <c r="AQ593" s="72"/>
      <c r="AR593" s="71">
        <v>5</v>
      </c>
      <c r="AS593" s="71">
        <v>5</v>
      </c>
      <c r="AT593" s="71">
        <v>0</v>
      </c>
      <c r="AU593" s="71">
        <v>0</v>
      </c>
      <c r="AV593" s="71">
        <v>0</v>
      </c>
      <c r="AW593" s="71">
        <v>0</v>
      </c>
      <c r="AX593" s="71"/>
      <c r="AY593" s="72"/>
      <c r="AZ593" s="71">
        <v>16.3</v>
      </c>
      <c r="BA593" s="71">
        <v>68.900000000000006</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2370</v>
      </c>
      <c r="B594" s="70">
        <v>153</v>
      </c>
      <c r="C594" s="70">
        <v>19</v>
      </c>
      <c r="D594" s="70">
        <v>9</v>
      </c>
      <c r="E594" s="70">
        <v>2022</v>
      </c>
      <c r="F594" s="70" t="s">
        <v>161</v>
      </c>
      <c r="G594" s="70" t="s">
        <v>2351</v>
      </c>
      <c r="H594" s="70" t="s">
        <v>2352</v>
      </c>
      <c r="I594" s="148"/>
      <c r="J594" s="71">
        <v>6.7766333221589259E-2</v>
      </c>
      <c r="K594" s="71">
        <v>0.24656989532506718</v>
      </c>
      <c r="L594" s="71">
        <v>1.0282758882894913</v>
      </c>
      <c r="M594" s="71">
        <v>6.2355982095175717</v>
      </c>
      <c r="N594" s="71">
        <v>5.3120498207491602</v>
      </c>
      <c r="O594" s="71">
        <v>2.8252507438244732</v>
      </c>
      <c r="P594" s="71">
        <v>4.7599121912024396</v>
      </c>
      <c r="Q594" s="71">
        <v>0.20257112806687694</v>
      </c>
      <c r="R594" s="71">
        <v>0</v>
      </c>
      <c r="S594" s="71">
        <v>0.46380818522816902</v>
      </c>
      <c r="T594" s="72"/>
      <c r="U594" s="71">
        <v>19683</v>
      </c>
      <c r="V594" s="71">
        <v>117</v>
      </c>
      <c r="W594" s="71">
        <v>55</v>
      </c>
      <c r="X594" s="71">
        <v>1670</v>
      </c>
      <c r="Y594" s="71">
        <v>1420</v>
      </c>
      <c r="Z594" s="71">
        <v>1975</v>
      </c>
      <c r="AA594" s="71">
        <v>1040</v>
      </c>
      <c r="AB594" s="71">
        <v>3441</v>
      </c>
      <c r="AC594" s="71">
        <v>0</v>
      </c>
      <c r="AD594" s="71">
        <v>0.46380818522816902</v>
      </c>
      <c r="AE594" s="72"/>
      <c r="AF594" s="71">
        <v>105491.80063824786</v>
      </c>
      <c r="AG594" s="71">
        <v>184062.2159136596</v>
      </c>
      <c r="AH594" s="71">
        <v>294345.24018597766</v>
      </c>
      <c r="AI594" s="71">
        <v>10255931.264086366</v>
      </c>
      <c r="AJ594" s="71">
        <v>6821171.398813297</v>
      </c>
      <c r="AK594" s="71">
        <v>0</v>
      </c>
      <c r="AL594" s="71">
        <v>0</v>
      </c>
      <c r="AM594" s="71">
        <v>444327.02005488466</v>
      </c>
      <c r="AN594" s="71">
        <v>0</v>
      </c>
      <c r="AO594" s="71">
        <v>0</v>
      </c>
      <c r="AP594" s="71">
        <v>18105328.93969243</v>
      </c>
      <c r="AQ594" s="72"/>
      <c r="AR594" s="71">
        <v>6</v>
      </c>
      <c r="AS594" s="71">
        <v>5</v>
      </c>
      <c r="AT594" s="71">
        <v>0</v>
      </c>
      <c r="AU594" s="71">
        <v>1</v>
      </c>
      <c r="AV594" s="71">
        <v>0</v>
      </c>
      <c r="AW594" s="71">
        <v>0</v>
      </c>
      <c r="AX594" s="71"/>
      <c r="AY594" s="72"/>
      <c r="AZ594" s="71">
        <v>19.700000000000003</v>
      </c>
      <c r="BA594" s="71">
        <v>68.900000000000006</v>
      </c>
      <c r="BB594" s="71">
        <v>0</v>
      </c>
      <c r="BC594" s="71">
        <v>97</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2371</v>
      </c>
      <c r="B595" s="70">
        <v>153</v>
      </c>
      <c r="C595" s="70">
        <v>20</v>
      </c>
      <c r="D595" s="70">
        <v>9</v>
      </c>
      <c r="E595" s="70">
        <v>2023</v>
      </c>
      <c r="F595" s="70" t="s">
        <v>1539</v>
      </c>
      <c r="G595" s="70" t="s">
        <v>2351</v>
      </c>
      <c r="H595" s="70" t="s">
        <v>2352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v>
      </c>
      <c r="AS595" s="71">
        <v>5</v>
      </c>
      <c r="AT595" s="71">
        <v>0</v>
      </c>
      <c r="AU595" s="71">
        <v>1</v>
      </c>
      <c r="AV595" s="71">
        <v>0</v>
      </c>
      <c r="AW595" s="71">
        <v>0</v>
      </c>
      <c r="AX595" s="71"/>
      <c r="AY595" s="72"/>
      <c r="AZ595" s="71">
        <v>31.1</v>
      </c>
      <c r="BA595" s="71">
        <v>68.900000000000006</v>
      </c>
      <c r="BB595" s="71">
        <v>0</v>
      </c>
      <c r="BC595" s="71">
        <v>97</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2372</v>
      </c>
      <c r="B596" s="70">
        <v>153</v>
      </c>
      <c r="C596" s="70">
        <v>21</v>
      </c>
      <c r="D596" s="70">
        <v>9</v>
      </c>
      <c r="E596" s="70">
        <v>2024</v>
      </c>
      <c r="F596" s="70" t="s">
        <v>1554</v>
      </c>
      <c r="G596" s="1064" t="s">
        <v>2351</v>
      </c>
      <c r="H596" s="70" t="s">
        <v>2352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2373</v>
      </c>
      <c r="B597" s="70">
        <v>1</v>
      </c>
      <c r="C597" s="70">
        <v>1</v>
      </c>
      <c r="D597" s="70">
        <v>1</v>
      </c>
      <c r="E597" s="70">
        <v>1990</v>
      </c>
      <c r="F597" s="70" t="s">
        <v>787</v>
      </c>
      <c r="G597" s="1064" t="s">
        <v>2374</v>
      </c>
      <c r="H597" s="70" t="s">
        <v>2375</v>
      </c>
      <c r="I597" s="148" t="s">
        <v>793</v>
      </c>
      <c r="J597" s="71">
        <v>12.731995691536341</v>
      </c>
      <c r="K597" s="71">
        <v>1.7959536300907271</v>
      </c>
      <c r="L597" s="71">
        <v>4.2816892646109004</v>
      </c>
      <c r="M597" s="71">
        <v>3.2476294663646872</v>
      </c>
      <c r="N597" s="71">
        <v>4.3343701714316936</v>
      </c>
      <c r="O597" s="71">
        <v>3.4742508461152859</v>
      </c>
      <c r="P597" s="71">
        <v>8.8669754322595153</v>
      </c>
      <c r="Q597" s="71">
        <v>0.34280559051270998</v>
      </c>
      <c r="R597" s="71">
        <v>0</v>
      </c>
      <c r="S597" s="71">
        <v>0.34999670549334932</v>
      </c>
      <c r="T597" s="72"/>
      <c r="U597" s="71">
        <v>187347</v>
      </c>
      <c r="V597" s="71">
        <v>470</v>
      </c>
      <c r="W597" s="71">
        <v>57</v>
      </c>
      <c r="X597" s="71">
        <v>1306</v>
      </c>
      <c r="Y597" s="71">
        <v>1928</v>
      </c>
      <c r="Z597" s="71">
        <v>1429</v>
      </c>
      <c r="AA597" s="71">
        <v>2153</v>
      </c>
      <c r="AB597" s="71">
        <v>5566</v>
      </c>
      <c r="AC597" s="71">
        <v>0</v>
      </c>
      <c r="AD597" s="71">
        <v>0.34999670549334932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2376</v>
      </c>
      <c r="B598" s="70">
        <v>2</v>
      </c>
      <c r="C598" s="70">
        <v>2</v>
      </c>
      <c r="D598" s="70">
        <v>1</v>
      </c>
      <c r="E598" s="70">
        <v>2005</v>
      </c>
      <c r="F598" s="70" t="s">
        <v>789</v>
      </c>
      <c r="G598" s="70" t="s">
        <v>2374</v>
      </c>
      <c r="H598" s="70" t="s">
        <v>2375</v>
      </c>
      <c r="I598" s="148"/>
      <c r="J598" s="71">
        <v>8.1560240037638128</v>
      </c>
      <c r="K598" s="71">
        <v>0.76796828498462233</v>
      </c>
      <c r="L598" s="71">
        <v>2.061984419478267</v>
      </c>
      <c r="M598" s="71">
        <v>5.6247838649742716</v>
      </c>
      <c r="N598" s="71">
        <v>5.1047933610514802</v>
      </c>
      <c r="O598" s="71">
        <v>4.5024219259843434</v>
      </c>
      <c r="P598" s="71">
        <v>10.08247033360861</v>
      </c>
      <c r="Q598" s="71">
        <v>0.28078563453831301</v>
      </c>
      <c r="R598" s="71">
        <v>0</v>
      </c>
      <c r="S598" s="71">
        <v>0.57522122259764752</v>
      </c>
      <c r="T598" s="72"/>
      <c r="U598" s="71">
        <v>178657</v>
      </c>
      <c r="V598" s="71">
        <v>242</v>
      </c>
      <c r="W598" s="71">
        <v>18</v>
      </c>
      <c r="X598" s="71">
        <v>1203</v>
      </c>
      <c r="Y598" s="71">
        <v>2053</v>
      </c>
      <c r="Z598" s="71">
        <v>2143</v>
      </c>
      <c r="AA598" s="71">
        <v>2005</v>
      </c>
      <c r="AB598" s="71">
        <v>4766</v>
      </c>
      <c r="AC598" s="71">
        <v>0</v>
      </c>
      <c r="AD598" s="71">
        <v>0.57522122259764752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2377</v>
      </c>
      <c r="B599" s="70">
        <v>3</v>
      </c>
      <c r="C599" s="70">
        <v>3</v>
      </c>
      <c r="D599" s="70">
        <v>1</v>
      </c>
      <c r="E599" s="70">
        <v>2006</v>
      </c>
      <c r="F599" s="70" t="s">
        <v>790</v>
      </c>
      <c r="G599" s="70" t="s">
        <v>2374</v>
      </c>
      <c r="H599" s="70" t="s">
        <v>2375</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2378</v>
      </c>
      <c r="B600" s="70">
        <v>4</v>
      </c>
      <c r="C600" s="70">
        <v>4</v>
      </c>
      <c r="D600" s="70">
        <v>1</v>
      </c>
      <c r="E600" s="70">
        <v>2007</v>
      </c>
      <c r="F600" s="70" t="s">
        <v>791</v>
      </c>
      <c r="G600" s="70" t="s">
        <v>2374</v>
      </c>
      <c r="H600" s="70" t="s">
        <v>2375</v>
      </c>
      <c r="I600" s="148"/>
      <c r="J600" s="71">
        <v>5.7615940162823938</v>
      </c>
      <c r="K600" s="71">
        <v>0.72409520793088056</v>
      </c>
      <c r="L600" s="71">
        <v>2.305368399674053</v>
      </c>
      <c r="M600" s="71">
        <v>5.1229722486585141</v>
      </c>
      <c r="N600" s="71">
        <v>5.8418695818034569</v>
      </c>
      <c r="O600" s="71">
        <v>4.2947401989895306</v>
      </c>
      <c r="P600" s="71">
        <v>9.8198022121757091</v>
      </c>
      <c r="Q600" s="71">
        <v>0.28675871418457799</v>
      </c>
      <c r="R600" s="71">
        <v>0</v>
      </c>
      <c r="S600" s="71">
        <v>0.47576975898062612</v>
      </c>
      <c r="T600" s="72"/>
      <c r="U600" s="71">
        <v>143485</v>
      </c>
      <c r="V600" s="71">
        <v>232</v>
      </c>
      <c r="W600" s="71">
        <v>21</v>
      </c>
      <c r="X600" s="71">
        <v>1300</v>
      </c>
      <c r="Y600" s="71">
        <v>2040</v>
      </c>
      <c r="Z600" s="71">
        <v>2125</v>
      </c>
      <c r="AA600" s="71">
        <v>1923</v>
      </c>
      <c r="AB600" s="71">
        <v>4610</v>
      </c>
      <c r="AC600" s="71">
        <v>0</v>
      </c>
      <c r="AD600" s="71">
        <v>0.47576975898062612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2379</v>
      </c>
      <c r="B601" s="70">
        <v>5</v>
      </c>
      <c r="C601" s="70">
        <v>5</v>
      </c>
      <c r="D601" s="70">
        <v>1</v>
      </c>
      <c r="E601" s="70">
        <v>2008</v>
      </c>
      <c r="F601" s="70" t="s">
        <v>792</v>
      </c>
      <c r="G601" s="70" t="s">
        <v>2374</v>
      </c>
      <c r="H601" s="70" t="s">
        <v>2375</v>
      </c>
      <c r="I601" s="148"/>
      <c r="J601" s="71">
        <v>5.1288747144578286</v>
      </c>
      <c r="K601" s="71">
        <v>0.51563666880767978</v>
      </c>
      <c r="L601" s="71">
        <v>1.840661756616311</v>
      </c>
      <c r="M601" s="71">
        <v>5.4123765717236418</v>
      </c>
      <c r="N601" s="71">
        <v>5.1937121424687724</v>
      </c>
      <c r="O601" s="71">
        <v>4.143256011341264</v>
      </c>
      <c r="P601" s="71">
        <v>9.6555906401338998</v>
      </c>
      <c r="Q601" s="71">
        <v>0.27661073123434698</v>
      </c>
      <c r="R601" s="71">
        <v>0</v>
      </c>
      <c r="S601" s="71">
        <v>0.48169741672297511</v>
      </c>
      <c r="T601" s="72"/>
      <c r="U601" s="71">
        <v>136649</v>
      </c>
      <c r="V601" s="71">
        <v>232</v>
      </c>
      <c r="W601" s="71">
        <v>21</v>
      </c>
      <c r="X601" s="71">
        <v>1300</v>
      </c>
      <c r="Y601" s="71">
        <v>2038</v>
      </c>
      <c r="Z601" s="71">
        <v>2122</v>
      </c>
      <c r="AA601" s="71">
        <v>1893</v>
      </c>
      <c r="AB601" s="71">
        <v>4520</v>
      </c>
      <c r="AC601" s="71">
        <v>0</v>
      </c>
      <c r="AD601" s="71">
        <v>0.48169741672297511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2380</v>
      </c>
      <c r="B602" s="70">
        <v>6</v>
      </c>
      <c r="C602" s="70">
        <v>6</v>
      </c>
      <c r="D602" s="70">
        <v>1</v>
      </c>
      <c r="E602" s="70">
        <v>2009</v>
      </c>
      <c r="F602" s="70" t="s">
        <v>176</v>
      </c>
      <c r="G602" s="70" t="s">
        <v>2374</v>
      </c>
      <c r="H602" s="70" t="s">
        <v>2375</v>
      </c>
      <c r="I602" s="148"/>
      <c r="J602" s="71">
        <v>7.6900951869291916</v>
      </c>
      <c r="K602" s="71">
        <v>0.59026658653884534</v>
      </c>
      <c r="L602" s="71">
        <v>4.2705833649524472</v>
      </c>
      <c r="M602" s="71">
        <v>5.7868122945520666</v>
      </c>
      <c r="N602" s="71">
        <v>5.0728471475329444</v>
      </c>
      <c r="O602" s="71">
        <v>4.3242223240628679</v>
      </c>
      <c r="P602" s="71">
        <v>9.3009512763254367</v>
      </c>
      <c r="Q602" s="71">
        <v>0.26035600242055101</v>
      </c>
      <c r="R602" s="71">
        <v>0</v>
      </c>
      <c r="S602" s="71">
        <v>0.5371673246319677</v>
      </c>
      <c r="T602" s="72"/>
      <c r="U602" s="71">
        <v>189181</v>
      </c>
      <c r="V602" s="71">
        <v>190</v>
      </c>
      <c r="W602" s="71">
        <v>75</v>
      </c>
      <c r="X602" s="71">
        <v>1337</v>
      </c>
      <c r="Y602" s="71">
        <v>2040</v>
      </c>
      <c r="Z602" s="71">
        <v>2186</v>
      </c>
      <c r="AA602" s="71">
        <v>1872</v>
      </c>
      <c r="AB602" s="71">
        <v>4466</v>
      </c>
      <c r="AC602" s="71">
        <v>0</v>
      </c>
      <c r="AD602" s="71">
        <v>0.5371673246319677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2381</v>
      </c>
      <c r="B603" s="70">
        <v>7</v>
      </c>
      <c r="C603" s="70">
        <v>7</v>
      </c>
      <c r="D603" s="70">
        <v>1</v>
      </c>
      <c r="E603" s="70">
        <v>2010</v>
      </c>
      <c r="F603" s="70" t="s">
        <v>177</v>
      </c>
      <c r="G603" s="70" t="s">
        <v>2374</v>
      </c>
      <c r="H603" s="70" t="s">
        <v>2375</v>
      </c>
      <c r="I603" s="148"/>
      <c r="J603" s="71">
        <v>6.4488686476742938</v>
      </c>
      <c r="K603" s="71">
        <v>0.48355682872643613</v>
      </c>
      <c r="L603" s="71">
        <v>3.798144872910461</v>
      </c>
      <c r="M603" s="71">
        <v>5.3850597415921237</v>
      </c>
      <c r="N603" s="71">
        <v>4.9018408279838193</v>
      </c>
      <c r="O603" s="71">
        <v>4.2904385098718363</v>
      </c>
      <c r="P603" s="71">
        <v>9.3659254567519312</v>
      </c>
      <c r="Q603" s="71">
        <v>0.268117324047978</v>
      </c>
      <c r="R603" s="71">
        <v>0</v>
      </c>
      <c r="S603" s="71">
        <v>0.53111666980042138</v>
      </c>
      <c r="T603" s="72"/>
      <c r="U603" s="71">
        <v>172465</v>
      </c>
      <c r="V603" s="71">
        <v>190</v>
      </c>
      <c r="W603" s="71">
        <v>75</v>
      </c>
      <c r="X603" s="71">
        <v>1337</v>
      </c>
      <c r="Y603" s="71">
        <v>2046</v>
      </c>
      <c r="Z603" s="71">
        <v>2179</v>
      </c>
      <c r="AA603" s="71">
        <v>1838</v>
      </c>
      <c r="AB603" s="71">
        <v>4407</v>
      </c>
      <c r="AC603" s="71">
        <v>0</v>
      </c>
      <c r="AD603" s="71">
        <v>0.53111666980042138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2382</v>
      </c>
      <c r="B604" s="70">
        <v>8</v>
      </c>
      <c r="C604" s="70">
        <v>8</v>
      </c>
      <c r="D604" s="70">
        <v>1</v>
      </c>
      <c r="E604" s="70">
        <v>2011</v>
      </c>
      <c r="F604" s="70" t="s">
        <v>178</v>
      </c>
      <c r="G604" s="70" t="s">
        <v>2374</v>
      </c>
      <c r="H604" s="70" t="s">
        <v>2375</v>
      </c>
      <c r="I604" s="148"/>
      <c r="J604" s="71">
        <v>4.6709238651047817</v>
      </c>
      <c r="K604" s="71">
        <v>0.70420095311451192</v>
      </c>
      <c r="L604" s="71">
        <v>3.6571203664586052</v>
      </c>
      <c r="M604" s="71">
        <v>7.5515793104691351</v>
      </c>
      <c r="N604" s="71">
        <v>6.6565435059150877</v>
      </c>
      <c r="O604" s="71">
        <v>4.1606681160871464</v>
      </c>
      <c r="P604" s="71">
        <v>9.0309353722025687</v>
      </c>
      <c r="Q604" s="71">
        <v>0.302884112424533</v>
      </c>
      <c r="R604" s="71">
        <v>0</v>
      </c>
      <c r="S604" s="71">
        <v>0.51995502222284695</v>
      </c>
      <c r="T604" s="72"/>
      <c r="U604" s="71">
        <v>117858</v>
      </c>
      <c r="V604" s="71">
        <v>190</v>
      </c>
      <c r="W604" s="71">
        <v>75</v>
      </c>
      <c r="X604" s="71">
        <v>1337</v>
      </c>
      <c r="Y604" s="71">
        <v>2045</v>
      </c>
      <c r="Z604" s="71">
        <v>2159</v>
      </c>
      <c r="AA604" s="71">
        <v>1825</v>
      </c>
      <c r="AB604" s="71">
        <v>4316</v>
      </c>
      <c r="AC604" s="71">
        <v>0</v>
      </c>
      <c r="AD604" s="71">
        <v>0.51995502222284695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2383</v>
      </c>
      <c r="B605" s="70">
        <v>9</v>
      </c>
      <c r="C605" s="70">
        <v>9</v>
      </c>
      <c r="D605" s="70">
        <v>1</v>
      </c>
      <c r="E605" s="70">
        <v>2012</v>
      </c>
      <c r="F605" s="70" t="s">
        <v>179</v>
      </c>
      <c r="G605" s="70" t="s">
        <v>2374</v>
      </c>
      <c r="H605" s="70" t="s">
        <v>2375</v>
      </c>
      <c r="I605" s="148"/>
      <c r="J605" s="71">
        <v>4.3886283286054297</v>
      </c>
      <c r="K605" s="71">
        <v>0.85034372246248269</v>
      </c>
      <c r="L605" s="71">
        <v>3.5756515873027701</v>
      </c>
      <c r="M605" s="71">
        <v>7.7115233064673889</v>
      </c>
      <c r="N605" s="71">
        <v>8.2128428197750569</v>
      </c>
      <c r="O605" s="71">
        <v>4.1508707320926508</v>
      </c>
      <c r="P605" s="71">
        <v>9.0225975736663706</v>
      </c>
      <c r="Q605" s="71">
        <v>0.32366402316602499</v>
      </c>
      <c r="R605" s="71">
        <v>0</v>
      </c>
      <c r="S605" s="71">
        <v>0.35994454844763812</v>
      </c>
      <c r="T605" s="72"/>
      <c r="U605" s="71">
        <v>107338</v>
      </c>
      <c r="V605" s="71">
        <v>190</v>
      </c>
      <c r="W605" s="71">
        <v>75</v>
      </c>
      <c r="X605" s="71">
        <v>1337</v>
      </c>
      <c r="Y605" s="71">
        <v>2042</v>
      </c>
      <c r="Z605" s="71">
        <v>2171</v>
      </c>
      <c r="AA605" s="71">
        <v>1813</v>
      </c>
      <c r="AB605" s="71">
        <v>4245</v>
      </c>
      <c r="AC605" s="71">
        <v>0</v>
      </c>
      <c r="AD605" s="71">
        <v>0.35994454844763812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2384</v>
      </c>
      <c r="B606" s="70">
        <v>10</v>
      </c>
      <c r="C606" s="70">
        <v>10</v>
      </c>
      <c r="D606" s="70">
        <v>1</v>
      </c>
      <c r="E606" s="70">
        <v>2013</v>
      </c>
      <c r="F606" s="70" t="s">
        <v>180</v>
      </c>
      <c r="G606" s="70" t="s">
        <v>2374</v>
      </c>
      <c r="H606" s="70" t="s">
        <v>2375</v>
      </c>
      <c r="I606" s="148"/>
      <c r="J606" s="71">
        <v>4.7130680766866586</v>
      </c>
      <c r="K606" s="71">
        <v>0.85655204618129366</v>
      </c>
      <c r="L606" s="71">
        <v>3.6832573170636569</v>
      </c>
      <c r="M606" s="71">
        <v>7.9928017104966944</v>
      </c>
      <c r="N606" s="71">
        <v>8.3209328359396491</v>
      </c>
      <c r="O606" s="71">
        <v>3.9405185166094903</v>
      </c>
      <c r="P606" s="71">
        <v>8.8967431413193356</v>
      </c>
      <c r="Q606" s="71">
        <v>0.32342081096944397</v>
      </c>
      <c r="R606" s="71">
        <v>0</v>
      </c>
      <c r="S606" s="71">
        <v>0.52057921358389436</v>
      </c>
      <c r="T606" s="72"/>
      <c r="U606" s="71">
        <v>122283</v>
      </c>
      <c r="V606" s="71">
        <v>190</v>
      </c>
      <c r="W606" s="71">
        <v>75</v>
      </c>
      <c r="X606" s="71">
        <v>1337</v>
      </c>
      <c r="Y606" s="71">
        <v>2024</v>
      </c>
      <c r="Z606" s="71">
        <v>2153</v>
      </c>
      <c r="AA606" s="71">
        <v>1781</v>
      </c>
      <c r="AB606" s="71">
        <v>4181</v>
      </c>
      <c r="AC606" s="71">
        <v>0</v>
      </c>
      <c r="AD606" s="71">
        <v>0.52057921358389436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2385</v>
      </c>
      <c r="B607" s="70">
        <v>11</v>
      </c>
      <c r="C607" s="70">
        <v>11</v>
      </c>
      <c r="D607" s="70">
        <v>1</v>
      </c>
      <c r="E607" s="70">
        <v>2014</v>
      </c>
      <c r="F607" s="70" t="s">
        <v>181</v>
      </c>
      <c r="G607" s="70" t="s">
        <v>2374</v>
      </c>
      <c r="H607" s="70" t="s">
        <v>2375</v>
      </c>
      <c r="I607" s="148"/>
      <c r="J607" s="71">
        <v>4.4876028984194232</v>
      </c>
      <c r="K607" s="71">
        <v>0.63470914592224559</v>
      </c>
      <c r="L607" s="71">
        <v>4.290352195047217</v>
      </c>
      <c r="M607" s="71">
        <v>7.9920270691747914</v>
      </c>
      <c r="N607" s="71">
        <v>8.2377351554451792</v>
      </c>
      <c r="O607" s="71">
        <v>3.7466053704159248</v>
      </c>
      <c r="P607" s="71">
        <v>8.8074111687944168</v>
      </c>
      <c r="Q607" s="71">
        <v>0.30495935037073701</v>
      </c>
      <c r="R607" s="71">
        <v>0</v>
      </c>
      <c r="S607" s="71">
        <v>0.45784590884562798</v>
      </c>
      <c r="T607" s="72"/>
      <c r="U607" s="71">
        <v>125535</v>
      </c>
      <c r="V607" s="71">
        <v>160</v>
      </c>
      <c r="W607" s="71">
        <v>80</v>
      </c>
      <c r="X607" s="71">
        <v>1365</v>
      </c>
      <c r="Y607" s="71">
        <v>2009</v>
      </c>
      <c r="Z607" s="71">
        <v>2156</v>
      </c>
      <c r="AA607" s="71">
        <v>1754</v>
      </c>
      <c r="AB607" s="71">
        <v>4109</v>
      </c>
      <c r="AC607" s="71">
        <v>0</v>
      </c>
      <c r="AD607" s="71">
        <v>0.45784590884562798</v>
      </c>
      <c r="AE607" s="72"/>
      <c r="AF607" s="71"/>
      <c r="AG607" s="71"/>
      <c r="AH607" s="71"/>
      <c r="AI607" s="71"/>
      <c r="AJ607" s="71"/>
      <c r="AK607" s="71"/>
      <c r="AL607" s="71"/>
      <c r="AM607" s="71"/>
      <c r="AN607" s="71"/>
      <c r="AO607" s="71"/>
      <c r="AP607" s="71"/>
      <c r="AQ607" s="72"/>
      <c r="AR607" s="71">
        <v>68</v>
      </c>
      <c r="AS607" s="71">
        <v>27</v>
      </c>
      <c r="AT607" s="71">
        <v>0</v>
      </c>
      <c r="AU607" s="71">
        <v>0</v>
      </c>
      <c r="AV607" s="71">
        <v>0</v>
      </c>
      <c r="AW607" s="71">
        <v>0</v>
      </c>
      <c r="AX607" s="71"/>
      <c r="AY607" s="72"/>
      <c r="AZ607" s="71">
        <v>360.60300000000001</v>
      </c>
      <c r="BA607" s="71">
        <v>502.14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2386</v>
      </c>
      <c r="B608" s="70">
        <v>12</v>
      </c>
      <c r="C608" s="70">
        <v>12</v>
      </c>
      <c r="D608" s="70">
        <v>1</v>
      </c>
      <c r="E608" s="70">
        <v>2015</v>
      </c>
      <c r="F608" s="70" t="s">
        <v>182</v>
      </c>
      <c r="G608" s="70" t="s">
        <v>2374</v>
      </c>
      <c r="H608" s="70" t="s">
        <v>2375</v>
      </c>
      <c r="I608" s="148"/>
      <c r="J608" s="71">
        <v>4.5446662984381661</v>
      </c>
      <c r="K608" s="71">
        <v>0.70461297537043699</v>
      </c>
      <c r="L608" s="71">
        <v>5.1125459087855702</v>
      </c>
      <c r="M608" s="71">
        <v>7.6419274284889243</v>
      </c>
      <c r="N608" s="71">
        <v>6.991128977653819</v>
      </c>
      <c r="O608" s="71">
        <v>3.7177768272192782</v>
      </c>
      <c r="P608" s="71">
        <v>8.643509467421584</v>
      </c>
      <c r="Q608" s="71">
        <v>0.29671919813638298</v>
      </c>
      <c r="R608" s="71">
        <v>0</v>
      </c>
      <c r="S608" s="71">
        <v>0.54198154635635942</v>
      </c>
      <c r="T608" s="72"/>
      <c r="U608" s="71">
        <v>131249</v>
      </c>
      <c r="V608" s="71">
        <v>160</v>
      </c>
      <c r="W608" s="71">
        <v>80</v>
      </c>
      <c r="X608" s="71">
        <v>1365</v>
      </c>
      <c r="Y608" s="71">
        <v>2017</v>
      </c>
      <c r="Z608" s="71">
        <v>2160</v>
      </c>
      <c r="AA608" s="71">
        <v>1720</v>
      </c>
      <c r="AB608" s="71">
        <v>4084</v>
      </c>
      <c r="AC608" s="71">
        <v>0</v>
      </c>
      <c r="AD608" s="71">
        <v>0.54198154635635942</v>
      </c>
      <c r="AE608" s="72"/>
      <c r="AF608" s="71">
        <v>1490384.9230872099</v>
      </c>
      <c r="AG608" s="71">
        <v>559396.57996713417</v>
      </c>
      <c r="AH608" s="71">
        <v>626644.35440904729</v>
      </c>
      <c r="AI608" s="71">
        <v>8477563.4845813029</v>
      </c>
      <c r="AJ608" s="71">
        <v>9929405.2849794552</v>
      </c>
      <c r="AK608" s="71">
        <v>0</v>
      </c>
      <c r="AL608" s="71">
        <v>0</v>
      </c>
      <c r="AM608" s="71">
        <v>559695.06826433691</v>
      </c>
      <c r="AN608" s="71">
        <v>0</v>
      </c>
      <c r="AO608" s="71">
        <v>0</v>
      </c>
      <c r="AP608" s="71">
        <v>21643089.695288487</v>
      </c>
      <c r="AQ608" s="72"/>
      <c r="AR608" s="71">
        <v>73</v>
      </c>
      <c r="AS608" s="71">
        <v>32</v>
      </c>
      <c r="AT608" s="71">
        <v>0</v>
      </c>
      <c r="AU608" s="71">
        <v>0</v>
      </c>
      <c r="AV608" s="71">
        <v>0</v>
      </c>
      <c r="AW608" s="71">
        <v>0</v>
      </c>
      <c r="AX608" s="71"/>
      <c r="AY608" s="72"/>
      <c r="AZ608" s="71">
        <v>381.90300000000002</v>
      </c>
      <c r="BA608" s="71">
        <v>1627.54</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2387</v>
      </c>
      <c r="B609" s="70">
        <v>13</v>
      </c>
      <c r="C609" s="70">
        <v>13</v>
      </c>
      <c r="D609" s="70">
        <v>1</v>
      </c>
      <c r="E609" s="70">
        <v>2016</v>
      </c>
      <c r="F609" s="70" t="s">
        <v>155</v>
      </c>
      <c r="G609" s="70" t="s">
        <v>2374</v>
      </c>
      <c r="H609" s="70" t="s">
        <v>2375</v>
      </c>
      <c r="I609" s="148"/>
      <c r="J609" s="71">
        <v>4.7328538027144615</v>
      </c>
      <c r="K609" s="71">
        <v>0.60586241965563958</v>
      </c>
      <c r="L609" s="71">
        <v>4.9063695845862378</v>
      </c>
      <c r="M609" s="71">
        <v>5.5613968130135003</v>
      </c>
      <c r="N609" s="71">
        <v>5.1095204927940356</v>
      </c>
      <c r="O609" s="71">
        <v>3.6913332831273671</v>
      </c>
      <c r="P609" s="71">
        <v>8.3715778923866182</v>
      </c>
      <c r="Q609" s="71">
        <v>0.28450580818506088</v>
      </c>
      <c r="R609" s="71">
        <v>0</v>
      </c>
      <c r="S609" s="71">
        <v>0.69486606369252135</v>
      </c>
      <c r="T609" s="72"/>
      <c r="U609" s="71">
        <v>144592</v>
      </c>
      <c r="V609" s="71">
        <v>160</v>
      </c>
      <c r="W609" s="71">
        <v>80</v>
      </c>
      <c r="X609" s="71">
        <v>1365</v>
      </c>
      <c r="Y609" s="71">
        <v>1995</v>
      </c>
      <c r="Z609" s="71">
        <v>2171</v>
      </c>
      <c r="AA609" s="71">
        <v>1723</v>
      </c>
      <c r="AB609" s="71">
        <v>4028</v>
      </c>
      <c r="AC609" s="71">
        <v>0</v>
      </c>
      <c r="AD609" s="71">
        <v>0.69486606369252135</v>
      </c>
      <c r="AE609" s="72"/>
      <c r="AF609" s="71">
        <v>1723371.6184256531</v>
      </c>
      <c r="AG609" s="71">
        <v>550286.76718895871</v>
      </c>
      <c r="AH609" s="71">
        <v>540411.56866835454</v>
      </c>
      <c r="AI609" s="71">
        <v>7999524.2435621656</v>
      </c>
      <c r="AJ609" s="71">
        <v>9094207.6335053183</v>
      </c>
      <c r="AK609" s="71">
        <v>0</v>
      </c>
      <c r="AL609" s="71">
        <v>0</v>
      </c>
      <c r="AM609" s="71">
        <v>552449.36894270289</v>
      </c>
      <c r="AN609" s="71">
        <v>0</v>
      </c>
      <c r="AO609" s="71">
        <v>0</v>
      </c>
      <c r="AP609" s="71">
        <v>20460251.200293154</v>
      </c>
      <c r="AQ609" s="72"/>
      <c r="AR609" s="71">
        <v>79</v>
      </c>
      <c r="AS609" s="71">
        <v>38</v>
      </c>
      <c r="AT609" s="71">
        <v>0</v>
      </c>
      <c r="AU609" s="71">
        <v>0</v>
      </c>
      <c r="AV609" s="71">
        <v>0</v>
      </c>
      <c r="AW609" s="71">
        <v>0</v>
      </c>
      <c r="AX609" s="71"/>
      <c r="AY609" s="72"/>
      <c r="AZ609" s="71">
        <v>419.20299999999997</v>
      </c>
      <c r="BA609" s="71">
        <v>3827.04</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2388</v>
      </c>
      <c r="B610" s="70">
        <v>14</v>
      </c>
      <c r="C610" s="70">
        <v>14</v>
      </c>
      <c r="D610" s="70">
        <v>1</v>
      </c>
      <c r="E610" s="70">
        <v>2017</v>
      </c>
      <c r="F610" s="70" t="s">
        <v>156</v>
      </c>
      <c r="G610" s="70" t="s">
        <v>2374</v>
      </c>
      <c r="H610" s="70" t="s">
        <v>2375</v>
      </c>
      <c r="I610" s="148"/>
      <c r="J610" s="71">
        <v>3.7378772894215464</v>
      </c>
      <c r="K610" s="71">
        <v>0.63247901002116758</v>
      </c>
      <c r="L610" s="71">
        <v>4.6573322254194016</v>
      </c>
      <c r="M610" s="71">
        <v>5.2992210270838696</v>
      </c>
      <c r="N610" s="71">
        <v>6.1787317805339761</v>
      </c>
      <c r="O610" s="71">
        <v>3.6511700833512908</v>
      </c>
      <c r="P610" s="71">
        <v>8.2702674991648291</v>
      </c>
      <c r="Q610" s="71">
        <v>0.271161890226988</v>
      </c>
      <c r="R610" s="71">
        <v>0</v>
      </c>
      <c r="S610" s="71">
        <v>0.36705938189295423</v>
      </c>
      <c r="T610" s="72"/>
      <c r="U610" s="71">
        <v>117638</v>
      </c>
      <c r="V610" s="71">
        <v>160</v>
      </c>
      <c r="W610" s="71">
        <v>80</v>
      </c>
      <c r="X610" s="71">
        <v>1365</v>
      </c>
      <c r="Y610" s="71">
        <v>1975</v>
      </c>
      <c r="Z610" s="71">
        <v>2183</v>
      </c>
      <c r="AA610" s="71">
        <v>1713</v>
      </c>
      <c r="AB610" s="71">
        <v>3970</v>
      </c>
      <c r="AC610" s="71">
        <v>0</v>
      </c>
      <c r="AD610" s="71">
        <v>0.36705938189295417</v>
      </c>
      <c r="AE610" s="72"/>
      <c r="AF610" s="71">
        <v>1399076.1652742301</v>
      </c>
      <c r="AG610" s="71">
        <v>561650.59059262648</v>
      </c>
      <c r="AH610" s="71">
        <v>665393.90697784082</v>
      </c>
      <c r="AI610" s="71">
        <v>7823901.8933551693</v>
      </c>
      <c r="AJ610" s="71">
        <v>9683070.8377132956</v>
      </c>
      <c r="AK610" s="71">
        <v>0</v>
      </c>
      <c r="AL610" s="71">
        <v>0</v>
      </c>
      <c r="AM610" s="71">
        <v>545346.52223645349</v>
      </c>
      <c r="AN610" s="71">
        <v>0</v>
      </c>
      <c r="AO610" s="71">
        <v>0</v>
      </c>
      <c r="AP610" s="71">
        <v>20678439.91614962</v>
      </c>
      <c r="AQ610" s="72"/>
      <c r="AR610" s="71">
        <v>82</v>
      </c>
      <c r="AS610" s="71">
        <v>43</v>
      </c>
      <c r="AT610" s="71">
        <v>0</v>
      </c>
      <c r="AU610" s="71">
        <v>0</v>
      </c>
      <c r="AV610" s="71">
        <v>0</v>
      </c>
      <c r="AW610" s="71">
        <v>0</v>
      </c>
      <c r="AX610" s="71"/>
      <c r="AY610" s="72"/>
      <c r="AZ610" s="71">
        <v>437.00299999999999</v>
      </c>
      <c r="BA610" s="71">
        <v>4045.74</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2389</v>
      </c>
      <c r="B611" s="70">
        <v>15</v>
      </c>
      <c r="C611" s="70">
        <v>15</v>
      </c>
      <c r="D611" s="70">
        <v>1</v>
      </c>
      <c r="E611" s="70">
        <v>2018</v>
      </c>
      <c r="F611" s="70" t="s">
        <v>183</v>
      </c>
      <c r="G611" s="70" t="s">
        <v>2374</v>
      </c>
      <c r="H611" s="70" t="s">
        <v>2375</v>
      </c>
      <c r="I611" s="148"/>
      <c r="J611" s="71">
        <v>4.0105092042327568</v>
      </c>
      <c r="K611" s="71">
        <v>0.63477597919953255</v>
      </c>
      <c r="L611" s="71">
        <v>4.1552144568682383</v>
      </c>
      <c r="M611" s="71">
        <v>5.1015252560895075</v>
      </c>
      <c r="N611" s="71">
        <v>4.6537599496989293</v>
      </c>
      <c r="O611" s="71">
        <v>3.5349799849162888</v>
      </c>
      <c r="P611" s="71">
        <v>8.0780059345998545</v>
      </c>
      <c r="Q611" s="71">
        <v>0.24712186934939601</v>
      </c>
      <c r="R611" s="71">
        <v>0</v>
      </c>
      <c r="S611" s="71">
        <v>0.64071908805126854</v>
      </c>
      <c r="T611" s="72"/>
      <c r="U611" s="71">
        <v>127985</v>
      </c>
      <c r="V611" s="71">
        <v>160</v>
      </c>
      <c r="W611" s="71">
        <v>80</v>
      </c>
      <c r="X611" s="71">
        <v>1365</v>
      </c>
      <c r="Y611" s="71">
        <v>1947</v>
      </c>
      <c r="Z611" s="71">
        <v>2154</v>
      </c>
      <c r="AA611" s="71">
        <v>1690</v>
      </c>
      <c r="AB611" s="71">
        <v>3899</v>
      </c>
      <c r="AC611" s="71">
        <v>0</v>
      </c>
      <c r="AD611" s="71">
        <v>0.64071908805126854</v>
      </c>
      <c r="AE611" s="72"/>
      <c r="AF611" s="71">
        <v>1509840.6898221271</v>
      </c>
      <c r="AG611" s="71">
        <v>568840.4929909819</v>
      </c>
      <c r="AH611" s="71">
        <v>602140.84858976875</v>
      </c>
      <c r="AI611" s="71">
        <v>7382617.0393565232</v>
      </c>
      <c r="AJ611" s="71">
        <v>7822029.3680526419</v>
      </c>
      <c r="AK611" s="71">
        <v>0</v>
      </c>
      <c r="AL611" s="71">
        <v>0</v>
      </c>
      <c r="AM611" s="71">
        <v>536701.68066471885</v>
      </c>
      <c r="AN611" s="71">
        <v>0</v>
      </c>
      <c r="AO611" s="71">
        <v>0</v>
      </c>
      <c r="AP611" s="71">
        <v>18422170.119476762</v>
      </c>
      <c r="AQ611" s="72"/>
      <c r="AR611" s="71">
        <v>83</v>
      </c>
      <c r="AS611" s="71">
        <v>43</v>
      </c>
      <c r="AT611" s="71">
        <v>0</v>
      </c>
      <c r="AU611" s="71">
        <v>0</v>
      </c>
      <c r="AV611" s="71">
        <v>0</v>
      </c>
      <c r="AW611" s="71">
        <v>0</v>
      </c>
      <c r="AX611" s="71"/>
      <c r="AY611" s="72"/>
      <c r="AZ611" s="71">
        <v>442.50300000000004</v>
      </c>
      <c r="BA611" s="71">
        <v>4045.54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2390</v>
      </c>
      <c r="B612" s="70">
        <v>16</v>
      </c>
      <c r="C612" s="70">
        <v>16</v>
      </c>
      <c r="D612" s="70">
        <v>1</v>
      </c>
      <c r="E612" s="70">
        <v>2019</v>
      </c>
      <c r="F612" s="70" t="s">
        <v>158</v>
      </c>
      <c r="G612" s="70" t="s">
        <v>2374</v>
      </c>
      <c r="H612" s="70" t="s">
        <v>2375</v>
      </c>
      <c r="I612" s="148"/>
      <c r="J612" s="71">
        <v>3.8796723006638305</v>
      </c>
      <c r="K612" s="71">
        <v>0.48225733519476344</v>
      </c>
      <c r="L612" s="71">
        <v>4.125058254748458</v>
      </c>
      <c r="M612" s="71">
        <v>4.2496645752239388</v>
      </c>
      <c r="N612" s="71">
        <v>3.3161126294347407</v>
      </c>
      <c r="O612" s="71">
        <v>3.4612908044637036</v>
      </c>
      <c r="P612" s="71">
        <v>7.9992643187580414</v>
      </c>
      <c r="Q612" s="71">
        <v>0.23610329997524601</v>
      </c>
      <c r="R612" s="71">
        <v>0</v>
      </c>
      <c r="S612" s="71">
        <v>0.53558856034277924</v>
      </c>
      <c r="T612" s="72"/>
      <c r="U612" s="71">
        <v>132417</v>
      </c>
      <c r="V612" s="71">
        <v>160</v>
      </c>
      <c r="W612" s="71">
        <v>80</v>
      </c>
      <c r="X612" s="71">
        <v>1365</v>
      </c>
      <c r="Y612" s="71">
        <v>1936</v>
      </c>
      <c r="Z612" s="71">
        <v>2167</v>
      </c>
      <c r="AA612" s="71">
        <v>1661</v>
      </c>
      <c r="AB612" s="71">
        <v>3826</v>
      </c>
      <c r="AC612" s="71">
        <v>0</v>
      </c>
      <c r="AD612" s="71">
        <v>0.53558856034277924</v>
      </c>
      <c r="AE612" s="72"/>
      <c r="AF612" s="71">
        <v>1445144.0496252871</v>
      </c>
      <c r="AG612" s="71">
        <v>391749.31991162873</v>
      </c>
      <c r="AH612" s="71">
        <v>667736.31067695515</v>
      </c>
      <c r="AI612" s="71">
        <v>7677770.0483219279</v>
      </c>
      <c r="AJ612" s="71">
        <v>6645611.4624628173</v>
      </c>
      <c r="AK612" s="71">
        <v>0</v>
      </c>
      <c r="AL612" s="71">
        <v>0</v>
      </c>
      <c r="AM612" s="71">
        <v>521072.39788742055</v>
      </c>
      <c r="AN612" s="71">
        <v>0</v>
      </c>
      <c r="AO612" s="71">
        <v>0</v>
      </c>
      <c r="AP612" s="71">
        <v>17349083.588886037</v>
      </c>
      <c r="AQ612" s="72"/>
      <c r="AR612" s="71">
        <v>86</v>
      </c>
      <c r="AS612" s="71">
        <v>43</v>
      </c>
      <c r="AT612" s="71">
        <v>0</v>
      </c>
      <c r="AU612" s="71">
        <v>0</v>
      </c>
      <c r="AV612" s="71">
        <v>0</v>
      </c>
      <c r="AW612" s="71">
        <v>0</v>
      </c>
      <c r="AX612" s="71"/>
      <c r="AY612" s="72"/>
      <c r="AZ612" s="71">
        <v>460.803</v>
      </c>
      <c r="BA612" s="71">
        <v>4045.74</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2391</v>
      </c>
      <c r="B613" s="70">
        <v>17</v>
      </c>
      <c r="C613" s="70">
        <v>17</v>
      </c>
      <c r="D613" s="70">
        <v>1</v>
      </c>
      <c r="E613" s="70">
        <v>2020</v>
      </c>
      <c r="F613" s="70" t="s">
        <v>159</v>
      </c>
      <c r="G613" s="70" t="s">
        <v>2374</v>
      </c>
      <c r="H613" s="70" t="s">
        <v>2375</v>
      </c>
      <c r="I613" s="148"/>
      <c r="J613" s="71">
        <v>3.9756088697714418</v>
      </c>
      <c r="K613" s="71">
        <v>0.60858969133142338</v>
      </c>
      <c r="L613" s="71">
        <v>7.9103777522608123</v>
      </c>
      <c r="M613" s="71">
        <v>4.4812472535339518</v>
      </c>
      <c r="N613" s="71">
        <v>5.8816753162053512</v>
      </c>
      <c r="O613" s="71">
        <v>2.9835998151867882</v>
      </c>
      <c r="P613" s="71">
        <v>7.5938882232857594</v>
      </c>
      <c r="Q613" s="71">
        <v>0.22310737734151201</v>
      </c>
      <c r="R613" s="71">
        <v>0</v>
      </c>
      <c r="S613" s="71">
        <v>0.54360238749365331</v>
      </c>
      <c r="T613" s="72"/>
      <c r="U613" s="71">
        <v>127484</v>
      </c>
      <c r="V613" s="71">
        <v>149</v>
      </c>
      <c r="W613" s="71">
        <v>134</v>
      </c>
      <c r="X613" s="71">
        <v>1054</v>
      </c>
      <c r="Y613" s="71">
        <v>1921</v>
      </c>
      <c r="Z613" s="71">
        <v>2132</v>
      </c>
      <c r="AA613" s="71">
        <v>1676</v>
      </c>
      <c r="AB613" s="71">
        <v>3784</v>
      </c>
      <c r="AC613" s="71">
        <v>0</v>
      </c>
      <c r="AD613" s="71">
        <v>0.54360238749365331</v>
      </c>
      <c r="AE613" s="72"/>
      <c r="AF613" s="71">
        <v>1332470.9080878131</v>
      </c>
      <c r="AG613" s="71">
        <v>511545.23540084274</v>
      </c>
      <c r="AH613" s="71">
        <v>1359362.9816414667</v>
      </c>
      <c r="AI613" s="71">
        <v>6280425.7294833306</v>
      </c>
      <c r="AJ613" s="71">
        <v>9120477.2173549552</v>
      </c>
      <c r="AK613" s="71"/>
      <c r="AL613" s="71"/>
      <c r="AM613" s="71">
        <v>493854.04111685348</v>
      </c>
      <c r="AN613" s="71"/>
      <c r="AO613" s="71"/>
      <c r="AP613" s="71">
        <v>19098136.113085259</v>
      </c>
      <c r="AQ613" s="72"/>
      <c r="AR613" s="71">
        <v>87</v>
      </c>
      <c r="AS613" s="71">
        <v>45</v>
      </c>
      <c r="AT613" s="71">
        <v>0</v>
      </c>
      <c r="AU613" s="71">
        <v>0</v>
      </c>
      <c r="AV613" s="71">
        <v>0</v>
      </c>
      <c r="AW613" s="71">
        <v>0</v>
      </c>
      <c r="AX613" s="71"/>
      <c r="AY613" s="72"/>
      <c r="AZ613" s="71">
        <v>465.40300000000002</v>
      </c>
      <c r="BA613" s="71">
        <v>4144.74</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2392</v>
      </c>
      <c r="B614" s="70">
        <v>17</v>
      </c>
      <c r="C614" s="70">
        <v>18</v>
      </c>
      <c r="D614" s="70">
        <v>1</v>
      </c>
      <c r="E614" s="70">
        <v>2021</v>
      </c>
      <c r="F614" s="70" t="s">
        <v>160</v>
      </c>
      <c r="G614" s="70" t="s">
        <v>2374</v>
      </c>
      <c r="H614" s="70" t="s">
        <v>2375</v>
      </c>
      <c r="I614" s="148"/>
      <c r="J614" s="71">
        <v>3.2460880264637799</v>
      </c>
      <c r="K614" s="71">
        <v>0.62158028301792256</v>
      </c>
      <c r="L614" s="71">
        <v>7.6966684009227357</v>
      </c>
      <c r="M614" s="71">
        <v>4.3347172162899419</v>
      </c>
      <c r="N614" s="71">
        <v>4.6628301181261502</v>
      </c>
      <c r="O614" s="71">
        <v>2.8922406999029948</v>
      </c>
      <c r="P614" s="71">
        <v>7.7319588763089033</v>
      </c>
      <c r="Q614" s="71">
        <v>0.216265845800103</v>
      </c>
      <c r="R614" s="71">
        <v>0</v>
      </c>
      <c r="S614" s="71">
        <v>0.43454389142963579</v>
      </c>
      <c r="T614" s="72"/>
      <c r="U614" s="71">
        <v>115316</v>
      </c>
      <c r="V614" s="71">
        <v>149</v>
      </c>
      <c r="W614" s="71">
        <v>134</v>
      </c>
      <c r="X614" s="71">
        <v>1054</v>
      </c>
      <c r="Y614" s="71">
        <v>1907</v>
      </c>
      <c r="Z614" s="71">
        <v>2128</v>
      </c>
      <c r="AA614" s="71">
        <v>1664</v>
      </c>
      <c r="AB614" s="71">
        <v>3704</v>
      </c>
      <c r="AC614" s="71">
        <v>0</v>
      </c>
      <c r="AD614" s="71">
        <v>0.43454389142963579</v>
      </c>
      <c r="AE614" s="72"/>
      <c r="AF614" s="71">
        <v>1066054.0175378697</v>
      </c>
      <c r="AG614" s="71">
        <v>546702.09860210505</v>
      </c>
      <c r="AH614" s="71">
        <v>1308584.4923544279</v>
      </c>
      <c r="AI614" s="71">
        <v>6709077.2180521348</v>
      </c>
      <c r="AJ614" s="71">
        <v>7404943.0008724248</v>
      </c>
      <c r="AK614" s="71">
        <v>0</v>
      </c>
      <c r="AL614" s="71">
        <v>0</v>
      </c>
      <c r="AM614" s="71">
        <v>486201.44044010201</v>
      </c>
      <c r="AN614" s="71">
        <v>0</v>
      </c>
      <c r="AO614" s="71">
        <v>0</v>
      </c>
      <c r="AP614" s="71">
        <v>17521562.267859068</v>
      </c>
      <c r="AQ614" s="72"/>
      <c r="AR614" s="71">
        <v>90</v>
      </c>
      <c r="AS614" s="71">
        <v>46</v>
      </c>
      <c r="AT614" s="71">
        <v>0</v>
      </c>
      <c r="AU614" s="71">
        <v>0</v>
      </c>
      <c r="AV614" s="71">
        <v>0</v>
      </c>
      <c r="AW614" s="71">
        <v>0</v>
      </c>
      <c r="AX614" s="71"/>
      <c r="AY614" s="72"/>
      <c r="AZ614" s="71">
        <v>481.88299999999998</v>
      </c>
      <c r="BA614" s="71">
        <v>4194.24</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2393</v>
      </c>
      <c r="B615" s="70">
        <v>17</v>
      </c>
      <c r="C615" s="70">
        <v>19</v>
      </c>
      <c r="D615" s="70">
        <v>1</v>
      </c>
      <c r="E615" s="70">
        <v>2022</v>
      </c>
      <c r="F615" s="70" t="s">
        <v>161</v>
      </c>
      <c r="G615" s="1064" t="s">
        <v>2374</v>
      </c>
      <c r="H615" s="70" t="s">
        <v>2375</v>
      </c>
      <c r="I615" s="148"/>
      <c r="J615" s="71">
        <v>3.2798588836194105</v>
      </c>
      <c r="K615" s="71">
        <v>0.45409004132295322</v>
      </c>
      <c r="L615" s="71">
        <v>6.0670912971425857</v>
      </c>
      <c r="M615" s="71">
        <v>3.3090821954084761</v>
      </c>
      <c r="N615" s="71">
        <v>4.2300018967367468</v>
      </c>
      <c r="O615" s="71">
        <v>3.019799655804285</v>
      </c>
      <c r="P615" s="71">
        <v>7.6433205377962263</v>
      </c>
      <c r="Q615" s="71">
        <v>0.21340317908818046</v>
      </c>
      <c r="R615" s="71">
        <v>0</v>
      </c>
      <c r="S615" s="71">
        <v>0.52486872439814958</v>
      </c>
      <c r="T615" s="72"/>
      <c r="U615" s="71">
        <v>135422</v>
      </c>
      <c r="V615" s="71">
        <v>149</v>
      </c>
      <c r="W615" s="71">
        <v>134</v>
      </c>
      <c r="X615" s="71">
        <v>1054</v>
      </c>
      <c r="Y615" s="71">
        <v>1882</v>
      </c>
      <c r="Z615" s="71">
        <v>2111</v>
      </c>
      <c r="AA615" s="71">
        <v>1670</v>
      </c>
      <c r="AB615" s="71">
        <v>3625</v>
      </c>
      <c r="AC615" s="71">
        <v>0</v>
      </c>
      <c r="AD615" s="71">
        <v>0.52486872439814958</v>
      </c>
      <c r="AE615" s="72"/>
      <c r="AF615" s="71">
        <v>1259354.1567104405</v>
      </c>
      <c r="AG615" s="71">
        <v>317537.66659918136</v>
      </c>
      <c r="AH615" s="71">
        <v>1161381.0694023571</v>
      </c>
      <c r="AI615" s="71">
        <v>5860954.544109622</v>
      </c>
      <c r="AJ615" s="71">
        <v>8872732.7981207352</v>
      </c>
      <c r="AK615" s="71">
        <v>0</v>
      </c>
      <c r="AL615" s="71">
        <v>0</v>
      </c>
      <c r="AM615" s="71">
        <v>468086.44222579396</v>
      </c>
      <c r="AN615" s="71">
        <v>0</v>
      </c>
      <c r="AO615" s="71">
        <v>0</v>
      </c>
      <c r="AP615" s="71">
        <v>17940046.677168135</v>
      </c>
      <c r="AQ615" s="72"/>
      <c r="AR615" s="71">
        <v>93</v>
      </c>
      <c r="AS615" s="71">
        <v>46</v>
      </c>
      <c r="AT615" s="71">
        <v>0</v>
      </c>
      <c r="AU615" s="71">
        <v>0</v>
      </c>
      <c r="AV615" s="71">
        <v>0</v>
      </c>
      <c r="AW615" s="71">
        <v>0</v>
      </c>
      <c r="AX615" s="71"/>
      <c r="AY615" s="72"/>
      <c r="AZ615" s="71">
        <v>501.08299999999997</v>
      </c>
      <c r="BA615" s="71">
        <v>4194.24</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2394</v>
      </c>
      <c r="B616" s="70">
        <v>17</v>
      </c>
      <c r="C616" s="70">
        <v>20</v>
      </c>
      <c r="D616" s="70">
        <v>1</v>
      </c>
      <c r="E616" s="70">
        <v>2023</v>
      </c>
      <c r="F616" s="70" t="s">
        <v>1539</v>
      </c>
      <c r="G616" s="1064" t="s">
        <v>2374</v>
      </c>
      <c r="H616" s="70" t="s">
        <v>2375</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97</v>
      </c>
      <c r="AS616" s="71">
        <v>46</v>
      </c>
      <c r="AT616" s="71">
        <v>0</v>
      </c>
      <c r="AU616" s="71">
        <v>0</v>
      </c>
      <c r="AV616" s="71">
        <v>0</v>
      </c>
      <c r="AW616" s="71">
        <v>0</v>
      </c>
      <c r="AX616" s="71"/>
      <c r="AY616" s="72"/>
      <c r="AZ616" s="71">
        <v>525.62299999999993</v>
      </c>
      <c r="BA616" s="71">
        <v>4194.24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2395</v>
      </c>
      <c r="B617" s="70">
        <v>17</v>
      </c>
      <c r="C617" s="70">
        <v>21</v>
      </c>
      <c r="D617" s="70">
        <v>1</v>
      </c>
      <c r="E617" s="70">
        <v>2024</v>
      </c>
      <c r="F617" s="70" t="s">
        <v>1554</v>
      </c>
      <c r="G617" s="70" t="s">
        <v>2374</v>
      </c>
      <c r="H617" s="70" t="s">
        <v>2375</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2591</v>
      </c>
      <c r="B618" s="70">
        <v>511</v>
      </c>
      <c r="C618" s="70">
        <v>1</v>
      </c>
      <c r="D618" s="70">
        <v>31</v>
      </c>
      <c r="E618" s="70">
        <v>1990</v>
      </c>
      <c r="F618" s="70" t="s">
        <v>787</v>
      </c>
      <c r="G618" s="70" t="s">
        <v>2592</v>
      </c>
      <c r="H618" s="70" t="s">
        <v>2593</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2594</v>
      </c>
      <c r="B619" s="70">
        <v>512</v>
      </c>
      <c r="C619" s="70">
        <v>2</v>
      </c>
      <c r="D619" s="70">
        <v>31</v>
      </c>
      <c r="E619" s="70">
        <v>2005</v>
      </c>
      <c r="F619" s="70" t="s">
        <v>789</v>
      </c>
      <c r="G619" s="70" t="s">
        <v>2592</v>
      </c>
      <c r="H619" s="70" t="s">
        <v>2593</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2595</v>
      </c>
      <c r="B620" s="70">
        <v>513</v>
      </c>
      <c r="C620" s="70">
        <v>3</v>
      </c>
      <c r="D620" s="70">
        <v>31</v>
      </c>
      <c r="E620" s="70">
        <v>2006</v>
      </c>
      <c r="F620" s="70" t="s">
        <v>790</v>
      </c>
      <c r="G620" s="70" t="s">
        <v>2592</v>
      </c>
      <c r="H620" s="70" t="s">
        <v>2593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2596</v>
      </c>
      <c r="B621" s="70">
        <v>514</v>
      </c>
      <c r="C621" s="70">
        <v>4</v>
      </c>
      <c r="D621" s="70">
        <v>31</v>
      </c>
      <c r="E621" s="70">
        <v>2007</v>
      </c>
      <c r="F621" s="70" t="s">
        <v>791</v>
      </c>
      <c r="G621" s="70" t="s">
        <v>2592</v>
      </c>
      <c r="H621" s="70" t="s">
        <v>2593</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2597</v>
      </c>
      <c r="B622" s="70">
        <v>515</v>
      </c>
      <c r="C622" s="70">
        <v>5</v>
      </c>
      <c r="D622" s="70">
        <v>31</v>
      </c>
      <c r="E622" s="70">
        <v>2008</v>
      </c>
      <c r="F622" s="70" t="s">
        <v>792</v>
      </c>
      <c r="G622" s="70" t="s">
        <v>2592</v>
      </c>
      <c r="H622" s="70" t="s">
        <v>2593</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2598</v>
      </c>
      <c r="B623" s="70">
        <v>516</v>
      </c>
      <c r="C623" s="70">
        <v>6</v>
      </c>
      <c r="D623" s="70">
        <v>31</v>
      </c>
      <c r="E623" s="70">
        <v>2009</v>
      </c>
      <c r="F623" s="70" t="s">
        <v>176</v>
      </c>
      <c r="G623" s="70" t="s">
        <v>2592</v>
      </c>
      <c r="H623" s="70" t="s">
        <v>2593</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2599</v>
      </c>
      <c r="B624" s="70">
        <v>517</v>
      </c>
      <c r="C624" s="70">
        <v>7</v>
      </c>
      <c r="D624" s="70">
        <v>31</v>
      </c>
      <c r="E624" s="70">
        <v>2010</v>
      </c>
      <c r="F624" s="70" t="s">
        <v>177</v>
      </c>
      <c r="G624" s="70" t="s">
        <v>2592</v>
      </c>
      <c r="H624" s="70" t="s">
        <v>2593</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2600</v>
      </c>
      <c r="B625" s="70">
        <v>518</v>
      </c>
      <c r="C625" s="70">
        <v>8</v>
      </c>
      <c r="D625" s="70">
        <v>31</v>
      </c>
      <c r="E625" s="70">
        <v>2011</v>
      </c>
      <c r="F625" s="70" t="s">
        <v>178</v>
      </c>
      <c r="G625" s="70" t="s">
        <v>2592</v>
      </c>
      <c r="H625" s="70" t="s">
        <v>2593</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2601</v>
      </c>
      <c r="B626" s="70">
        <v>519</v>
      </c>
      <c r="C626" s="70">
        <v>9</v>
      </c>
      <c r="D626" s="70">
        <v>31</v>
      </c>
      <c r="E626" s="70">
        <v>2012</v>
      </c>
      <c r="F626" s="70" t="s">
        <v>179</v>
      </c>
      <c r="G626" s="70" t="s">
        <v>2592</v>
      </c>
      <c r="H626" s="70" t="s">
        <v>2593</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2602</v>
      </c>
      <c r="B627" s="70">
        <v>520</v>
      </c>
      <c r="C627" s="70">
        <v>10</v>
      </c>
      <c r="D627" s="70">
        <v>31</v>
      </c>
      <c r="E627" s="70">
        <v>2013</v>
      </c>
      <c r="F627" s="70" t="s">
        <v>180</v>
      </c>
      <c r="G627" s="70" t="s">
        <v>2592</v>
      </c>
      <c r="H627" s="70" t="s">
        <v>2593</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2603</v>
      </c>
      <c r="B628" s="70">
        <v>521</v>
      </c>
      <c r="C628" s="70">
        <v>11</v>
      </c>
      <c r="D628" s="70">
        <v>31</v>
      </c>
      <c r="E628" s="70">
        <v>2014</v>
      </c>
      <c r="F628" s="70" t="s">
        <v>181</v>
      </c>
      <c r="G628" s="70" t="s">
        <v>2592</v>
      </c>
      <c r="H628" s="70" t="s">
        <v>2593</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2604</v>
      </c>
      <c r="B629" s="70">
        <v>522</v>
      </c>
      <c r="C629" s="70">
        <v>12</v>
      </c>
      <c r="D629" s="70">
        <v>31</v>
      </c>
      <c r="E629" s="70">
        <v>2015</v>
      </c>
      <c r="F629" s="70" t="s">
        <v>182</v>
      </c>
      <c r="G629" s="70" t="s">
        <v>2592</v>
      </c>
      <c r="H629" s="70" t="s">
        <v>2593</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2605</v>
      </c>
      <c r="B630" s="70">
        <v>523</v>
      </c>
      <c r="C630" s="70">
        <v>13</v>
      </c>
      <c r="D630" s="70">
        <v>31</v>
      </c>
      <c r="E630" s="70">
        <v>2016</v>
      </c>
      <c r="F630" s="70" t="s">
        <v>155</v>
      </c>
      <c r="G630" s="70" t="s">
        <v>2592</v>
      </c>
      <c r="H630" s="70" t="s">
        <v>2593</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2606</v>
      </c>
      <c r="B631" s="70">
        <v>524</v>
      </c>
      <c r="C631" s="70">
        <v>14</v>
      </c>
      <c r="D631" s="70">
        <v>31</v>
      </c>
      <c r="E631" s="70">
        <v>2017</v>
      </c>
      <c r="F631" s="70" t="s">
        <v>156</v>
      </c>
      <c r="G631" s="70" t="s">
        <v>2592</v>
      </c>
      <c r="H631" s="70" t="s">
        <v>2593</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2607</v>
      </c>
      <c r="B632" s="70">
        <v>525</v>
      </c>
      <c r="C632" s="70">
        <v>15</v>
      </c>
      <c r="D632" s="70">
        <v>31</v>
      </c>
      <c r="E632" s="70">
        <v>2018</v>
      </c>
      <c r="F632" s="70" t="s">
        <v>183</v>
      </c>
      <c r="G632" s="70" t="s">
        <v>2592</v>
      </c>
      <c r="H632" s="70" t="s">
        <v>2593</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2608</v>
      </c>
      <c r="B633" s="70">
        <v>526</v>
      </c>
      <c r="C633" s="70">
        <v>16</v>
      </c>
      <c r="D633" s="70">
        <v>31</v>
      </c>
      <c r="E633" s="70">
        <v>2019</v>
      </c>
      <c r="F633" s="70" t="s">
        <v>158</v>
      </c>
      <c r="G633" s="70" t="s">
        <v>2592</v>
      </c>
      <c r="H633" s="70" t="s">
        <v>2593</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2609</v>
      </c>
      <c r="B634" s="70">
        <v>527</v>
      </c>
      <c r="C634" s="70">
        <v>17</v>
      </c>
      <c r="D634" s="70">
        <v>31</v>
      </c>
      <c r="E634" s="70">
        <v>2020</v>
      </c>
      <c r="F634" s="70" t="s">
        <v>159</v>
      </c>
      <c r="G634" s="1064" t="s">
        <v>2592</v>
      </c>
      <c r="H634" s="70" t="s">
        <v>2593</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2610</v>
      </c>
      <c r="B635" s="70">
        <v>527</v>
      </c>
      <c r="C635" s="70">
        <v>18</v>
      </c>
      <c r="D635" s="70">
        <v>31</v>
      </c>
      <c r="E635" s="70">
        <v>2021</v>
      </c>
      <c r="F635" s="70" t="s">
        <v>160</v>
      </c>
      <c r="G635" s="1064" t="s">
        <v>2592</v>
      </c>
      <c r="H635" s="70" t="s">
        <v>2593</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2611</v>
      </c>
      <c r="B636" s="70">
        <v>527</v>
      </c>
      <c r="C636" s="70">
        <v>19</v>
      </c>
      <c r="D636" s="70">
        <v>31</v>
      </c>
      <c r="E636" s="70">
        <v>2022</v>
      </c>
      <c r="F636" s="70" t="s">
        <v>161</v>
      </c>
      <c r="G636" s="70" t="s">
        <v>2592</v>
      </c>
      <c r="H636" s="70" t="s">
        <v>2593</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2612</v>
      </c>
      <c r="B637" s="70">
        <v>527</v>
      </c>
      <c r="C637" s="70">
        <v>20</v>
      </c>
      <c r="D637" s="70">
        <v>31</v>
      </c>
      <c r="E637" s="70">
        <v>2023</v>
      </c>
      <c r="F637" s="70" t="s">
        <v>1539</v>
      </c>
      <c r="G637" s="70" t="s">
        <v>2592</v>
      </c>
      <c r="H637" s="70" t="s">
        <v>2593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2613</v>
      </c>
      <c r="B638" s="70">
        <v>527</v>
      </c>
      <c r="C638" s="70">
        <v>21</v>
      </c>
      <c r="D638" s="70">
        <v>31</v>
      </c>
      <c r="E638" s="70">
        <v>2024</v>
      </c>
      <c r="F638" s="70" t="s">
        <v>1554</v>
      </c>
      <c r="G638" s="70" t="s">
        <v>2592</v>
      </c>
      <c r="H638" s="70" t="s">
        <v>2593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2079</v>
      </c>
      <c r="B9" s="70">
        <v>1</v>
      </c>
      <c r="C9" s="70">
        <v>1</v>
      </c>
      <c r="D9" s="70">
        <v>1</v>
      </c>
      <c r="E9" s="70">
        <v>1990</v>
      </c>
      <c r="F9" s="70" t="s">
        <v>787</v>
      </c>
      <c r="G9" s="1073" t="s">
        <v>2080</v>
      </c>
      <c r="H9" s="70" t="s">
        <v>2081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2082</v>
      </c>
      <c r="B10" s="70">
        <v>2</v>
      </c>
      <c r="C10" s="70">
        <v>2</v>
      </c>
      <c r="D10" s="70">
        <v>1</v>
      </c>
      <c r="E10" s="70">
        <v>2005</v>
      </c>
      <c r="F10" s="70" t="s">
        <v>789</v>
      </c>
      <c r="G10" s="1073" t="s">
        <v>2080</v>
      </c>
      <c r="H10" s="70" t="s">
        <v>2081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2083</v>
      </c>
      <c r="B11" s="70">
        <v>3</v>
      </c>
      <c r="C11" s="70">
        <v>3</v>
      </c>
      <c r="D11" s="70">
        <v>1</v>
      </c>
      <c r="E11" s="70">
        <v>2006</v>
      </c>
      <c r="F11" s="70" t="s">
        <v>790</v>
      </c>
      <c r="G11" s="1073" t="s">
        <v>2080</v>
      </c>
      <c r="H11" s="70" t="s">
        <v>2081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2084</v>
      </c>
      <c r="B12" s="70">
        <v>4</v>
      </c>
      <c r="C12" s="70">
        <v>4</v>
      </c>
      <c r="D12" s="70">
        <v>1</v>
      </c>
      <c r="E12" s="70">
        <v>2007</v>
      </c>
      <c r="F12" s="70" t="s">
        <v>791</v>
      </c>
      <c r="G12" s="1073" t="s">
        <v>2080</v>
      </c>
      <c r="H12" s="70" t="s">
        <v>2081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2085</v>
      </c>
      <c r="B13" s="70">
        <v>5</v>
      </c>
      <c r="C13" s="70">
        <v>5</v>
      </c>
      <c r="D13" s="70">
        <v>1</v>
      </c>
      <c r="E13" s="70">
        <v>2008</v>
      </c>
      <c r="F13" s="70" t="s">
        <v>792</v>
      </c>
      <c r="G13" s="1073" t="s">
        <v>2080</v>
      </c>
      <c r="H13" s="70" t="s">
        <v>2081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2086</v>
      </c>
      <c r="B14" s="70">
        <v>6</v>
      </c>
      <c r="C14" s="70">
        <v>6</v>
      </c>
      <c r="D14" s="70">
        <v>1</v>
      </c>
      <c r="E14" s="70">
        <v>2009</v>
      </c>
      <c r="F14" s="70" t="s">
        <v>176</v>
      </c>
      <c r="G14" s="1073" t="s">
        <v>2080</v>
      </c>
      <c r="H14" s="70" t="s">
        <v>2081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2087</v>
      </c>
      <c r="B15" s="70">
        <v>7</v>
      </c>
      <c r="C15" s="70">
        <v>7</v>
      </c>
      <c r="D15" s="70">
        <v>1</v>
      </c>
      <c r="E15" s="70">
        <v>2010</v>
      </c>
      <c r="F15" s="70" t="s">
        <v>177</v>
      </c>
      <c r="G15" s="1073" t="s">
        <v>2080</v>
      </c>
      <c r="H15" s="70" t="s">
        <v>2081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2088</v>
      </c>
      <c r="B16" s="70">
        <v>8</v>
      </c>
      <c r="C16" s="70">
        <v>8</v>
      </c>
      <c r="D16" s="70">
        <v>1</v>
      </c>
      <c r="E16" s="70">
        <v>2011</v>
      </c>
      <c r="F16" s="70" t="s">
        <v>178</v>
      </c>
      <c r="G16" s="1073" t="s">
        <v>2080</v>
      </c>
      <c r="H16" s="70" t="s">
        <v>2081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2089</v>
      </c>
      <c r="B17" s="70">
        <v>9</v>
      </c>
      <c r="C17" s="70">
        <v>9</v>
      </c>
      <c r="D17" s="70">
        <v>1</v>
      </c>
      <c r="E17" s="70">
        <v>2012</v>
      </c>
      <c r="F17" s="70" t="s">
        <v>179</v>
      </c>
      <c r="G17" s="1073" t="s">
        <v>2080</v>
      </c>
      <c r="H17" s="70" t="s">
        <v>2081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2090</v>
      </c>
      <c r="B18" s="70">
        <v>10</v>
      </c>
      <c r="C18" s="70">
        <v>10</v>
      </c>
      <c r="D18" s="70">
        <v>1</v>
      </c>
      <c r="E18" s="70">
        <v>2013</v>
      </c>
      <c r="F18" s="70" t="s">
        <v>180</v>
      </c>
      <c r="G18" s="1073" t="s">
        <v>2080</v>
      </c>
      <c r="H18" s="70" t="s">
        <v>2081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2091</v>
      </c>
      <c r="B19" s="70">
        <v>11</v>
      </c>
      <c r="C19" s="70">
        <v>11</v>
      </c>
      <c r="D19" s="70">
        <v>1</v>
      </c>
      <c r="E19" s="70">
        <v>2014</v>
      </c>
      <c r="F19" s="70" t="s">
        <v>181</v>
      </c>
      <c r="G19" s="1073" t="s">
        <v>2080</v>
      </c>
      <c r="H19" s="70" t="s">
        <v>2081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2092</v>
      </c>
      <c r="B20" s="70">
        <v>12</v>
      </c>
      <c r="C20" s="70">
        <v>12</v>
      </c>
      <c r="D20" s="70">
        <v>1</v>
      </c>
      <c r="E20" s="70">
        <v>2015</v>
      </c>
      <c r="F20" s="70" t="s">
        <v>182</v>
      </c>
      <c r="G20" s="1073" t="s">
        <v>2080</v>
      </c>
      <c r="H20" s="70" t="s">
        <v>2081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2093</v>
      </c>
      <c r="B21" s="70">
        <v>13</v>
      </c>
      <c r="C21" s="70">
        <v>13</v>
      </c>
      <c r="D21" s="70">
        <v>1</v>
      </c>
      <c r="E21" s="70">
        <v>2016</v>
      </c>
      <c r="F21" s="70" t="s">
        <v>155</v>
      </c>
      <c r="G21" s="1073" t="s">
        <v>2080</v>
      </c>
      <c r="H21" s="70" t="s">
        <v>2081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2094</v>
      </c>
      <c r="B22" s="70">
        <v>14</v>
      </c>
      <c r="C22" s="70">
        <v>14</v>
      </c>
      <c r="D22" s="70">
        <v>1</v>
      </c>
      <c r="E22" s="70">
        <v>2017</v>
      </c>
      <c r="F22" s="70" t="s">
        <v>156</v>
      </c>
      <c r="G22" s="1073" t="s">
        <v>2080</v>
      </c>
      <c r="H22" s="70" t="s">
        <v>2081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2095</v>
      </c>
      <c r="B23" s="70">
        <v>15</v>
      </c>
      <c r="C23" s="70">
        <v>15</v>
      </c>
      <c r="D23" s="70">
        <v>1</v>
      </c>
      <c r="E23" s="70">
        <v>2018</v>
      </c>
      <c r="F23" s="70" t="s">
        <v>183</v>
      </c>
      <c r="G23" s="1073" t="s">
        <v>2080</v>
      </c>
      <c r="H23" s="70" t="s">
        <v>2081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2096</v>
      </c>
      <c r="B24" s="70">
        <v>16</v>
      </c>
      <c r="C24" s="70">
        <v>16</v>
      </c>
      <c r="D24" s="70">
        <v>1</v>
      </c>
      <c r="E24" s="70">
        <v>2019</v>
      </c>
      <c r="F24" s="70" t="s">
        <v>158</v>
      </c>
      <c r="G24" s="1073" t="s">
        <v>2080</v>
      </c>
      <c r="H24" s="70" t="s">
        <v>2081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2097</v>
      </c>
      <c r="B25" s="70">
        <v>17</v>
      </c>
      <c r="C25" s="70">
        <v>17</v>
      </c>
      <c r="D25" s="70">
        <v>1</v>
      </c>
      <c r="E25" s="70">
        <v>2020</v>
      </c>
      <c r="F25" s="70" t="s">
        <v>159</v>
      </c>
      <c r="G25" s="1073" t="s">
        <v>2080</v>
      </c>
      <c r="H25" s="70" t="s">
        <v>2081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2098</v>
      </c>
      <c r="B26" s="70">
        <v>18</v>
      </c>
      <c r="C26" s="70">
        <v>18</v>
      </c>
      <c r="D26" s="70">
        <v>1</v>
      </c>
      <c r="E26" s="70">
        <v>2021</v>
      </c>
      <c r="F26" s="70" t="s">
        <v>160</v>
      </c>
      <c r="G26" s="1073" t="s">
        <v>2080</v>
      </c>
      <c r="H26" s="70" t="s">
        <v>2081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2099</v>
      </c>
      <c r="B27" s="70">
        <v>19</v>
      </c>
      <c r="C27" s="70">
        <v>19</v>
      </c>
      <c r="D27" s="70">
        <v>1</v>
      </c>
      <c r="E27" s="70">
        <v>2022</v>
      </c>
      <c r="F27" s="70" t="s">
        <v>161</v>
      </c>
      <c r="G27" s="1073" t="s">
        <v>2080</v>
      </c>
      <c r="H27" s="70" t="s">
        <v>2081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2100</v>
      </c>
      <c r="B28" s="70">
        <v>20</v>
      </c>
      <c r="C28" s="70">
        <v>20</v>
      </c>
      <c r="D28" s="70">
        <v>1</v>
      </c>
      <c r="E28" s="70">
        <v>2023</v>
      </c>
      <c r="F28" s="70" t="s">
        <v>1539</v>
      </c>
      <c r="G28" s="1073" t="s">
        <v>2080</v>
      </c>
      <c r="H28" s="70" t="s">
        <v>2081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2101</v>
      </c>
      <c r="B29" s="70">
        <v>21</v>
      </c>
      <c r="C29" s="70">
        <v>21</v>
      </c>
      <c r="D29" s="70">
        <v>1</v>
      </c>
      <c r="E29" s="70">
        <v>2024</v>
      </c>
      <c r="F29" s="70" t="s">
        <v>1554</v>
      </c>
      <c r="G29" s="1073" t="s">
        <v>2080</v>
      </c>
      <c r="H29" s="70" t="s">
        <v>2081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2614</v>
      </c>
      <c r="B30" s="70">
        <v>22</v>
      </c>
      <c r="C30" s="70">
        <v>22</v>
      </c>
      <c r="D30" s="70">
        <v>1</v>
      </c>
      <c r="E30" s="70">
        <v>2025</v>
      </c>
      <c r="F30" s="70" t="s">
        <v>1556</v>
      </c>
      <c r="G30" s="1073" t="s">
        <v>2080</v>
      </c>
      <c r="H30" s="70" t="s">
        <v>2081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2615</v>
      </c>
      <c r="B31" s="70">
        <v>23</v>
      </c>
      <c r="C31" s="70">
        <v>23</v>
      </c>
      <c r="D31" s="70">
        <v>1</v>
      </c>
      <c r="E31" s="70">
        <v>2026</v>
      </c>
      <c r="F31" s="70" t="s">
        <v>1557</v>
      </c>
      <c r="G31" s="1073" t="s">
        <v>2080</v>
      </c>
      <c r="H31" s="70" t="s">
        <v>2081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2616</v>
      </c>
      <c r="B32" s="70">
        <v>24</v>
      </c>
      <c r="C32" s="70">
        <v>24</v>
      </c>
      <c r="D32" s="70">
        <v>1</v>
      </c>
      <c r="E32" s="70">
        <v>2027</v>
      </c>
      <c r="F32" s="70" t="s">
        <v>1558</v>
      </c>
      <c r="G32" s="1073" t="s">
        <v>2080</v>
      </c>
      <c r="H32" s="70" t="s">
        <v>2081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2617</v>
      </c>
      <c r="B33" s="70">
        <v>25</v>
      </c>
      <c r="C33" s="70">
        <v>25</v>
      </c>
      <c r="D33" s="70">
        <v>1</v>
      </c>
      <c r="E33" s="70">
        <v>2028</v>
      </c>
      <c r="F33" s="70" t="s">
        <v>1559</v>
      </c>
      <c r="G33" s="1073" t="s">
        <v>2080</v>
      </c>
      <c r="H33" s="70" t="s">
        <v>2081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2618</v>
      </c>
      <c r="B34" s="70">
        <v>26</v>
      </c>
      <c r="C34" s="70">
        <v>26</v>
      </c>
      <c r="D34" s="70">
        <v>1</v>
      </c>
      <c r="E34" s="70">
        <v>2029</v>
      </c>
      <c r="F34" s="70" t="s">
        <v>1560</v>
      </c>
      <c r="G34" s="1073" t="s">
        <v>2080</v>
      </c>
      <c r="H34" s="70" t="s">
        <v>2081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2619</v>
      </c>
      <c r="B35" s="70">
        <v>27</v>
      </c>
      <c r="C35" s="70">
        <v>27</v>
      </c>
      <c r="D35" s="70">
        <v>1</v>
      </c>
      <c r="E35" s="70">
        <v>2030</v>
      </c>
      <c r="F35" s="70" t="s">
        <v>1561</v>
      </c>
      <c r="G35" s="1073" t="s">
        <v>2080</v>
      </c>
      <c r="H35" s="70" t="s">
        <v>2081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2423</v>
      </c>
      <c r="B10" s="70">
        <v>2</v>
      </c>
      <c r="C10" s="70">
        <v>18</v>
      </c>
      <c r="D10" s="70">
        <v>2</v>
      </c>
      <c r="E10" s="70">
        <v>2024</v>
      </c>
      <c r="F10" s="70" t="s">
        <v>1554</v>
      </c>
      <c r="G10" s="1073" t="s">
        <v>2420</v>
      </c>
      <c r="H10" s="70" t="s">
        <v>2421</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2435</v>
      </c>
      <c r="B11" s="70">
        <v>3</v>
      </c>
      <c r="C11" s="70">
        <v>18</v>
      </c>
      <c r="D11" s="70">
        <v>3</v>
      </c>
      <c r="E11" s="70">
        <v>2024</v>
      </c>
      <c r="F11" s="70" t="s">
        <v>1554</v>
      </c>
      <c r="G11" s="1073" t="s">
        <v>2432</v>
      </c>
      <c r="H11" s="70" t="s">
        <v>2433</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2415</v>
      </c>
      <c r="B12" s="70">
        <v>4</v>
      </c>
      <c r="C12" s="70">
        <v>18</v>
      </c>
      <c r="D12" s="70">
        <v>4</v>
      </c>
      <c r="E12" s="70">
        <v>2024</v>
      </c>
      <c r="F12" s="70" t="s">
        <v>1554</v>
      </c>
      <c r="G12" s="1073" t="s">
        <v>2412</v>
      </c>
      <c r="H12" s="70" t="s">
        <v>2413</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2455</v>
      </c>
      <c r="B13" s="70">
        <v>5</v>
      </c>
      <c r="C13" s="70">
        <v>18</v>
      </c>
      <c r="D13" s="70">
        <v>5</v>
      </c>
      <c r="E13" s="70">
        <v>2024</v>
      </c>
      <c r="F13" s="70" t="s">
        <v>1554</v>
      </c>
      <c r="G13" s="1073" t="s">
        <v>2452</v>
      </c>
      <c r="H13" s="70" t="s">
        <v>2453</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2562</v>
      </c>
      <c r="B14" s="70">
        <v>6</v>
      </c>
      <c r="C14" s="70">
        <v>18</v>
      </c>
      <c r="D14" s="70">
        <v>6</v>
      </c>
      <c r="E14" s="70">
        <v>2024</v>
      </c>
      <c r="F14" s="70" t="s">
        <v>1554</v>
      </c>
      <c r="G14" s="1073" t="s">
        <v>2559</v>
      </c>
      <c r="H14" s="70" t="s">
        <v>2560</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2427</v>
      </c>
      <c r="B15" s="70">
        <v>7</v>
      </c>
      <c r="C15" s="70">
        <v>18</v>
      </c>
      <c r="D15" s="70">
        <v>7</v>
      </c>
      <c r="E15" s="70">
        <v>2024</v>
      </c>
      <c r="F15" s="70" t="s">
        <v>1554</v>
      </c>
      <c r="G15" s="1073" t="s">
        <v>2424</v>
      </c>
      <c r="H15" s="70" t="s">
        <v>2425</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2535</v>
      </c>
      <c r="B16" s="70">
        <v>8</v>
      </c>
      <c r="C16" s="70">
        <v>18</v>
      </c>
      <c r="D16" s="70">
        <v>8</v>
      </c>
      <c r="E16" s="70">
        <v>2024</v>
      </c>
      <c r="F16" s="70" t="s">
        <v>1554</v>
      </c>
      <c r="G16" s="1073" t="s">
        <v>2532</v>
      </c>
      <c r="H16" s="70" t="s">
        <v>2533</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2566</v>
      </c>
      <c r="B17" s="70">
        <v>9</v>
      </c>
      <c r="C17" s="70">
        <v>18</v>
      </c>
      <c r="D17" s="70">
        <v>9</v>
      </c>
      <c r="E17" s="70">
        <v>2024</v>
      </c>
      <c r="F17" s="70" t="s">
        <v>1554</v>
      </c>
      <c r="G17" s="1073" t="s">
        <v>2563</v>
      </c>
      <c r="H17" s="70" t="s">
        <v>2564</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2520</v>
      </c>
      <c r="B18" s="70">
        <v>10</v>
      </c>
      <c r="C18" s="70">
        <v>18</v>
      </c>
      <c r="D18" s="70">
        <v>10</v>
      </c>
      <c r="E18" s="70">
        <v>2024</v>
      </c>
      <c r="F18" s="70" t="s">
        <v>1554</v>
      </c>
      <c r="G18" s="1073" t="s">
        <v>2517</v>
      </c>
      <c r="H18" s="70" t="s">
        <v>2518</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1700</v>
      </c>
      <c r="B19" s="70">
        <v>11</v>
      </c>
      <c r="C19" s="70">
        <v>18</v>
      </c>
      <c r="D19" s="70">
        <v>11</v>
      </c>
      <c r="E19" s="70">
        <v>2024</v>
      </c>
      <c r="F19" s="70" t="s">
        <v>1554</v>
      </c>
      <c r="G19" s="1073" t="s">
        <v>1697</v>
      </c>
      <c r="H19" s="70" t="s">
        <v>1698</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2476</v>
      </c>
      <c r="B20" s="70">
        <v>12</v>
      </c>
      <c r="C20" s="70">
        <v>18</v>
      </c>
      <c r="D20" s="70">
        <v>12</v>
      </c>
      <c r="E20" s="70">
        <v>2024</v>
      </c>
      <c r="F20" s="70" t="s">
        <v>1554</v>
      </c>
      <c r="G20" s="1073" t="s">
        <v>2473</v>
      </c>
      <c r="H20" s="70" t="s">
        <v>2474</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2527</v>
      </c>
      <c r="B21" s="70">
        <v>13</v>
      </c>
      <c r="C21" s="70">
        <v>18</v>
      </c>
      <c r="D21" s="70">
        <v>13</v>
      </c>
      <c r="E21" s="70">
        <v>2024</v>
      </c>
      <c r="F21" s="70" t="s">
        <v>1554</v>
      </c>
      <c r="G21" s="1073" t="s">
        <v>2525</v>
      </c>
      <c r="H21" s="70" t="s">
        <v>1672</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2574</v>
      </c>
      <c r="B22" s="70">
        <v>14</v>
      </c>
      <c r="C22" s="70">
        <v>18</v>
      </c>
      <c r="D22" s="70">
        <v>14</v>
      </c>
      <c r="E22" s="70">
        <v>2024</v>
      </c>
      <c r="F22" s="70" t="s">
        <v>1554</v>
      </c>
      <c r="G22" s="1073" t="s">
        <v>2571</v>
      </c>
      <c r="H22" s="70" t="s">
        <v>2572</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2590</v>
      </c>
      <c r="B23" s="70">
        <v>15</v>
      </c>
      <c r="C23" s="70">
        <v>18</v>
      </c>
      <c r="D23" s="70">
        <v>15</v>
      </c>
      <c r="E23" s="70">
        <v>2024</v>
      </c>
      <c r="F23" s="70" t="s">
        <v>1554</v>
      </c>
      <c r="G23" s="1073" t="s">
        <v>2587</v>
      </c>
      <c r="H23" s="70" t="s">
        <v>2588</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2500</v>
      </c>
      <c r="B24" s="70">
        <v>16</v>
      </c>
      <c r="C24" s="70">
        <v>18</v>
      </c>
      <c r="D24" s="70">
        <v>16</v>
      </c>
      <c r="E24" s="70">
        <v>2024</v>
      </c>
      <c r="F24" s="70" t="s">
        <v>1554</v>
      </c>
      <c r="G24" s="1073" t="s">
        <v>2497</v>
      </c>
      <c r="H24" s="70" t="s">
        <v>2498</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2496</v>
      </c>
      <c r="B25" s="70">
        <v>17</v>
      </c>
      <c r="C25" s="70">
        <v>18</v>
      </c>
      <c r="D25" s="70">
        <v>17</v>
      </c>
      <c r="E25" s="70">
        <v>2024</v>
      </c>
      <c r="F25" s="70" t="s">
        <v>1554</v>
      </c>
      <c r="G25" s="1073" t="s">
        <v>2493</v>
      </c>
      <c r="H25" s="70" t="s">
        <v>2494</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1768</v>
      </c>
      <c r="B26" s="70">
        <v>18</v>
      </c>
      <c r="C26" s="70">
        <v>18</v>
      </c>
      <c r="D26" s="70">
        <v>18</v>
      </c>
      <c r="E26" s="70">
        <v>2024</v>
      </c>
      <c r="F26" s="70" t="s">
        <v>1554</v>
      </c>
      <c r="G26" s="1073" t="s">
        <v>1765</v>
      </c>
      <c r="H26" s="70" t="s">
        <v>1766</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2451</v>
      </c>
      <c r="B27" s="70">
        <v>19</v>
      </c>
      <c r="C27" s="70">
        <v>18</v>
      </c>
      <c r="D27" s="70">
        <v>19</v>
      </c>
      <c r="E27" s="70">
        <v>2024</v>
      </c>
      <c r="F27" s="70" t="s">
        <v>1554</v>
      </c>
      <c r="G27" s="1073" t="s">
        <v>2448</v>
      </c>
      <c r="H27" s="70" t="s">
        <v>2449</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1728</v>
      </c>
      <c r="B28" s="70">
        <v>20</v>
      </c>
      <c r="C28" s="70">
        <v>18</v>
      </c>
      <c r="D28" s="70">
        <v>20</v>
      </c>
      <c r="E28" s="70">
        <v>2024</v>
      </c>
      <c r="F28" s="70" t="s">
        <v>1554</v>
      </c>
      <c r="G28" s="1073" t="s">
        <v>1725</v>
      </c>
      <c r="H28" s="70" t="s">
        <v>1726</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1748</v>
      </c>
      <c r="B29" s="70">
        <v>21</v>
      </c>
      <c r="C29" s="70">
        <v>18</v>
      </c>
      <c r="D29" s="70">
        <v>21</v>
      </c>
      <c r="E29" s="70">
        <v>2024</v>
      </c>
      <c r="F29" s="70" t="s">
        <v>1554</v>
      </c>
      <c r="G29" s="1073" t="s">
        <v>1745</v>
      </c>
      <c r="H29" s="70" t="s">
        <v>1746</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2439</v>
      </c>
      <c r="B30" s="70">
        <v>22</v>
      </c>
      <c r="C30" s="70">
        <v>18</v>
      </c>
      <c r="D30" s="70">
        <v>22</v>
      </c>
      <c r="E30" s="70">
        <v>2024</v>
      </c>
      <c r="F30" s="70" t="s">
        <v>1554</v>
      </c>
      <c r="G30" s="1073" t="s">
        <v>2436</v>
      </c>
      <c r="H30" s="70" t="s">
        <v>2437</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1760</v>
      </c>
      <c r="B31" s="70">
        <v>23</v>
      </c>
      <c r="C31" s="70">
        <v>18</v>
      </c>
      <c r="D31" s="70">
        <v>23</v>
      </c>
      <c r="E31" s="70">
        <v>2024</v>
      </c>
      <c r="F31" s="70" t="s">
        <v>1554</v>
      </c>
      <c r="G31" s="1073" t="s">
        <v>1757</v>
      </c>
      <c r="H31" s="70" t="s">
        <v>1758</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2516</v>
      </c>
      <c r="B32" s="70">
        <v>24</v>
      </c>
      <c r="C32" s="70">
        <v>18</v>
      </c>
      <c r="D32" s="70">
        <v>24</v>
      </c>
      <c r="E32" s="70">
        <v>2024</v>
      </c>
      <c r="F32" s="70" t="s">
        <v>1554</v>
      </c>
      <c r="G32" s="1073" t="s">
        <v>2513</v>
      </c>
      <c r="H32" s="70" t="s">
        <v>2514</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1744</v>
      </c>
      <c r="B33" s="70">
        <v>25</v>
      </c>
      <c r="C33" s="70">
        <v>18</v>
      </c>
      <c r="D33" s="70">
        <v>25</v>
      </c>
      <c r="E33" s="70">
        <v>2024</v>
      </c>
      <c r="F33" s="70" t="s">
        <v>1554</v>
      </c>
      <c r="G33" s="1073" t="s">
        <v>1741</v>
      </c>
      <c r="H33" s="70" t="s">
        <v>1742</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2543</v>
      </c>
      <c r="B34" s="70">
        <v>26</v>
      </c>
      <c r="C34" s="70">
        <v>18</v>
      </c>
      <c r="D34" s="70">
        <v>26</v>
      </c>
      <c r="E34" s="70">
        <v>2024</v>
      </c>
      <c r="F34" s="70" t="s">
        <v>1554</v>
      </c>
      <c r="G34" s="1073" t="s">
        <v>2540</v>
      </c>
      <c r="H34" s="70" t="s">
        <v>2541</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2101</v>
      </c>
      <c r="B35" s="70">
        <v>27</v>
      </c>
      <c r="C35" s="70">
        <v>18</v>
      </c>
      <c r="D35" s="70">
        <v>27</v>
      </c>
      <c r="E35" s="70">
        <v>2024</v>
      </c>
      <c r="F35" s="70" t="s">
        <v>1554</v>
      </c>
      <c r="G35" s="1073" t="s">
        <v>2080</v>
      </c>
      <c r="H35" s="70" t="s">
        <v>2081</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2411</v>
      </c>
      <c r="B36" s="70">
        <v>28</v>
      </c>
      <c r="C36" s="70">
        <v>18</v>
      </c>
      <c r="D36" s="70">
        <v>28</v>
      </c>
      <c r="E36" s="70">
        <v>2024</v>
      </c>
      <c r="F36" s="70" t="s">
        <v>1554</v>
      </c>
      <c r="G36" s="1073" t="s">
        <v>2408</v>
      </c>
      <c r="H36" s="70" t="s">
        <v>2409</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2512</v>
      </c>
      <c r="B37" s="70">
        <v>29</v>
      </c>
      <c r="C37" s="70">
        <v>18</v>
      </c>
      <c r="D37" s="70">
        <v>29</v>
      </c>
      <c r="E37" s="70">
        <v>2024</v>
      </c>
      <c r="F37" s="70" t="s">
        <v>1554</v>
      </c>
      <c r="G37" s="1073" t="s">
        <v>2509</v>
      </c>
      <c r="H37" s="70" t="s">
        <v>2510</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1740</v>
      </c>
      <c r="B38" s="70">
        <v>30</v>
      </c>
      <c r="C38" s="70">
        <v>18</v>
      </c>
      <c r="D38" s="70">
        <v>30</v>
      </c>
      <c r="E38" s="70">
        <v>2024</v>
      </c>
      <c r="F38" s="70" t="s">
        <v>1554</v>
      </c>
      <c r="G38" s="1073" t="s">
        <v>1737</v>
      </c>
      <c r="H38" s="70" t="s">
        <v>1738</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2492</v>
      </c>
      <c r="B39" s="70">
        <v>31</v>
      </c>
      <c r="C39" s="70">
        <v>18</v>
      </c>
      <c r="D39" s="70">
        <v>31</v>
      </c>
      <c r="E39" s="70">
        <v>2024</v>
      </c>
      <c r="F39" s="70" t="s">
        <v>1554</v>
      </c>
      <c r="G39" s="1073" t="s">
        <v>2489</v>
      </c>
      <c r="H39" s="70" t="s">
        <v>2490</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2419</v>
      </c>
      <c r="B40" s="70">
        <v>32</v>
      </c>
      <c r="C40" s="70">
        <v>18</v>
      </c>
      <c r="D40" s="70">
        <v>32</v>
      </c>
      <c r="E40" s="70">
        <v>2024</v>
      </c>
      <c r="F40" s="70" t="s">
        <v>1554</v>
      </c>
      <c r="G40" s="1073" t="s">
        <v>2416</v>
      </c>
      <c r="H40" s="70" t="s">
        <v>2417</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1712</v>
      </c>
      <c r="B41" s="70">
        <v>33</v>
      </c>
      <c r="C41" s="70">
        <v>18</v>
      </c>
      <c r="D41" s="70">
        <v>33</v>
      </c>
      <c r="E41" s="70">
        <v>2024</v>
      </c>
      <c r="F41" s="70" t="s">
        <v>1554</v>
      </c>
      <c r="G41" s="1073" t="s">
        <v>1709</v>
      </c>
      <c r="H41" s="70" t="s">
        <v>1710</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2586</v>
      </c>
      <c r="B42" s="70">
        <v>34</v>
      </c>
      <c r="C42" s="70">
        <v>18</v>
      </c>
      <c r="D42" s="70">
        <v>34</v>
      </c>
      <c r="E42" s="70">
        <v>2024</v>
      </c>
      <c r="F42" s="70" t="s">
        <v>1554</v>
      </c>
      <c r="G42" s="1073" t="s">
        <v>2583</v>
      </c>
      <c r="H42" s="70" t="s">
        <v>2584</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2480</v>
      </c>
      <c r="B43" s="70">
        <v>35</v>
      </c>
      <c r="C43" s="70">
        <v>18</v>
      </c>
      <c r="D43" s="70">
        <v>35</v>
      </c>
      <c r="E43" s="70">
        <v>2024</v>
      </c>
      <c r="F43" s="70" t="s">
        <v>1554</v>
      </c>
      <c r="G43" s="1073" t="s">
        <v>2477</v>
      </c>
      <c r="H43" s="70" t="s">
        <v>2478</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2403</v>
      </c>
      <c r="B44" s="70">
        <v>36</v>
      </c>
      <c r="C44" s="70">
        <v>18</v>
      </c>
      <c r="D44" s="70">
        <v>36</v>
      </c>
      <c r="E44" s="70">
        <v>2024</v>
      </c>
      <c r="F44" s="70" t="s">
        <v>1554</v>
      </c>
      <c r="G44" s="1073" t="s">
        <v>2400</v>
      </c>
      <c r="H44" s="70" t="s">
        <v>2401</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1655</v>
      </c>
      <c r="B45" s="70">
        <v>37</v>
      </c>
      <c r="C45" s="70">
        <v>18</v>
      </c>
      <c r="D45" s="70">
        <v>37</v>
      </c>
      <c r="E45" s="70">
        <v>2024</v>
      </c>
      <c r="F45" s="70" t="s">
        <v>1554</v>
      </c>
      <c r="G45" s="1073" t="s">
        <v>1652</v>
      </c>
      <c r="H45" s="70" t="s">
        <v>1653</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2508</v>
      </c>
      <c r="B46" s="70">
        <v>38</v>
      </c>
      <c r="C46" s="70">
        <v>18</v>
      </c>
      <c r="D46" s="70">
        <v>38</v>
      </c>
      <c r="E46" s="70">
        <v>2024</v>
      </c>
      <c r="F46" s="70" t="s">
        <v>1554</v>
      </c>
      <c r="G46" s="1073" t="s">
        <v>2505</v>
      </c>
      <c r="H46" s="70" t="s">
        <v>2506</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2570</v>
      </c>
      <c r="B47" s="70">
        <v>39</v>
      </c>
      <c r="C47" s="70">
        <v>18</v>
      </c>
      <c r="D47" s="70">
        <v>39</v>
      </c>
      <c r="E47" s="70">
        <v>2024</v>
      </c>
      <c r="F47" s="70" t="s">
        <v>1554</v>
      </c>
      <c r="G47" s="1073" t="s">
        <v>2567</v>
      </c>
      <c r="H47" s="70" t="s">
        <v>2568</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1732</v>
      </c>
      <c r="B48" s="70">
        <v>40</v>
      </c>
      <c r="C48" s="70">
        <v>18</v>
      </c>
      <c r="D48" s="70">
        <v>40</v>
      </c>
      <c r="E48" s="70">
        <v>2024</v>
      </c>
      <c r="F48" s="70" t="s">
        <v>1554</v>
      </c>
      <c r="G48" s="1073" t="s">
        <v>1729</v>
      </c>
      <c r="H48" s="70" t="s">
        <v>1730</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1764</v>
      </c>
      <c r="B49" s="70">
        <v>41</v>
      </c>
      <c r="C49" s="70">
        <v>18</v>
      </c>
      <c r="D49" s="70">
        <v>41</v>
      </c>
      <c r="E49" s="70">
        <v>2024</v>
      </c>
      <c r="F49" s="70" t="s">
        <v>1554</v>
      </c>
      <c r="G49" s="1073" t="s">
        <v>1761</v>
      </c>
      <c r="H49" s="70" t="s">
        <v>1762</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1704</v>
      </c>
      <c r="B50" s="70">
        <v>42</v>
      </c>
      <c r="C50" s="70">
        <v>18</v>
      </c>
      <c r="D50" s="70">
        <v>42</v>
      </c>
      <c r="E50" s="70">
        <v>2024</v>
      </c>
      <c r="F50" s="70" t="s">
        <v>1554</v>
      </c>
      <c r="G50" s="1073" t="s">
        <v>1701</v>
      </c>
      <c r="H50" s="70" t="s">
        <v>1702</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2578</v>
      </c>
      <c r="B51" s="70">
        <v>43</v>
      </c>
      <c r="C51" s="70">
        <v>18</v>
      </c>
      <c r="D51" s="70">
        <v>43</v>
      </c>
      <c r="E51" s="70">
        <v>2024</v>
      </c>
      <c r="F51" s="70" t="s">
        <v>1554</v>
      </c>
      <c r="G51" s="1073" t="s">
        <v>2575</v>
      </c>
      <c r="H51" s="70" t="s">
        <v>2576</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2582</v>
      </c>
      <c r="B52" s="70">
        <v>44</v>
      </c>
      <c r="C52" s="70">
        <v>18</v>
      </c>
      <c r="D52" s="70">
        <v>44</v>
      </c>
      <c r="E52" s="70">
        <v>2024</v>
      </c>
      <c r="F52" s="70" t="s">
        <v>1554</v>
      </c>
      <c r="G52" s="1073" t="s">
        <v>2579</v>
      </c>
      <c r="H52" s="70" t="s">
        <v>2580</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2459</v>
      </c>
      <c r="B53" s="70">
        <v>45</v>
      </c>
      <c r="C53" s="70">
        <v>18</v>
      </c>
      <c r="D53" s="70">
        <v>45</v>
      </c>
      <c r="E53" s="70">
        <v>2024</v>
      </c>
      <c r="F53" s="70" t="s">
        <v>1554</v>
      </c>
      <c r="G53" s="1073" t="s">
        <v>2456</v>
      </c>
      <c r="H53" s="70" t="s">
        <v>2457</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2554</v>
      </c>
      <c r="B54" s="70">
        <v>46</v>
      </c>
      <c r="C54" s="70">
        <v>18</v>
      </c>
      <c r="D54" s="70">
        <v>46</v>
      </c>
      <c r="E54" s="70">
        <v>2024</v>
      </c>
      <c r="F54" s="70" t="s">
        <v>1554</v>
      </c>
      <c r="G54" s="1073" t="s">
        <v>2552</v>
      </c>
      <c r="H54" s="70" t="s">
        <v>2460</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1696</v>
      </c>
      <c r="B55" s="70">
        <v>47</v>
      </c>
      <c r="C55" s="70">
        <v>18</v>
      </c>
      <c r="D55" s="70">
        <v>47</v>
      </c>
      <c r="E55" s="70">
        <v>2024</v>
      </c>
      <c r="F55" s="70" t="s">
        <v>1554</v>
      </c>
      <c r="G55" s="1073" t="s">
        <v>1693</v>
      </c>
      <c r="H55" s="70" t="s">
        <v>1694</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1708</v>
      </c>
      <c r="B56" s="70">
        <v>48</v>
      </c>
      <c r="C56" s="70">
        <v>18</v>
      </c>
      <c r="D56" s="70">
        <v>48</v>
      </c>
      <c r="E56" s="70">
        <v>2024</v>
      </c>
      <c r="F56" s="70" t="s">
        <v>1554</v>
      </c>
      <c r="G56" s="1073" t="s">
        <v>1705</v>
      </c>
      <c r="H56" s="70" t="s">
        <v>1706</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1688</v>
      </c>
      <c r="B57" s="70">
        <v>49</v>
      </c>
      <c r="C57" s="70">
        <v>18</v>
      </c>
      <c r="D57" s="70">
        <v>49</v>
      </c>
      <c r="E57" s="70">
        <v>2024</v>
      </c>
      <c r="F57" s="70" t="s">
        <v>1554</v>
      </c>
      <c r="G57" s="1073" t="s">
        <v>1685</v>
      </c>
      <c r="H57" s="70" t="s">
        <v>1686</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2431</v>
      </c>
      <c r="B58" s="70">
        <v>50</v>
      </c>
      <c r="C58" s="70">
        <v>18</v>
      </c>
      <c r="D58" s="70">
        <v>50</v>
      </c>
      <c r="E58" s="70">
        <v>2024</v>
      </c>
      <c r="F58" s="70" t="s">
        <v>1554</v>
      </c>
      <c r="G58" s="1073" t="s">
        <v>2428</v>
      </c>
      <c r="H58" s="70" t="s">
        <v>2429</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2547</v>
      </c>
      <c r="B59" s="70">
        <v>51</v>
      </c>
      <c r="C59" s="70">
        <v>18</v>
      </c>
      <c r="D59" s="70">
        <v>51</v>
      </c>
      <c r="E59" s="70">
        <v>2024</v>
      </c>
      <c r="F59" s="70" t="s">
        <v>1554</v>
      </c>
      <c r="G59" s="1073" t="s">
        <v>2544</v>
      </c>
      <c r="H59" s="70" t="s">
        <v>2545</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1752</v>
      </c>
      <c r="B60" s="70">
        <v>52</v>
      </c>
      <c r="C60" s="70">
        <v>18</v>
      </c>
      <c r="D60" s="70">
        <v>52</v>
      </c>
      <c r="E60" s="70">
        <v>2024</v>
      </c>
      <c r="F60" s="70" t="s">
        <v>1554</v>
      </c>
      <c r="G60" s="1073" t="s">
        <v>1749</v>
      </c>
      <c r="H60" s="70" t="s">
        <v>1750</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2443</v>
      </c>
      <c r="B61" s="70">
        <v>53</v>
      </c>
      <c r="C61" s="70">
        <v>18</v>
      </c>
      <c r="D61" s="70">
        <v>53</v>
      </c>
      <c r="E61" s="70">
        <v>2024</v>
      </c>
      <c r="F61" s="70" t="s">
        <v>1554</v>
      </c>
      <c r="G61" s="1073" t="s">
        <v>2440</v>
      </c>
      <c r="H61" s="70" t="s">
        <v>2441</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2551</v>
      </c>
      <c r="B62" s="70">
        <v>54</v>
      </c>
      <c r="C62" s="70">
        <v>18</v>
      </c>
      <c r="D62" s="70">
        <v>54</v>
      </c>
      <c r="E62" s="70">
        <v>2024</v>
      </c>
      <c r="F62" s="70" t="s">
        <v>1554</v>
      </c>
      <c r="G62" s="1073" t="s">
        <v>2548</v>
      </c>
      <c r="H62" s="70" t="s">
        <v>2549</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1692</v>
      </c>
      <c r="B63" s="70">
        <v>55</v>
      </c>
      <c r="C63" s="70">
        <v>18</v>
      </c>
      <c r="D63" s="70">
        <v>55</v>
      </c>
      <c r="E63" s="70">
        <v>2024</v>
      </c>
      <c r="F63" s="70" t="s">
        <v>1554</v>
      </c>
      <c r="G63" s="1073" t="s">
        <v>1689</v>
      </c>
      <c r="H63" s="70" t="s">
        <v>1690</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2407</v>
      </c>
      <c r="B64" s="70">
        <v>56</v>
      </c>
      <c r="C64" s="70">
        <v>18</v>
      </c>
      <c r="D64" s="70">
        <v>56</v>
      </c>
      <c r="E64" s="70">
        <v>2024</v>
      </c>
      <c r="F64" s="70" t="s">
        <v>1554</v>
      </c>
      <c r="G64" s="1073" t="s">
        <v>2404</v>
      </c>
      <c r="H64" s="70" t="s">
        <v>2405</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1756</v>
      </c>
      <c r="B65" s="70">
        <v>57</v>
      </c>
      <c r="C65" s="70">
        <v>18</v>
      </c>
      <c r="D65" s="70">
        <v>57</v>
      </c>
      <c r="E65" s="70">
        <v>2024</v>
      </c>
      <c r="F65" s="70" t="s">
        <v>1554</v>
      </c>
      <c r="G65" s="1073" t="s">
        <v>1753</v>
      </c>
      <c r="H65" s="70" t="s">
        <v>1754</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1659</v>
      </c>
      <c r="B66" s="70">
        <v>58</v>
      </c>
      <c r="C66" s="70">
        <v>18</v>
      </c>
      <c r="D66" s="70">
        <v>58</v>
      </c>
      <c r="E66" s="70">
        <v>2024</v>
      </c>
      <c r="F66" s="70" t="s">
        <v>1554</v>
      </c>
      <c r="G66" s="1073" t="s">
        <v>1656</v>
      </c>
      <c r="H66" s="70" t="s">
        <v>1657</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2464</v>
      </c>
      <c r="B67" s="70">
        <v>59</v>
      </c>
      <c r="C67" s="70">
        <v>18</v>
      </c>
      <c r="D67" s="70">
        <v>59</v>
      </c>
      <c r="E67" s="70">
        <v>2024</v>
      </c>
      <c r="F67" s="70" t="s">
        <v>1554</v>
      </c>
      <c r="G67" s="1073" t="s">
        <v>2461</v>
      </c>
      <c r="H67" s="70" t="s">
        <v>2462</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2078</v>
      </c>
      <c r="B68" s="70">
        <v>60</v>
      </c>
      <c r="C68" s="70">
        <v>18</v>
      </c>
      <c r="D68" s="70">
        <v>60</v>
      </c>
      <c r="E68" s="70">
        <v>2024</v>
      </c>
      <c r="F68" s="70" t="s">
        <v>1554</v>
      </c>
      <c r="G68" s="1073" t="s">
        <v>2057</v>
      </c>
      <c r="H68" s="70" t="s">
        <v>2058</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2488</v>
      </c>
      <c r="B69" s="70">
        <v>61</v>
      </c>
      <c r="C69" s="70">
        <v>18</v>
      </c>
      <c r="D69" s="70">
        <v>61</v>
      </c>
      <c r="E69" s="70">
        <v>2024</v>
      </c>
      <c r="F69" s="70" t="s">
        <v>1554</v>
      </c>
      <c r="G69" s="1073" t="s">
        <v>2485</v>
      </c>
      <c r="H69" s="70" t="s">
        <v>2486</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2372</v>
      </c>
      <c r="B70" s="70">
        <v>62</v>
      </c>
      <c r="C70" s="70">
        <v>18</v>
      </c>
      <c r="D70" s="70">
        <v>62</v>
      </c>
      <c r="E70" s="70">
        <v>2024</v>
      </c>
      <c r="F70" s="70" t="s">
        <v>1554</v>
      </c>
      <c r="G70" s="1073" t="s">
        <v>2351</v>
      </c>
      <c r="H70" s="70" t="s">
        <v>2352</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2531</v>
      </c>
      <c r="B71" s="70">
        <v>63</v>
      </c>
      <c r="C71" s="70">
        <v>18</v>
      </c>
      <c r="D71" s="70">
        <v>63</v>
      </c>
      <c r="E71" s="70">
        <v>2024</v>
      </c>
      <c r="F71" s="70" t="s">
        <v>1554</v>
      </c>
      <c r="G71" s="1073" t="s">
        <v>2528</v>
      </c>
      <c r="H71" s="70" t="s">
        <v>2529</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1724</v>
      </c>
      <c r="B72" s="70">
        <v>64</v>
      </c>
      <c r="C72" s="70">
        <v>18</v>
      </c>
      <c r="D72" s="70">
        <v>64</v>
      </c>
      <c r="E72" s="70">
        <v>2024</v>
      </c>
      <c r="F72" s="70" t="s">
        <v>1554</v>
      </c>
      <c r="G72" s="1073" t="s">
        <v>1721</v>
      </c>
      <c r="H72" s="70" t="s">
        <v>1722</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2504</v>
      </c>
      <c r="B73" s="70">
        <v>65</v>
      </c>
      <c r="C73" s="70">
        <v>18</v>
      </c>
      <c r="D73" s="70">
        <v>65</v>
      </c>
      <c r="E73" s="70">
        <v>2024</v>
      </c>
      <c r="F73" s="70" t="s">
        <v>1554</v>
      </c>
      <c r="G73" s="1073" t="s">
        <v>2501</v>
      </c>
      <c r="H73" s="70" t="s">
        <v>2502</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2399</v>
      </c>
      <c r="B74" s="70">
        <v>66</v>
      </c>
      <c r="C74" s="70">
        <v>18</v>
      </c>
      <c r="D74" s="70">
        <v>66</v>
      </c>
      <c r="E74" s="70">
        <v>2024</v>
      </c>
      <c r="F74" s="70" t="s">
        <v>1554</v>
      </c>
      <c r="G74" s="1073" t="s">
        <v>2396</v>
      </c>
      <c r="H74" s="70" t="s">
        <v>2397</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2558</v>
      </c>
      <c r="B75" s="70">
        <v>67</v>
      </c>
      <c r="C75" s="70">
        <v>18</v>
      </c>
      <c r="D75" s="70">
        <v>67</v>
      </c>
      <c r="E75" s="70">
        <v>2024</v>
      </c>
      <c r="F75" s="70" t="s">
        <v>1554</v>
      </c>
      <c r="G75" s="1073" t="s">
        <v>2555</v>
      </c>
      <c r="H75" s="70" t="s">
        <v>2556</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2524</v>
      </c>
      <c r="B76" s="70">
        <v>68</v>
      </c>
      <c r="C76" s="70">
        <v>18</v>
      </c>
      <c r="D76" s="70">
        <v>68</v>
      </c>
      <c r="E76" s="70">
        <v>2024</v>
      </c>
      <c r="F76" s="70" t="s">
        <v>1554</v>
      </c>
      <c r="G76" s="1073" t="s">
        <v>2521</v>
      </c>
      <c r="H76" s="70" t="s">
        <v>2522</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1631</v>
      </c>
      <c r="B77" s="70">
        <v>69</v>
      </c>
      <c r="C77" s="70">
        <v>18</v>
      </c>
      <c r="D77" s="70">
        <v>69</v>
      </c>
      <c r="E77" s="70">
        <v>2024</v>
      </c>
      <c r="F77" s="70" t="s">
        <v>1554</v>
      </c>
      <c r="G77" s="1073" t="s">
        <v>1628</v>
      </c>
      <c r="H77" s="70" t="s">
        <v>1629</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2447</v>
      </c>
      <c r="B78" s="70">
        <v>70</v>
      </c>
      <c r="C78" s="70">
        <v>18</v>
      </c>
      <c r="D78" s="70">
        <v>70</v>
      </c>
      <c r="E78" s="70">
        <v>2024</v>
      </c>
      <c r="F78" s="70" t="s">
        <v>1554</v>
      </c>
      <c r="G78" s="1073" t="s">
        <v>2444</v>
      </c>
      <c r="H78" s="70" t="s">
        <v>2445</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1772</v>
      </c>
      <c r="B79" s="70">
        <v>71</v>
      </c>
      <c r="C79" s="70">
        <v>18</v>
      </c>
      <c r="D79" s="70">
        <v>71</v>
      </c>
      <c r="E79" s="70">
        <v>2024</v>
      </c>
      <c r="F79" s="70" t="s">
        <v>1554</v>
      </c>
      <c r="G79" s="1073" t="s">
        <v>1769</v>
      </c>
      <c r="H79" s="70" t="s">
        <v>1770</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2472</v>
      </c>
      <c r="B80" s="70">
        <v>72</v>
      </c>
      <c r="C80" s="70">
        <v>18</v>
      </c>
      <c r="D80" s="70">
        <v>72</v>
      </c>
      <c r="E80" s="70">
        <v>2024</v>
      </c>
      <c r="F80" s="70" t="s">
        <v>1554</v>
      </c>
      <c r="G80" s="1073" t="s">
        <v>2469</v>
      </c>
      <c r="H80" s="70" t="s">
        <v>2470</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1736</v>
      </c>
      <c r="B81" s="70">
        <v>73</v>
      </c>
      <c r="C81" s="70">
        <v>18</v>
      </c>
      <c r="D81" s="70">
        <v>73</v>
      </c>
      <c r="E81" s="70">
        <v>2024</v>
      </c>
      <c r="F81" s="70" t="s">
        <v>1554</v>
      </c>
      <c r="G81" s="1073" t="s">
        <v>1733</v>
      </c>
      <c r="H81" s="70" t="s">
        <v>1734</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2539</v>
      </c>
      <c r="B82" s="70">
        <v>74</v>
      </c>
      <c r="C82" s="70">
        <v>18</v>
      </c>
      <c r="D82" s="70">
        <v>74</v>
      </c>
      <c r="E82" s="70">
        <v>2024</v>
      </c>
      <c r="F82" s="70" t="s">
        <v>1554</v>
      </c>
      <c r="G82" s="1073" t="s">
        <v>2536</v>
      </c>
      <c r="H82" s="70" t="s">
        <v>2537</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2468</v>
      </c>
      <c r="B83" s="70">
        <v>75</v>
      </c>
      <c r="C83" s="70">
        <v>18</v>
      </c>
      <c r="D83" s="70">
        <v>75</v>
      </c>
      <c r="E83" s="70">
        <v>2024</v>
      </c>
      <c r="F83" s="70" t="s">
        <v>1554</v>
      </c>
      <c r="G83" s="1073" t="s">
        <v>2465</v>
      </c>
      <c r="H83" s="70" t="s">
        <v>2466</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2484</v>
      </c>
      <c r="B84" s="70">
        <v>76</v>
      </c>
      <c r="C84" s="70">
        <v>18</v>
      </c>
      <c r="D84" s="70">
        <v>76</v>
      </c>
      <c r="E84" s="70">
        <v>2024</v>
      </c>
      <c r="F84" s="70" t="s">
        <v>1554</v>
      </c>
      <c r="G84" s="1073" t="s">
        <v>2481</v>
      </c>
      <c r="H84" s="70" t="s">
        <v>2482</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1720</v>
      </c>
      <c r="B85" s="70">
        <v>77</v>
      </c>
      <c r="C85" s="70">
        <v>18</v>
      </c>
      <c r="D85" s="70">
        <v>77</v>
      </c>
      <c r="E85" s="70">
        <v>2024</v>
      </c>
      <c r="F85" s="70" t="s">
        <v>1554</v>
      </c>
      <c r="G85" s="1073" t="s">
        <v>1717</v>
      </c>
      <c r="H85" s="70" t="s">
        <v>1718</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1716</v>
      </c>
      <c r="B86" s="70">
        <v>78</v>
      </c>
      <c r="C86" s="70">
        <v>18</v>
      </c>
      <c r="D86" s="70">
        <v>78</v>
      </c>
      <c r="E86" s="70">
        <v>2024</v>
      </c>
      <c r="F86" s="70" t="s">
        <v>1554</v>
      </c>
      <c r="G86" s="1073" t="s">
        <v>1713</v>
      </c>
      <c r="H86" s="70" t="s">
        <v>1714</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2422</v>
      </c>
      <c r="B190" s="70">
        <v>182</v>
      </c>
      <c r="C190" s="70">
        <v>16</v>
      </c>
      <c r="D190" s="70">
        <v>2</v>
      </c>
      <c r="E190" s="70">
        <v>2022</v>
      </c>
      <c r="F190" s="70" t="s">
        <v>161</v>
      </c>
      <c r="G190" s="1073" t="s">
        <v>2420</v>
      </c>
      <c r="H190" s="70" t="s">
        <v>2421</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2434</v>
      </c>
      <c r="B191" s="70">
        <v>183</v>
      </c>
      <c r="C191" s="70">
        <v>16</v>
      </c>
      <c r="D191" s="70">
        <v>3</v>
      </c>
      <c r="E191" s="70">
        <v>2022</v>
      </c>
      <c r="F191" s="70" t="s">
        <v>161</v>
      </c>
      <c r="G191" s="1073" t="s">
        <v>2432</v>
      </c>
      <c r="H191" s="70" t="s">
        <v>2433</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2414</v>
      </c>
      <c r="B192" s="70">
        <v>184</v>
      </c>
      <c r="C192" s="70">
        <v>16</v>
      </c>
      <c r="D192" s="70">
        <v>4</v>
      </c>
      <c r="E192" s="70">
        <v>2022</v>
      </c>
      <c r="F192" s="70" t="s">
        <v>161</v>
      </c>
      <c r="G192" s="1073" t="s">
        <v>2412</v>
      </c>
      <c r="H192" s="70" t="s">
        <v>2413</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2454</v>
      </c>
      <c r="B193" s="70">
        <v>185</v>
      </c>
      <c r="C193" s="70">
        <v>16</v>
      </c>
      <c r="D193" s="70">
        <v>5</v>
      </c>
      <c r="E193" s="70">
        <v>2022</v>
      </c>
      <c r="F193" s="70" t="s">
        <v>161</v>
      </c>
      <c r="G193" s="1073" t="s">
        <v>2452</v>
      </c>
      <c r="H193" s="70" t="s">
        <v>2453</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2561</v>
      </c>
      <c r="B194" s="70">
        <v>186</v>
      </c>
      <c r="C194" s="70">
        <v>16</v>
      </c>
      <c r="D194" s="70">
        <v>6</v>
      </c>
      <c r="E194" s="70">
        <v>2022</v>
      </c>
      <c r="F194" s="70" t="s">
        <v>161</v>
      </c>
      <c r="G194" s="1073" t="s">
        <v>2559</v>
      </c>
      <c r="H194" s="70" t="s">
        <v>2560</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2426</v>
      </c>
      <c r="B195" s="70">
        <v>187</v>
      </c>
      <c r="C195" s="70">
        <v>16</v>
      </c>
      <c r="D195" s="70">
        <v>7</v>
      </c>
      <c r="E195" s="70">
        <v>2022</v>
      </c>
      <c r="F195" s="70" t="s">
        <v>161</v>
      </c>
      <c r="G195" s="1073" t="s">
        <v>2424</v>
      </c>
      <c r="H195" s="70" t="s">
        <v>2425</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2534</v>
      </c>
      <c r="B196" s="70">
        <v>188</v>
      </c>
      <c r="C196" s="70">
        <v>16</v>
      </c>
      <c r="D196" s="70">
        <v>8</v>
      </c>
      <c r="E196" s="70">
        <v>2022</v>
      </c>
      <c r="F196" s="70" t="s">
        <v>161</v>
      </c>
      <c r="G196" s="1073" t="s">
        <v>2532</v>
      </c>
      <c r="H196" s="70" t="s">
        <v>2533</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2565</v>
      </c>
      <c r="B197" s="70">
        <v>189</v>
      </c>
      <c r="C197" s="70">
        <v>16</v>
      </c>
      <c r="D197" s="70">
        <v>9</v>
      </c>
      <c r="E197" s="70">
        <v>2022</v>
      </c>
      <c r="F197" s="70" t="s">
        <v>161</v>
      </c>
      <c r="G197" s="1073" t="s">
        <v>2563</v>
      </c>
      <c r="H197" s="70" t="s">
        <v>2564</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2519</v>
      </c>
      <c r="B198" s="70">
        <v>190</v>
      </c>
      <c r="C198" s="70">
        <v>16</v>
      </c>
      <c r="D198" s="70">
        <v>10</v>
      </c>
      <c r="E198" s="70">
        <v>2022</v>
      </c>
      <c r="F198" s="70" t="s">
        <v>161</v>
      </c>
      <c r="G198" s="1073" t="s">
        <v>2517</v>
      </c>
      <c r="H198" s="70" t="s">
        <v>2518</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1699</v>
      </c>
      <c r="B199" s="70">
        <v>191</v>
      </c>
      <c r="C199" s="70">
        <v>16</v>
      </c>
      <c r="D199" s="70">
        <v>11</v>
      </c>
      <c r="E199" s="70">
        <v>2022</v>
      </c>
      <c r="F199" s="70" t="s">
        <v>161</v>
      </c>
      <c r="G199" s="1073" t="s">
        <v>1697</v>
      </c>
      <c r="H199" s="70" t="s">
        <v>1698</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2475</v>
      </c>
      <c r="B200" s="70">
        <v>192</v>
      </c>
      <c r="C200" s="70">
        <v>16</v>
      </c>
      <c r="D200" s="70">
        <v>12</v>
      </c>
      <c r="E200" s="70">
        <v>2022</v>
      </c>
      <c r="F200" s="70" t="s">
        <v>161</v>
      </c>
      <c r="G200" s="1073" t="s">
        <v>2473</v>
      </c>
      <c r="H200" s="70" t="s">
        <v>2474</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2526</v>
      </c>
      <c r="B201" s="70">
        <v>193</v>
      </c>
      <c r="C201" s="70">
        <v>16</v>
      </c>
      <c r="D201" s="70">
        <v>13</v>
      </c>
      <c r="E201" s="70">
        <v>2022</v>
      </c>
      <c r="F201" s="70" t="s">
        <v>161</v>
      </c>
      <c r="G201" s="1073" t="s">
        <v>2525</v>
      </c>
      <c r="H201" s="70" t="s">
        <v>1672</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2573</v>
      </c>
      <c r="B202" s="70">
        <v>194</v>
      </c>
      <c r="C202" s="70">
        <v>16</v>
      </c>
      <c r="D202" s="70">
        <v>14</v>
      </c>
      <c r="E202" s="70">
        <v>2022</v>
      </c>
      <c r="F202" s="70" t="s">
        <v>161</v>
      </c>
      <c r="G202" s="1073" t="s">
        <v>2571</v>
      </c>
      <c r="H202" s="70" t="s">
        <v>2572</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2589</v>
      </c>
      <c r="B203" s="70">
        <v>195</v>
      </c>
      <c r="C203" s="70">
        <v>16</v>
      </c>
      <c r="D203" s="70">
        <v>15</v>
      </c>
      <c r="E203" s="70">
        <v>2022</v>
      </c>
      <c r="F203" s="70" t="s">
        <v>161</v>
      </c>
      <c r="G203" s="1073" t="s">
        <v>2587</v>
      </c>
      <c r="H203" s="70" t="s">
        <v>2588</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2499</v>
      </c>
      <c r="B204" s="70">
        <v>196</v>
      </c>
      <c r="C204" s="70">
        <v>16</v>
      </c>
      <c r="D204" s="70">
        <v>16</v>
      </c>
      <c r="E204" s="70">
        <v>2022</v>
      </c>
      <c r="F204" s="70" t="s">
        <v>161</v>
      </c>
      <c r="G204" s="1073" t="s">
        <v>2497</v>
      </c>
      <c r="H204" s="70" t="s">
        <v>2498</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2495</v>
      </c>
      <c r="B205" s="70">
        <v>197</v>
      </c>
      <c r="C205" s="70">
        <v>16</v>
      </c>
      <c r="D205" s="70">
        <v>17</v>
      </c>
      <c r="E205" s="70">
        <v>2022</v>
      </c>
      <c r="F205" s="70" t="s">
        <v>161</v>
      </c>
      <c r="G205" s="1073" t="s">
        <v>2493</v>
      </c>
      <c r="H205" s="70" t="s">
        <v>2494</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1767</v>
      </c>
      <c r="B206" s="70">
        <v>198</v>
      </c>
      <c r="C206" s="70">
        <v>16</v>
      </c>
      <c r="D206" s="70">
        <v>18</v>
      </c>
      <c r="E206" s="70">
        <v>2022</v>
      </c>
      <c r="F206" s="70" t="s">
        <v>161</v>
      </c>
      <c r="G206" s="1073" t="s">
        <v>1765</v>
      </c>
      <c r="H206" s="70" t="s">
        <v>1766</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2450</v>
      </c>
      <c r="B207" s="70">
        <v>199</v>
      </c>
      <c r="C207" s="70">
        <v>16</v>
      </c>
      <c r="D207" s="70">
        <v>19</v>
      </c>
      <c r="E207" s="70">
        <v>2022</v>
      </c>
      <c r="F207" s="70" t="s">
        <v>161</v>
      </c>
      <c r="G207" s="1073" t="s">
        <v>2448</v>
      </c>
      <c r="H207" s="70" t="s">
        <v>2449</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1727</v>
      </c>
      <c r="B208" s="70">
        <v>200</v>
      </c>
      <c r="C208" s="70">
        <v>16</v>
      </c>
      <c r="D208" s="70">
        <v>20</v>
      </c>
      <c r="E208" s="70">
        <v>2022</v>
      </c>
      <c r="F208" s="70" t="s">
        <v>161</v>
      </c>
      <c r="G208" s="1073" t="s">
        <v>1725</v>
      </c>
      <c r="H208" s="70" t="s">
        <v>1726</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1747</v>
      </c>
      <c r="B209" s="70">
        <v>201</v>
      </c>
      <c r="C209" s="70">
        <v>16</v>
      </c>
      <c r="D209" s="70">
        <v>21</v>
      </c>
      <c r="E209" s="70">
        <v>2022</v>
      </c>
      <c r="F209" s="70" t="s">
        <v>161</v>
      </c>
      <c r="G209" s="1073" t="s">
        <v>1745</v>
      </c>
      <c r="H209" s="70" t="s">
        <v>1746</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2438</v>
      </c>
      <c r="B210" s="70">
        <v>202</v>
      </c>
      <c r="C210" s="70">
        <v>16</v>
      </c>
      <c r="D210" s="70">
        <v>22</v>
      </c>
      <c r="E210" s="70">
        <v>2022</v>
      </c>
      <c r="F210" s="70" t="s">
        <v>161</v>
      </c>
      <c r="G210" s="1073" t="s">
        <v>2436</v>
      </c>
      <c r="H210" s="70" t="s">
        <v>2437</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1759</v>
      </c>
      <c r="B211" s="70">
        <v>203</v>
      </c>
      <c r="C211" s="70">
        <v>16</v>
      </c>
      <c r="D211" s="70">
        <v>23</v>
      </c>
      <c r="E211" s="70">
        <v>2022</v>
      </c>
      <c r="F211" s="70" t="s">
        <v>161</v>
      </c>
      <c r="G211" s="1073" t="s">
        <v>1757</v>
      </c>
      <c r="H211" s="70" t="s">
        <v>1758</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2515</v>
      </c>
      <c r="B212" s="70">
        <v>204</v>
      </c>
      <c r="C212" s="70">
        <v>16</v>
      </c>
      <c r="D212" s="70">
        <v>24</v>
      </c>
      <c r="E212" s="70">
        <v>2022</v>
      </c>
      <c r="F212" s="70" t="s">
        <v>161</v>
      </c>
      <c r="G212" s="1073" t="s">
        <v>2513</v>
      </c>
      <c r="H212" s="70" t="s">
        <v>2514</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1743</v>
      </c>
      <c r="B213" s="70">
        <v>205</v>
      </c>
      <c r="C213" s="70">
        <v>16</v>
      </c>
      <c r="D213" s="70">
        <v>25</v>
      </c>
      <c r="E213" s="70">
        <v>2022</v>
      </c>
      <c r="F213" s="70" t="s">
        <v>161</v>
      </c>
      <c r="G213" s="1073" t="s">
        <v>1741</v>
      </c>
      <c r="H213" s="70" t="s">
        <v>1742</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2542</v>
      </c>
      <c r="B214" s="70">
        <v>206</v>
      </c>
      <c r="C214" s="70">
        <v>16</v>
      </c>
      <c r="D214" s="70">
        <v>26</v>
      </c>
      <c r="E214" s="70">
        <v>2022</v>
      </c>
      <c r="F214" s="70" t="s">
        <v>161</v>
      </c>
      <c r="G214" s="1073" t="s">
        <v>2540</v>
      </c>
      <c r="H214" s="70" t="s">
        <v>2541</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2099</v>
      </c>
      <c r="B215" s="70">
        <v>207</v>
      </c>
      <c r="C215" s="70">
        <v>16</v>
      </c>
      <c r="D215" s="70">
        <v>27</v>
      </c>
      <c r="E215" s="70">
        <v>2022</v>
      </c>
      <c r="F215" s="70" t="s">
        <v>161</v>
      </c>
      <c r="G215" s="1073" t="s">
        <v>2080</v>
      </c>
      <c r="H215" s="70" t="s">
        <v>2081</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2410</v>
      </c>
      <c r="B216" s="70">
        <v>208</v>
      </c>
      <c r="C216" s="70">
        <v>16</v>
      </c>
      <c r="D216" s="70">
        <v>28</v>
      </c>
      <c r="E216" s="70">
        <v>2022</v>
      </c>
      <c r="F216" s="70" t="s">
        <v>161</v>
      </c>
      <c r="G216" s="1073" t="s">
        <v>2408</v>
      </c>
      <c r="H216" s="70" t="s">
        <v>2409</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2511</v>
      </c>
      <c r="B217" s="70">
        <v>209</v>
      </c>
      <c r="C217" s="70">
        <v>16</v>
      </c>
      <c r="D217" s="70">
        <v>29</v>
      </c>
      <c r="E217" s="70">
        <v>2022</v>
      </c>
      <c r="F217" s="70" t="s">
        <v>161</v>
      </c>
      <c r="G217" s="1073" t="s">
        <v>2509</v>
      </c>
      <c r="H217" s="70" t="s">
        <v>2510</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1739</v>
      </c>
      <c r="B218" s="70">
        <v>210</v>
      </c>
      <c r="C218" s="70">
        <v>16</v>
      </c>
      <c r="D218" s="70">
        <v>30</v>
      </c>
      <c r="E218" s="70">
        <v>2022</v>
      </c>
      <c r="F218" s="70" t="s">
        <v>161</v>
      </c>
      <c r="G218" s="1073" t="s">
        <v>1737</v>
      </c>
      <c r="H218" s="70" t="s">
        <v>1738</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2491</v>
      </c>
      <c r="B219" s="70">
        <v>211</v>
      </c>
      <c r="C219" s="70">
        <v>16</v>
      </c>
      <c r="D219" s="70">
        <v>31</v>
      </c>
      <c r="E219" s="70">
        <v>2022</v>
      </c>
      <c r="F219" s="70" t="s">
        <v>161</v>
      </c>
      <c r="G219" s="1073" t="s">
        <v>2489</v>
      </c>
      <c r="H219" s="70" t="s">
        <v>2490</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2418</v>
      </c>
      <c r="B220" s="70">
        <v>212</v>
      </c>
      <c r="C220" s="70">
        <v>16</v>
      </c>
      <c r="D220" s="70">
        <v>32</v>
      </c>
      <c r="E220" s="70">
        <v>2022</v>
      </c>
      <c r="F220" s="70" t="s">
        <v>161</v>
      </c>
      <c r="G220" s="1073" t="s">
        <v>2416</v>
      </c>
      <c r="H220" s="70" t="s">
        <v>2417</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1711</v>
      </c>
      <c r="B221" s="70">
        <v>213</v>
      </c>
      <c r="C221" s="70">
        <v>16</v>
      </c>
      <c r="D221" s="70">
        <v>33</v>
      </c>
      <c r="E221" s="70">
        <v>2022</v>
      </c>
      <c r="F221" s="70" t="s">
        <v>161</v>
      </c>
      <c r="G221" s="1073" t="s">
        <v>1709</v>
      </c>
      <c r="H221" s="70" t="s">
        <v>1710</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2585</v>
      </c>
      <c r="B222" s="70">
        <v>214</v>
      </c>
      <c r="C222" s="70">
        <v>16</v>
      </c>
      <c r="D222" s="70">
        <v>34</v>
      </c>
      <c r="E222" s="70">
        <v>2022</v>
      </c>
      <c r="F222" s="70" t="s">
        <v>161</v>
      </c>
      <c r="G222" s="1073" t="s">
        <v>2583</v>
      </c>
      <c r="H222" s="70" t="s">
        <v>2584</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2479</v>
      </c>
      <c r="B223" s="70">
        <v>215</v>
      </c>
      <c r="C223" s="70">
        <v>16</v>
      </c>
      <c r="D223" s="70">
        <v>35</v>
      </c>
      <c r="E223" s="70">
        <v>2022</v>
      </c>
      <c r="F223" s="70" t="s">
        <v>161</v>
      </c>
      <c r="G223" s="1073" t="s">
        <v>2477</v>
      </c>
      <c r="H223" s="70" t="s">
        <v>2478</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2402</v>
      </c>
      <c r="B224" s="70">
        <v>216</v>
      </c>
      <c r="C224" s="70">
        <v>16</v>
      </c>
      <c r="D224" s="70">
        <v>36</v>
      </c>
      <c r="E224" s="70">
        <v>2022</v>
      </c>
      <c r="F224" s="70" t="s">
        <v>161</v>
      </c>
      <c r="G224" s="1073" t="s">
        <v>2400</v>
      </c>
      <c r="H224" s="70" t="s">
        <v>2401</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1654</v>
      </c>
      <c r="B225" s="70">
        <v>217</v>
      </c>
      <c r="C225" s="70">
        <v>16</v>
      </c>
      <c r="D225" s="70">
        <v>37</v>
      </c>
      <c r="E225" s="70">
        <v>2022</v>
      </c>
      <c r="F225" s="70" t="s">
        <v>161</v>
      </c>
      <c r="G225" s="1073" t="s">
        <v>1652</v>
      </c>
      <c r="H225" s="70" t="s">
        <v>1653</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2507</v>
      </c>
      <c r="B226" s="70">
        <v>218</v>
      </c>
      <c r="C226" s="70">
        <v>16</v>
      </c>
      <c r="D226" s="70">
        <v>38</v>
      </c>
      <c r="E226" s="70">
        <v>2022</v>
      </c>
      <c r="F226" s="70" t="s">
        <v>161</v>
      </c>
      <c r="G226" s="1073" t="s">
        <v>2505</v>
      </c>
      <c r="H226" s="70" t="s">
        <v>2506</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2569</v>
      </c>
      <c r="B227" s="70">
        <v>219</v>
      </c>
      <c r="C227" s="70">
        <v>16</v>
      </c>
      <c r="D227" s="70">
        <v>39</v>
      </c>
      <c r="E227" s="70">
        <v>2022</v>
      </c>
      <c r="F227" s="70" t="s">
        <v>161</v>
      </c>
      <c r="G227" s="1073" t="s">
        <v>2567</v>
      </c>
      <c r="H227" s="70" t="s">
        <v>2568</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1731</v>
      </c>
      <c r="B228" s="70">
        <v>220</v>
      </c>
      <c r="C228" s="70">
        <v>16</v>
      </c>
      <c r="D228" s="70">
        <v>40</v>
      </c>
      <c r="E228" s="70">
        <v>2022</v>
      </c>
      <c r="F228" s="70" t="s">
        <v>161</v>
      </c>
      <c r="G228" s="1073" t="s">
        <v>1729</v>
      </c>
      <c r="H228" s="70" t="s">
        <v>1730</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1763</v>
      </c>
      <c r="B229" s="70">
        <v>221</v>
      </c>
      <c r="C229" s="70">
        <v>16</v>
      </c>
      <c r="D229" s="70">
        <v>41</v>
      </c>
      <c r="E229" s="70">
        <v>2022</v>
      </c>
      <c r="F229" s="70" t="s">
        <v>161</v>
      </c>
      <c r="G229" s="1073" t="s">
        <v>1761</v>
      </c>
      <c r="H229" s="70" t="s">
        <v>1762</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1703</v>
      </c>
      <c r="B230" s="70">
        <v>222</v>
      </c>
      <c r="C230" s="70">
        <v>16</v>
      </c>
      <c r="D230" s="70">
        <v>42</v>
      </c>
      <c r="E230" s="70">
        <v>2022</v>
      </c>
      <c r="F230" s="70" t="s">
        <v>161</v>
      </c>
      <c r="G230" s="1073" t="s">
        <v>1701</v>
      </c>
      <c r="H230" s="70" t="s">
        <v>1702</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2577</v>
      </c>
      <c r="B231" s="70">
        <v>223</v>
      </c>
      <c r="C231" s="70">
        <v>16</v>
      </c>
      <c r="D231" s="70">
        <v>43</v>
      </c>
      <c r="E231" s="70">
        <v>2022</v>
      </c>
      <c r="F231" s="70" t="s">
        <v>161</v>
      </c>
      <c r="G231" s="1073" t="s">
        <v>2575</v>
      </c>
      <c r="H231" s="70" t="s">
        <v>2576</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2581</v>
      </c>
      <c r="B232" s="70">
        <v>224</v>
      </c>
      <c r="C232" s="70">
        <v>16</v>
      </c>
      <c r="D232" s="70">
        <v>44</v>
      </c>
      <c r="E232" s="70">
        <v>2022</v>
      </c>
      <c r="F232" s="70" t="s">
        <v>161</v>
      </c>
      <c r="G232" s="1073" t="s">
        <v>2579</v>
      </c>
      <c r="H232" s="70" t="s">
        <v>2580</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2458</v>
      </c>
      <c r="B233" s="70">
        <v>225</v>
      </c>
      <c r="C233" s="70">
        <v>16</v>
      </c>
      <c r="D233" s="70">
        <v>45</v>
      </c>
      <c r="E233" s="70">
        <v>2022</v>
      </c>
      <c r="F233" s="70" t="s">
        <v>161</v>
      </c>
      <c r="G233" s="1073" t="s">
        <v>2456</v>
      </c>
      <c r="H233" s="70" t="s">
        <v>2457</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2553</v>
      </c>
      <c r="B234" s="70">
        <v>226</v>
      </c>
      <c r="C234" s="70">
        <v>16</v>
      </c>
      <c r="D234" s="70">
        <v>46</v>
      </c>
      <c r="E234" s="70">
        <v>2022</v>
      </c>
      <c r="F234" s="70" t="s">
        <v>161</v>
      </c>
      <c r="G234" s="1073" t="s">
        <v>2552</v>
      </c>
      <c r="H234" s="70" t="s">
        <v>2460</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1695</v>
      </c>
      <c r="B235" s="70">
        <v>227</v>
      </c>
      <c r="C235" s="70">
        <v>16</v>
      </c>
      <c r="D235" s="70">
        <v>47</v>
      </c>
      <c r="E235" s="70">
        <v>2022</v>
      </c>
      <c r="F235" s="70" t="s">
        <v>161</v>
      </c>
      <c r="G235" s="1073" t="s">
        <v>1693</v>
      </c>
      <c r="H235" s="70" t="s">
        <v>1694</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1707</v>
      </c>
      <c r="B236" s="70">
        <v>228</v>
      </c>
      <c r="C236" s="70">
        <v>16</v>
      </c>
      <c r="D236" s="70">
        <v>48</v>
      </c>
      <c r="E236" s="70">
        <v>2022</v>
      </c>
      <c r="F236" s="70" t="s">
        <v>161</v>
      </c>
      <c r="G236" s="1073" t="s">
        <v>1705</v>
      </c>
      <c r="H236" s="70" t="s">
        <v>1706</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1687</v>
      </c>
      <c r="B237" s="70">
        <v>229</v>
      </c>
      <c r="C237" s="70">
        <v>16</v>
      </c>
      <c r="D237" s="70">
        <v>49</v>
      </c>
      <c r="E237" s="70">
        <v>2022</v>
      </c>
      <c r="F237" s="70" t="s">
        <v>161</v>
      </c>
      <c r="G237" s="1073" t="s">
        <v>1685</v>
      </c>
      <c r="H237" s="70" t="s">
        <v>1686</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2430</v>
      </c>
      <c r="B238" s="70">
        <v>230</v>
      </c>
      <c r="C238" s="70">
        <v>16</v>
      </c>
      <c r="D238" s="70">
        <v>50</v>
      </c>
      <c r="E238" s="70">
        <v>2022</v>
      </c>
      <c r="F238" s="70" t="s">
        <v>161</v>
      </c>
      <c r="G238" s="1073" t="s">
        <v>2428</v>
      </c>
      <c r="H238" s="70" t="s">
        <v>2429</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2546</v>
      </c>
      <c r="B239" s="70">
        <v>231</v>
      </c>
      <c r="C239" s="70">
        <v>16</v>
      </c>
      <c r="D239" s="70">
        <v>51</v>
      </c>
      <c r="E239" s="70">
        <v>2022</v>
      </c>
      <c r="F239" s="70" t="s">
        <v>161</v>
      </c>
      <c r="G239" s="1073" t="s">
        <v>2544</v>
      </c>
      <c r="H239" s="70" t="s">
        <v>2545</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1751</v>
      </c>
      <c r="B240" s="70">
        <v>232</v>
      </c>
      <c r="C240" s="70">
        <v>16</v>
      </c>
      <c r="D240" s="70">
        <v>52</v>
      </c>
      <c r="E240" s="70">
        <v>2022</v>
      </c>
      <c r="F240" s="70" t="s">
        <v>161</v>
      </c>
      <c r="G240" s="1073" t="s">
        <v>1749</v>
      </c>
      <c r="H240" s="70" t="s">
        <v>1750</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2442</v>
      </c>
      <c r="B241" s="70">
        <v>233</v>
      </c>
      <c r="C241" s="70">
        <v>16</v>
      </c>
      <c r="D241" s="70">
        <v>53</v>
      </c>
      <c r="E241" s="70">
        <v>2022</v>
      </c>
      <c r="F241" s="70" t="s">
        <v>161</v>
      </c>
      <c r="G241" s="1073" t="s">
        <v>2440</v>
      </c>
      <c r="H241" s="70" t="s">
        <v>2441</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2550</v>
      </c>
      <c r="B242" s="70">
        <v>234</v>
      </c>
      <c r="C242" s="70">
        <v>16</v>
      </c>
      <c r="D242" s="70">
        <v>54</v>
      </c>
      <c r="E242" s="70">
        <v>2022</v>
      </c>
      <c r="F242" s="70" t="s">
        <v>161</v>
      </c>
      <c r="G242" s="1073" t="s">
        <v>2548</v>
      </c>
      <c r="H242" s="70" t="s">
        <v>2549</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1691</v>
      </c>
      <c r="B243" s="70">
        <v>235</v>
      </c>
      <c r="C243" s="70">
        <v>16</v>
      </c>
      <c r="D243" s="70">
        <v>55</v>
      </c>
      <c r="E243" s="70">
        <v>2022</v>
      </c>
      <c r="F243" s="70" t="s">
        <v>161</v>
      </c>
      <c r="G243" s="1073" t="s">
        <v>1689</v>
      </c>
      <c r="H243" s="70" t="s">
        <v>1690</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2406</v>
      </c>
      <c r="B244" s="70">
        <v>236</v>
      </c>
      <c r="C244" s="70">
        <v>16</v>
      </c>
      <c r="D244" s="70">
        <v>56</v>
      </c>
      <c r="E244" s="70">
        <v>2022</v>
      </c>
      <c r="F244" s="70" t="s">
        <v>161</v>
      </c>
      <c r="G244" s="1073" t="s">
        <v>2404</v>
      </c>
      <c r="H244" s="70" t="s">
        <v>2405</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1755</v>
      </c>
      <c r="B245" s="70">
        <v>237</v>
      </c>
      <c r="C245" s="70">
        <v>16</v>
      </c>
      <c r="D245" s="70">
        <v>57</v>
      </c>
      <c r="E245" s="70">
        <v>2022</v>
      </c>
      <c r="F245" s="70" t="s">
        <v>161</v>
      </c>
      <c r="G245" s="1073" t="s">
        <v>1753</v>
      </c>
      <c r="H245" s="70" t="s">
        <v>1754</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1658</v>
      </c>
      <c r="B246" s="70">
        <v>238</v>
      </c>
      <c r="C246" s="70">
        <v>16</v>
      </c>
      <c r="D246" s="70">
        <v>58</v>
      </c>
      <c r="E246" s="70">
        <v>2022</v>
      </c>
      <c r="F246" s="70" t="s">
        <v>161</v>
      </c>
      <c r="G246" s="1073" t="s">
        <v>1656</v>
      </c>
      <c r="H246" s="70" t="s">
        <v>1657</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2463</v>
      </c>
      <c r="B247" s="70">
        <v>239</v>
      </c>
      <c r="C247" s="70">
        <v>16</v>
      </c>
      <c r="D247" s="70">
        <v>59</v>
      </c>
      <c r="E247" s="70">
        <v>2022</v>
      </c>
      <c r="F247" s="70" t="s">
        <v>161</v>
      </c>
      <c r="G247" s="1073" t="s">
        <v>2461</v>
      </c>
      <c r="H247" s="70" t="s">
        <v>2462</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2076</v>
      </c>
      <c r="B248" s="70">
        <v>240</v>
      </c>
      <c r="C248" s="70">
        <v>16</v>
      </c>
      <c r="D248" s="70">
        <v>60</v>
      </c>
      <c r="E248" s="70">
        <v>2022</v>
      </c>
      <c r="F248" s="70" t="s">
        <v>161</v>
      </c>
      <c r="G248" s="1073" t="s">
        <v>2057</v>
      </c>
      <c r="H248" s="70" t="s">
        <v>2058</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2487</v>
      </c>
      <c r="B249" s="70">
        <v>241</v>
      </c>
      <c r="C249" s="70">
        <v>16</v>
      </c>
      <c r="D249" s="70">
        <v>61</v>
      </c>
      <c r="E249" s="70">
        <v>2022</v>
      </c>
      <c r="F249" s="70" t="s">
        <v>161</v>
      </c>
      <c r="G249" s="1073" t="s">
        <v>2485</v>
      </c>
      <c r="H249" s="70" t="s">
        <v>2486</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2370</v>
      </c>
      <c r="B250" s="70">
        <v>242</v>
      </c>
      <c r="C250" s="70">
        <v>16</v>
      </c>
      <c r="D250" s="70">
        <v>62</v>
      </c>
      <c r="E250" s="70">
        <v>2022</v>
      </c>
      <c r="F250" s="70" t="s">
        <v>161</v>
      </c>
      <c r="G250" s="1073" t="s">
        <v>2351</v>
      </c>
      <c r="H250" s="70" t="s">
        <v>2352</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2530</v>
      </c>
      <c r="B251" s="70">
        <v>243</v>
      </c>
      <c r="C251" s="70">
        <v>16</v>
      </c>
      <c r="D251" s="70">
        <v>63</v>
      </c>
      <c r="E251" s="70">
        <v>2022</v>
      </c>
      <c r="F251" s="70" t="s">
        <v>161</v>
      </c>
      <c r="G251" s="1073" t="s">
        <v>2528</v>
      </c>
      <c r="H251" s="70" t="s">
        <v>2529</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1723</v>
      </c>
      <c r="B252" s="70">
        <v>244</v>
      </c>
      <c r="C252" s="70">
        <v>16</v>
      </c>
      <c r="D252" s="70">
        <v>64</v>
      </c>
      <c r="E252" s="70">
        <v>2022</v>
      </c>
      <c r="F252" s="70" t="s">
        <v>161</v>
      </c>
      <c r="G252" s="1073" t="s">
        <v>1721</v>
      </c>
      <c r="H252" s="70" t="s">
        <v>1722</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2503</v>
      </c>
      <c r="B253" s="70">
        <v>245</v>
      </c>
      <c r="C253" s="70">
        <v>16</v>
      </c>
      <c r="D253" s="70">
        <v>65</v>
      </c>
      <c r="E253" s="70">
        <v>2022</v>
      </c>
      <c r="F253" s="70" t="s">
        <v>161</v>
      </c>
      <c r="G253" s="1073" t="s">
        <v>2501</v>
      </c>
      <c r="H253" s="70" t="s">
        <v>2502</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2398</v>
      </c>
      <c r="B254" s="70">
        <v>246</v>
      </c>
      <c r="C254" s="70">
        <v>16</v>
      </c>
      <c r="D254" s="70">
        <v>66</v>
      </c>
      <c r="E254" s="70">
        <v>2022</v>
      </c>
      <c r="F254" s="70" t="s">
        <v>161</v>
      </c>
      <c r="G254" s="1073" t="s">
        <v>2396</v>
      </c>
      <c r="H254" s="70" t="s">
        <v>2397</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2557</v>
      </c>
      <c r="B255" s="70">
        <v>247</v>
      </c>
      <c r="C255" s="70">
        <v>16</v>
      </c>
      <c r="D255" s="70">
        <v>67</v>
      </c>
      <c r="E255" s="70">
        <v>2022</v>
      </c>
      <c r="F255" s="70" t="s">
        <v>161</v>
      </c>
      <c r="G255" s="1073" t="s">
        <v>2555</v>
      </c>
      <c r="H255" s="70" t="s">
        <v>2556</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2523</v>
      </c>
      <c r="B256" s="70">
        <v>248</v>
      </c>
      <c r="C256" s="70">
        <v>16</v>
      </c>
      <c r="D256" s="70">
        <v>68</v>
      </c>
      <c r="E256" s="70">
        <v>2022</v>
      </c>
      <c r="F256" s="70" t="s">
        <v>161</v>
      </c>
      <c r="G256" s="1073" t="s">
        <v>2521</v>
      </c>
      <c r="H256" s="70" t="s">
        <v>2522</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1630</v>
      </c>
      <c r="B257" s="70">
        <v>249</v>
      </c>
      <c r="C257" s="70">
        <v>16</v>
      </c>
      <c r="D257" s="70">
        <v>69</v>
      </c>
      <c r="E257" s="70">
        <v>2022</v>
      </c>
      <c r="F257" s="70" t="s">
        <v>161</v>
      </c>
      <c r="G257" s="1073" t="s">
        <v>1628</v>
      </c>
      <c r="H257" s="70" t="s">
        <v>1629</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2446</v>
      </c>
      <c r="B258" s="70">
        <v>250</v>
      </c>
      <c r="C258" s="70">
        <v>16</v>
      </c>
      <c r="D258" s="70">
        <v>70</v>
      </c>
      <c r="E258" s="70">
        <v>2022</v>
      </c>
      <c r="F258" s="70" t="s">
        <v>161</v>
      </c>
      <c r="G258" s="1073" t="s">
        <v>2444</v>
      </c>
      <c r="H258" s="70" t="s">
        <v>2445</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1771</v>
      </c>
      <c r="B259" s="70">
        <v>251</v>
      </c>
      <c r="C259" s="70">
        <v>16</v>
      </c>
      <c r="D259" s="70">
        <v>71</v>
      </c>
      <c r="E259" s="70">
        <v>2022</v>
      </c>
      <c r="F259" s="70" t="s">
        <v>161</v>
      </c>
      <c r="G259" s="1073" t="s">
        <v>1769</v>
      </c>
      <c r="H259" s="70" t="s">
        <v>1770</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2471</v>
      </c>
      <c r="B260" s="70">
        <v>252</v>
      </c>
      <c r="C260" s="70">
        <v>16</v>
      </c>
      <c r="D260" s="70">
        <v>72</v>
      </c>
      <c r="E260" s="70">
        <v>2022</v>
      </c>
      <c r="F260" s="70" t="s">
        <v>161</v>
      </c>
      <c r="G260" s="1073" t="s">
        <v>2469</v>
      </c>
      <c r="H260" s="70" t="s">
        <v>2470</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1735</v>
      </c>
      <c r="B261" s="70">
        <v>253</v>
      </c>
      <c r="C261" s="70">
        <v>16</v>
      </c>
      <c r="D261" s="70">
        <v>73</v>
      </c>
      <c r="E261" s="70">
        <v>2022</v>
      </c>
      <c r="F261" s="70" t="s">
        <v>161</v>
      </c>
      <c r="G261" s="1073" t="s">
        <v>1733</v>
      </c>
      <c r="H261" s="70" t="s">
        <v>1734</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2538</v>
      </c>
      <c r="B262" s="70">
        <v>254</v>
      </c>
      <c r="C262" s="70">
        <v>16</v>
      </c>
      <c r="D262" s="70">
        <v>74</v>
      </c>
      <c r="E262" s="70">
        <v>2022</v>
      </c>
      <c r="F262" s="70" t="s">
        <v>161</v>
      </c>
      <c r="G262" s="1073" t="s">
        <v>2536</v>
      </c>
      <c r="H262" s="70" t="s">
        <v>2537</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2467</v>
      </c>
      <c r="B263" s="70">
        <v>255</v>
      </c>
      <c r="C263" s="70">
        <v>16</v>
      </c>
      <c r="D263" s="70">
        <v>75</v>
      </c>
      <c r="E263" s="70">
        <v>2022</v>
      </c>
      <c r="F263" s="70" t="s">
        <v>161</v>
      </c>
      <c r="G263" s="1073" t="s">
        <v>2465</v>
      </c>
      <c r="H263" s="70" t="s">
        <v>2466</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2483</v>
      </c>
      <c r="B264" s="70">
        <v>256</v>
      </c>
      <c r="C264" s="70">
        <v>16</v>
      </c>
      <c r="D264" s="70">
        <v>76</v>
      </c>
      <c r="E264" s="70">
        <v>2022</v>
      </c>
      <c r="F264" s="70" t="s">
        <v>161</v>
      </c>
      <c r="G264" s="1073" t="s">
        <v>2481</v>
      </c>
      <c r="H264" s="70" t="s">
        <v>2482</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1719</v>
      </c>
      <c r="B265" s="70">
        <v>257</v>
      </c>
      <c r="C265" s="70">
        <v>16</v>
      </c>
      <c r="D265" s="70">
        <v>77</v>
      </c>
      <c r="E265" s="70">
        <v>2022</v>
      </c>
      <c r="F265" s="70" t="s">
        <v>161</v>
      </c>
      <c r="G265" s="1073" t="s">
        <v>1717</v>
      </c>
      <c r="H265" s="70" t="s">
        <v>1718</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1715</v>
      </c>
      <c r="B266" s="70">
        <v>258</v>
      </c>
      <c r="C266" s="70">
        <v>16</v>
      </c>
      <c r="D266" s="70">
        <v>78</v>
      </c>
      <c r="E266" s="70">
        <v>2022</v>
      </c>
      <c r="F266" s="70" t="s">
        <v>161</v>
      </c>
      <c r="G266" s="1073" t="s">
        <v>1713</v>
      </c>
      <c r="H266" s="70" t="s">
        <v>1714</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2080</v>
      </c>
      <c r="H6" s="77" t="s">
        <v>2081</v>
      </c>
      <c r="I6" s="77" t="s">
        <v>2592</v>
      </c>
      <c r="J6" s="77" t="s">
        <v>2593</v>
      </c>
      <c r="K6" s="1080">
        <v>53</v>
      </c>
      <c r="L6" s="1081">
        <v>23</v>
      </c>
      <c r="M6" s="1044"/>
      <c r="N6" s="988">
        <v>1</v>
      </c>
      <c r="O6" s="77" t="s">
        <v>1774</v>
      </c>
      <c r="P6" s="77" t="s">
        <v>1775</v>
      </c>
      <c r="Q6" s="77" t="s">
        <v>1501</v>
      </c>
      <c r="R6" s="16"/>
      <c r="S6" s="77">
        <v>1</v>
      </c>
      <c r="T6" s="77" t="s">
        <v>2080</v>
      </c>
      <c r="U6" s="77" t="s">
        <v>2081</v>
      </c>
      <c r="V6" s="77" t="s">
        <v>1501</v>
      </c>
      <c r="W6" s="16"/>
      <c r="X6" s="77">
        <v>1</v>
      </c>
      <c r="Y6" s="692" t="s">
        <v>1774</v>
      </c>
      <c r="Z6" s="77" t="s">
        <v>1775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1797</v>
      </c>
      <c r="P7" s="77" t="s">
        <v>1798</v>
      </c>
      <c r="Q7" s="77" t="s">
        <v>1501</v>
      </c>
      <c r="R7" s="16"/>
      <c r="S7" s="77">
        <v>2</v>
      </c>
      <c r="T7" s="76" t="s">
        <v>795</v>
      </c>
      <c r="U7" s="77" t="s">
        <v>1503</v>
      </c>
      <c r="V7" s="77" t="s">
        <v>1503</v>
      </c>
      <c r="W7" s="16"/>
      <c r="X7" s="77">
        <v>2</v>
      </c>
      <c r="Y7" s="692" t="s">
        <v>1797</v>
      </c>
      <c r="Z7" s="77" t="s">
        <v>1798</v>
      </c>
      <c r="AA7" s="77" t="s">
        <v>1501</v>
      </c>
      <c r="AB7" s="16"/>
      <c r="AC7" s="77">
        <v>2</v>
      </c>
      <c r="AD7" s="77" t="s">
        <v>2420</v>
      </c>
      <c r="AE7" s="77" t="s">
        <v>2421</v>
      </c>
      <c r="AF7" s="77" t="s">
        <v>1501</v>
      </c>
    </row>
    <row r="8" spans="1:32" ht="12">
      <c r="A8" s="16"/>
      <c r="B8" s="16"/>
      <c r="C8" s="16"/>
      <c r="D8" s="16"/>
      <c r="F8" s="16"/>
      <c r="G8" s="16"/>
      <c r="H8" s="16"/>
      <c r="I8" s="16"/>
      <c r="J8" s="16"/>
      <c r="K8" s="1044"/>
      <c r="L8" s="1044"/>
      <c r="M8" s="1044"/>
      <c r="N8" s="988">
        <v>3</v>
      </c>
      <c r="O8" s="77" t="s">
        <v>1820</v>
      </c>
      <c r="P8" s="77" t="s">
        <v>1821</v>
      </c>
      <c r="Q8" s="77" t="s">
        <v>1501</v>
      </c>
      <c r="R8" s="16"/>
      <c r="S8" s="16"/>
      <c r="T8" s="16"/>
      <c r="U8" s="16"/>
      <c r="V8" s="16"/>
      <c r="W8" s="16"/>
      <c r="X8" s="77">
        <v>3</v>
      </c>
      <c r="Y8" s="692" t="s">
        <v>1820</v>
      </c>
      <c r="Z8" s="77" t="s">
        <v>1821</v>
      </c>
      <c r="AA8" s="77" t="s">
        <v>1501</v>
      </c>
      <c r="AB8" s="16"/>
      <c r="AC8" s="77">
        <v>3</v>
      </c>
      <c r="AD8" s="77" t="s">
        <v>2432</v>
      </c>
      <c r="AE8" s="77" t="s">
        <v>2433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1843</v>
      </c>
      <c r="P9" s="77" t="s">
        <v>1844</v>
      </c>
      <c r="Q9" s="77" t="s">
        <v>1501</v>
      </c>
      <c r="R9" s="16"/>
      <c r="S9" s="16"/>
      <c r="T9" s="16"/>
      <c r="U9" s="16"/>
      <c r="V9" s="16"/>
      <c r="W9" s="16"/>
      <c r="X9" s="77">
        <v>4</v>
      </c>
      <c r="Y9" s="692" t="s">
        <v>1843</v>
      </c>
      <c r="Z9" s="77" t="s">
        <v>1844</v>
      </c>
      <c r="AA9" s="77" t="s">
        <v>1501</v>
      </c>
      <c r="AB9" s="16"/>
      <c r="AC9" s="77">
        <v>4</v>
      </c>
      <c r="AD9" s="77" t="s">
        <v>2412</v>
      </c>
      <c r="AE9" s="77" t="s">
        <v>2413</v>
      </c>
      <c r="AF9" s="77" t="s">
        <v>1501</v>
      </c>
    </row>
    <row r="10" spans="1:32" ht="12">
      <c r="A10" s="16"/>
      <c r="B10" s="16"/>
      <c r="C10" s="16"/>
      <c r="D10" s="16"/>
      <c r="F10" s="75" t="s">
        <v>1501</v>
      </c>
      <c r="G10" s="76" t="s">
        <v>2080</v>
      </c>
      <c r="H10" s="77" t="s">
        <v>2081</v>
      </c>
      <c r="I10" s="77" t="s">
        <v>2592</v>
      </c>
      <c r="J10" s="77" t="s">
        <v>2593</v>
      </c>
      <c r="K10" s="1079">
        <v>53</v>
      </c>
      <c r="L10" s="1045">
        <v>23</v>
      </c>
      <c r="M10" s="1044"/>
      <c r="N10" s="988">
        <v>5</v>
      </c>
      <c r="O10" s="77" t="s">
        <v>1866</v>
      </c>
      <c r="P10" s="77" t="s">
        <v>1867</v>
      </c>
      <c r="Q10" s="77" t="s">
        <v>1501</v>
      </c>
      <c r="R10" s="16"/>
      <c r="S10" s="16"/>
      <c r="T10" s="16"/>
      <c r="U10" s="16"/>
      <c r="V10" s="16"/>
      <c r="W10" s="16"/>
      <c r="X10" s="77">
        <v>5</v>
      </c>
      <c r="Y10" s="692" t="s">
        <v>1866</v>
      </c>
      <c r="Z10" s="77" t="s">
        <v>1867</v>
      </c>
      <c r="AA10" s="77" t="s">
        <v>1501</v>
      </c>
      <c r="AB10" s="16"/>
      <c r="AC10" s="77">
        <v>5</v>
      </c>
      <c r="AD10" s="77" t="s">
        <v>2452</v>
      </c>
      <c r="AE10" s="77" t="s">
        <v>2453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1636</v>
      </c>
      <c r="P11" s="77" t="s">
        <v>1637</v>
      </c>
      <c r="Q11" s="77" t="s">
        <v>1501</v>
      </c>
      <c r="R11" s="16"/>
      <c r="S11" s="16"/>
      <c r="T11" s="16"/>
      <c r="U11" s="16"/>
      <c r="V11" s="16"/>
      <c r="W11" s="16"/>
      <c r="X11" s="77">
        <v>6</v>
      </c>
      <c r="Y11" s="692" t="s">
        <v>1636</v>
      </c>
      <c r="Z11" s="77" t="s">
        <v>1637</v>
      </c>
      <c r="AA11" s="77" t="s">
        <v>1501</v>
      </c>
      <c r="AB11" s="16"/>
      <c r="AC11" s="77">
        <v>6</v>
      </c>
      <c r="AD11" s="77" t="s">
        <v>2559</v>
      </c>
      <c r="AE11" s="77" t="s">
        <v>2560</v>
      </c>
      <c r="AF11" s="77" t="s">
        <v>1501</v>
      </c>
    </row>
    <row r="12" spans="1:32" ht="12">
      <c r="A12" s="16"/>
      <c r="B12" s="16"/>
      <c r="C12" s="16"/>
      <c r="D12" s="16"/>
      <c r="F12" s="75" t="s">
        <v>1505</v>
      </c>
      <c r="G12" s="76" t="s">
        <v>2080</v>
      </c>
      <c r="H12" s="77"/>
      <c r="I12" s="77" t="s">
        <v>2080</v>
      </c>
      <c r="J12" s="77"/>
      <c r="K12" s="1079" t="s">
        <v>1544</v>
      </c>
      <c r="L12" s="1045"/>
      <c r="M12" s="1044"/>
      <c r="N12" s="988">
        <v>7</v>
      </c>
      <c r="O12" s="77" t="s">
        <v>1642</v>
      </c>
      <c r="P12" s="77" t="s">
        <v>1643</v>
      </c>
      <c r="Q12" s="77" t="s">
        <v>1501</v>
      </c>
      <c r="R12" s="16"/>
      <c r="S12" s="16"/>
      <c r="T12" s="16"/>
      <c r="U12" s="16"/>
      <c r="V12" s="16"/>
      <c r="W12" s="16"/>
      <c r="X12" s="77">
        <v>7</v>
      </c>
      <c r="Y12" s="692" t="s">
        <v>1642</v>
      </c>
      <c r="Z12" s="77" t="s">
        <v>1643</v>
      </c>
      <c r="AA12" s="77" t="s">
        <v>1501</v>
      </c>
      <c r="AB12" s="16"/>
      <c r="AC12" s="77">
        <v>7</v>
      </c>
      <c r="AD12" s="77" t="s">
        <v>2424</v>
      </c>
      <c r="AE12" s="77" t="s">
        <v>2425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1927</v>
      </c>
      <c r="P13" s="77" t="s">
        <v>1928</v>
      </c>
      <c r="Q13" s="77" t="s">
        <v>1501</v>
      </c>
      <c r="R13" s="16"/>
      <c r="S13" s="16"/>
      <c r="T13" s="16"/>
      <c r="U13" s="16"/>
      <c r="V13" s="16"/>
      <c r="W13" s="16"/>
      <c r="X13" s="77">
        <v>8</v>
      </c>
      <c r="Y13" s="692" t="s">
        <v>1927</v>
      </c>
      <c r="Z13" s="77" t="s">
        <v>1928</v>
      </c>
      <c r="AA13" s="77" t="s">
        <v>1501</v>
      </c>
      <c r="AB13" s="16"/>
      <c r="AC13" s="77">
        <v>8</v>
      </c>
      <c r="AD13" s="77" t="s">
        <v>2532</v>
      </c>
      <c r="AE13" s="77" t="s">
        <v>2533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1680</v>
      </c>
      <c r="P14" s="77" t="s">
        <v>1681</v>
      </c>
      <c r="Q14" s="77" t="s">
        <v>1501</v>
      </c>
      <c r="R14" s="16"/>
      <c r="S14" s="16"/>
      <c r="T14" s="16"/>
      <c r="U14" s="16"/>
      <c r="V14" s="16"/>
      <c r="W14" s="16"/>
      <c r="X14" s="77">
        <v>9</v>
      </c>
      <c r="Y14" s="692" t="s">
        <v>1680</v>
      </c>
      <c r="Z14" s="77" t="s">
        <v>1681</v>
      </c>
      <c r="AA14" s="77" t="s">
        <v>1501</v>
      </c>
      <c r="AB14" s="16"/>
      <c r="AC14" s="77">
        <v>9</v>
      </c>
      <c r="AD14" s="77" t="s">
        <v>2563</v>
      </c>
      <c r="AE14" s="77" t="s">
        <v>2564</v>
      </c>
      <c r="AF14" s="77" t="s">
        <v>1501</v>
      </c>
    </row>
    <row r="15" spans="1:32" ht="12">
      <c r="A15" s="16"/>
      <c r="B15" s="16"/>
      <c r="C15" s="16"/>
      <c r="D15" s="16"/>
      <c r="E15" s="16"/>
      <c r="F15" s="16"/>
      <c r="G15" s="16"/>
      <c r="H15" s="16"/>
      <c r="I15" s="16"/>
      <c r="J15" s="16"/>
      <c r="K15" s="1044"/>
      <c r="L15" s="1044"/>
      <c r="M15" s="1044"/>
      <c r="N15" s="988">
        <v>10</v>
      </c>
      <c r="O15" s="77" t="s">
        <v>1969</v>
      </c>
      <c r="P15" s="77" t="s">
        <v>1970</v>
      </c>
      <c r="Q15" s="77" t="s">
        <v>1501</v>
      </c>
      <c r="R15" s="16"/>
      <c r="S15" s="16"/>
      <c r="T15" s="16"/>
      <c r="U15" s="16"/>
      <c r="V15" s="16"/>
      <c r="W15" s="16"/>
      <c r="X15" s="77">
        <v>10</v>
      </c>
      <c r="Y15" s="692" t="s">
        <v>1969</v>
      </c>
      <c r="Z15" s="77" t="s">
        <v>1970</v>
      </c>
      <c r="AA15" s="77" t="s">
        <v>1501</v>
      </c>
      <c r="AB15" s="16"/>
      <c r="AC15" s="77">
        <v>10</v>
      </c>
      <c r="AD15" s="77" t="s">
        <v>2517</v>
      </c>
      <c r="AE15" s="77" t="s">
        <v>2518</v>
      </c>
      <c r="AF15" s="77" t="s">
        <v>1501</v>
      </c>
    </row>
    <row r="16" spans="1:32" ht="12">
      <c r="A16" s="16"/>
      <c r="B16" s="16"/>
      <c r="C16" s="16"/>
      <c r="D16" s="16"/>
      <c r="E16" s="16"/>
      <c r="F16" s="16"/>
      <c r="G16" s="16"/>
      <c r="H16" s="16"/>
      <c r="I16" s="16"/>
      <c r="J16" s="16"/>
      <c r="K16" s="1044"/>
      <c r="L16" s="1044"/>
      <c r="M16" s="1044"/>
      <c r="N16" s="988">
        <v>11</v>
      </c>
      <c r="O16" s="77" t="s">
        <v>1992</v>
      </c>
      <c r="P16" s="77" t="s">
        <v>1993</v>
      </c>
      <c r="Q16" s="77" t="s">
        <v>1501</v>
      </c>
      <c r="R16" s="16"/>
      <c r="S16" s="16"/>
      <c r="T16" s="16"/>
      <c r="U16" s="16"/>
      <c r="V16" s="16"/>
      <c r="W16" s="16"/>
      <c r="X16" s="77">
        <v>11</v>
      </c>
      <c r="Y16" s="692" t="s">
        <v>1992</v>
      </c>
      <c r="Z16" s="77" t="s">
        <v>1993</v>
      </c>
      <c r="AA16" s="77" t="s">
        <v>1501</v>
      </c>
      <c r="AB16" s="16"/>
      <c r="AC16" s="77">
        <v>11</v>
      </c>
      <c r="AD16" s="77" t="s">
        <v>1697</v>
      </c>
      <c r="AE16" s="77" t="s">
        <v>1698</v>
      </c>
      <c r="AF16" s="77" t="s">
        <v>1501</v>
      </c>
    </row>
    <row r="17" spans="1:32" ht="12">
      <c r="A17" s="16"/>
      <c r="B17" s="16"/>
      <c r="C17" s="16"/>
      <c r="D17" s="16"/>
      <c r="E17" s="16"/>
      <c r="F17" s="16"/>
      <c r="G17" s="16"/>
      <c r="H17" s="16"/>
      <c r="I17" s="16"/>
      <c r="J17" s="16"/>
      <c r="K17" s="1044"/>
      <c r="L17" s="1044"/>
      <c r="M17" s="1044"/>
      <c r="N17" s="988">
        <v>12</v>
      </c>
      <c r="O17" s="77" t="s">
        <v>1664</v>
      </c>
      <c r="P17" s="77" t="s">
        <v>1665</v>
      </c>
      <c r="Q17" s="77" t="s">
        <v>1501</v>
      </c>
      <c r="R17" s="16"/>
      <c r="S17" s="16"/>
      <c r="T17" s="16"/>
      <c r="U17" s="16"/>
      <c r="V17" s="16"/>
      <c r="W17" s="16"/>
      <c r="X17" s="77">
        <v>12</v>
      </c>
      <c r="Y17" s="692" t="s">
        <v>1664</v>
      </c>
      <c r="Z17" s="77" t="s">
        <v>1665</v>
      </c>
      <c r="AA17" s="77" t="s">
        <v>1501</v>
      </c>
      <c r="AB17" s="16"/>
      <c r="AC17" s="77">
        <v>12</v>
      </c>
      <c r="AD17" s="77" t="s">
        <v>2473</v>
      </c>
      <c r="AE17" s="77" t="s">
        <v>2474</v>
      </c>
      <c r="AF17" s="77" t="s">
        <v>1501</v>
      </c>
    </row>
    <row r="18" spans="1:32" ht="12">
      <c r="A18" s="16"/>
      <c r="B18" s="16"/>
      <c r="C18" s="16"/>
      <c r="D18" s="16"/>
      <c r="E18" s="16"/>
      <c r="F18" s="16"/>
      <c r="G18" s="16"/>
      <c r="H18" s="16"/>
      <c r="I18" s="16"/>
      <c r="J18" s="16"/>
      <c r="K18" s="1044"/>
      <c r="L18" s="1044"/>
      <c r="M18" s="1044"/>
      <c r="N18" s="988">
        <v>13</v>
      </c>
      <c r="O18" s="77" t="s">
        <v>2034</v>
      </c>
      <c r="P18" s="77" t="s">
        <v>2035</v>
      </c>
      <c r="Q18" s="77" t="s">
        <v>1501</v>
      </c>
      <c r="R18" s="16"/>
      <c r="S18" s="16"/>
      <c r="T18" s="16"/>
      <c r="U18" s="16"/>
      <c r="V18" s="16"/>
      <c r="W18" s="16"/>
      <c r="X18" s="77">
        <v>13</v>
      </c>
      <c r="Y18" s="692" t="s">
        <v>2034</v>
      </c>
      <c r="Z18" s="77" t="s">
        <v>2035</v>
      </c>
      <c r="AA18" s="77" t="s">
        <v>1501</v>
      </c>
      <c r="AB18" s="16"/>
      <c r="AC18" s="77">
        <v>13</v>
      </c>
      <c r="AD18" s="77" t="s">
        <v>2525</v>
      </c>
      <c r="AE18" s="77" t="s">
        <v>1672</v>
      </c>
      <c r="AF18" s="77" t="s">
        <v>1501</v>
      </c>
    </row>
    <row r="19" spans="1:32" ht="12">
      <c r="A19" s="16"/>
      <c r="B19" s="16"/>
      <c r="C19" s="16"/>
      <c r="D19" s="16"/>
      <c r="E19" s="16"/>
      <c r="F19" s="16"/>
      <c r="G19" s="16"/>
      <c r="H19" s="16"/>
      <c r="I19" s="16"/>
      <c r="J19" s="16"/>
      <c r="K19" s="1044"/>
      <c r="L19" s="1044"/>
      <c r="M19" s="1044"/>
      <c r="N19" s="988">
        <v>14</v>
      </c>
      <c r="O19" s="77" t="s">
        <v>2057</v>
      </c>
      <c r="P19" s="77" t="s">
        <v>2058</v>
      </c>
      <c r="Q19" s="77" t="s">
        <v>1501</v>
      </c>
      <c r="R19" s="16"/>
      <c r="S19" s="16"/>
      <c r="T19" s="16"/>
      <c r="U19" s="16"/>
      <c r="V19" s="16"/>
      <c r="W19" s="16"/>
      <c r="X19" s="77">
        <v>14</v>
      </c>
      <c r="Y19" s="692" t="s">
        <v>2057</v>
      </c>
      <c r="Z19" s="77" t="s">
        <v>2058</v>
      </c>
      <c r="AA19" s="77" t="s">
        <v>1501</v>
      </c>
      <c r="AB19" s="16"/>
      <c r="AC19" s="77">
        <v>14</v>
      </c>
      <c r="AD19" s="77" t="s">
        <v>2571</v>
      </c>
      <c r="AE19" s="77" t="s">
        <v>2572</v>
      </c>
      <c r="AF19" s="77" t="s">
        <v>1501</v>
      </c>
    </row>
    <row r="20" spans="1:32" ht="12">
      <c r="A20" s="16"/>
      <c r="B20" s="16"/>
      <c r="C20" s="16"/>
      <c r="D20" s="16"/>
      <c r="E20" s="16"/>
      <c r="F20" s="16"/>
      <c r="G20" s="16"/>
      <c r="H20" s="16"/>
      <c r="I20" s="16"/>
      <c r="J20" s="16"/>
      <c r="K20" s="1044"/>
      <c r="L20" s="1044"/>
      <c r="M20" s="1044"/>
      <c r="N20" s="988">
        <v>15</v>
      </c>
      <c r="O20" s="77" t="s">
        <v>2080</v>
      </c>
      <c r="P20" s="77" t="s">
        <v>2081</v>
      </c>
      <c r="Q20" s="77" t="s">
        <v>1501</v>
      </c>
      <c r="R20" s="16"/>
      <c r="S20" s="16"/>
      <c r="T20" s="16"/>
      <c r="U20" s="16"/>
      <c r="V20" s="16"/>
      <c r="W20" s="16"/>
      <c r="X20" s="77">
        <v>15</v>
      </c>
      <c r="Y20" s="692" t="s">
        <v>2080</v>
      </c>
      <c r="Z20" s="77" t="s">
        <v>2081</v>
      </c>
      <c r="AA20" s="77" t="s">
        <v>1501</v>
      </c>
      <c r="AB20" s="16"/>
      <c r="AC20" s="77">
        <v>15</v>
      </c>
      <c r="AD20" s="77" t="s">
        <v>2587</v>
      </c>
      <c r="AE20" s="77" t="s">
        <v>2588</v>
      </c>
      <c r="AF20" s="77" t="s">
        <v>1501</v>
      </c>
    </row>
    <row r="21" spans="1:32" ht="12">
      <c r="A21" s="16"/>
      <c r="B21" s="16"/>
      <c r="C21" s="16"/>
      <c r="D21" s="16"/>
      <c r="E21" s="16"/>
      <c r="F21" s="16"/>
      <c r="G21" s="16"/>
      <c r="H21" s="16"/>
      <c r="I21" s="16"/>
      <c r="J21" s="16"/>
      <c r="K21" s="1044"/>
      <c r="L21" s="1044"/>
      <c r="M21" s="1044"/>
      <c r="N21" s="988">
        <v>16</v>
      </c>
      <c r="O21" s="77" t="s">
        <v>1667</v>
      </c>
      <c r="P21" s="77" t="s">
        <v>1668</v>
      </c>
      <c r="Q21" s="77" t="s">
        <v>1501</v>
      </c>
      <c r="R21" s="16"/>
      <c r="S21" s="16"/>
      <c r="T21" s="16"/>
      <c r="U21" s="16"/>
      <c r="V21" s="16"/>
      <c r="W21" s="16"/>
      <c r="X21" s="77">
        <v>16</v>
      </c>
      <c r="Y21" s="692" t="s">
        <v>1667</v>
      </c>
      <c r="Z21" s="77" t="s">
        <v>1668</v>
      </c>
      <c r="AA21" s="77" t="s">
        <v>1501</v>
      </c>
      <c r="AB21" s="16"/>
      <c r="AC21" s="77">
        <v>16</v>
      </c>
      <c r="AD21" s="77" t="s">
        <v>2497</v>
      </c>
      <c r="AE21" s="77" t="s">
        <v>2498</v>
      </c>
      <c r="AF21" s="77" t="s">
        <v>1501</v>
      </c>
    </row>
    <row r="22" spans="1:32" ht="12">
      <c r="A22" s="16"/>
      <c r="B22" s="16"/>
      <c r="C22" s="16"/>
      <c r="D22" s="16"/>
      <c r="E22" s="16"/>
      <c r="F22" s="16"/>
      <c r="G22" s="16"/>
      <c r="H22" s="16"/>
      <c r="I22" s="16"/>
      <c r="J22" s="16"/>
      <c r="K22" s="1044"/>
      <c r="L22" s="1044"/>
      <c r="M22" s="1044"/>
      <c r="N22" s="988">
        <v>17</v>
      </c>
      <c r="O22" s="77" t="s">
        <v>1677</v>
      </c>
      <c r="P22" s="77" t="s">
        <v>1678</v>
      </c>
      <c r="Q22" s="77" t="s">
        <v>1501</v>
      </c>
      <c r="R22" s="16"/>
      <c r="S22" s="16"/>
      <c r="T22" s="16"/>
      <c r="U22" s="16"/>
      <c r="V22" s="16"/>
      <c r="W22" s="16"/>
      <c r="X22" s="77">
        <v>17</v>
      </c>
      <c r="Y22" s="692" t="s">
        <v>1677</v>
      </c>
      <c r="Z22" s="77" t="s">
        <v>1678</v>
      </c>
      <c r="AA22" s="77" t="s">
        <v>1501</v>
      </c>
      <c r="AB22" s="16"/>
      <c r="AC22" s="77">
        <v>17</v>
      </c>
      <c r="AD22" s="77" t="s">
        <v>2493</v>
      </c>
      <c r="AE22" s="77" t="s">
        <v>2494</v>
      </c>
      <c r="AF22" s="77" t="s">
        <v>1501</v>
      </c>
    </row>
    <row r="23" spans="1:32" ht="12">
      <c r="A23" s="16"/>
      <c r="B23" s="16"/>
      <c r="C23" s="16"/>
      <c r="D23" s="16"/>
      <c r="E23" s="16"/>
      <c r="F23" s="16"/>
      <c r="G23" s="16"/>
      <c r="H23" s="16"/>
      <c r="I23" s="16"/>
      <c r="J23" s="16"/>
      <c r="K23" s="1044"/>
      <c r="L23" s="1044"/>
      <c r="M23" s="1044"/>
      <c r="N23" s="988">
        <v>18</v>
      </c>
      <c r="O23" s="77" t="s">
        <v>1633</v>
      </c>
      <c r="P23" s="77" t="s">
        <v>1634</v>
      </c>
      <c r="Q23" s="77" t="s">
        <v>1501</v>
      </c>
      <c r="R23" s="16"/>
      <c r="S23" s="16"/>
      <c r="T23" s="16"/>
      <c r="U23" s="16"/>
      <c r="V23" s="16"/>
      <c r="W23" s="16"/>
      <c r="X23" s="77">
        <v>18</v>
      </c>
      <c r="Y23" s="692" t="s">
        <v>1633</v>
      </c>
      <c r="Z23" s="77" t="s">
        <v>1634</v>
      </c>
      <c r="AA23" s="77" t="s">
        <v>1501</v>
      </c>
      <c r="AB23" s="16"/>
      <c r="AC23" s="77">
        <v>18</v>
      </c>
      <c r="AD23" s="77" t="s">
        <v>1765</v>
      </c>
      <c r="AE23" s="77" t="s">
        <v>1766</v>
      </c>
      <c r="AF23" s="77" t="s">
        <v>1501</v>
      </c>
    </row>
    <row r="24" spans="1:32" ht="12">
      <c r="A24" s="16"/>
      <c r="B24" s="16"/>
      <c r="C24" s="16"/>
      <c r="D24" s="16"/>
      <c r="E24" s="16"/>
      <c r="F24" s="16"/>
      <c r="G24" s="16"/>
      <c r="H24" s="16"/>
      <c r="I24" s="16"/>
      <c r="J24" s="16"/>
      <c r="K24" s="1044"/>
      <c r="L24" s="1044"/>
      <c r="M24" s="1044"/>
      <c r="N24" s="988">
        <v>19</v>
      </c>
      <c r="O24" s="77" t="s">
        <v>2160</v>
      </c>
      <c r="P24" s="77" t="s">
        <v>2161</v>
      </c>
      <c r="Q24" s="77" t="s">
        <v>1501</v>
      </c>
      <c r="R24" s="16"/>
      <c r="S24" s="16"/>
      <c r="T24" s="16"/>
      <c r="U24" s="16"/>
      <c r="V24" s="16"/>
      <c r="W24" s="16"/>
      <c r="X24" s="77">
        <v>19</v>
      </c>
      <c r="Y24" s="692" t="s">
        <v>2160</v>
      </c>
      <c r="Z24" s="77" t="s">
        <v>2161</v>
      </c>
      <c r="AA24" s="77" t="s">
        <v>1501</v>
      </c>
      <c r="AB24" s="16"/>
      <c r="AC24" s="77">
        <v>19</v>
      </c>
      <c r="AD24" s="77" t="s">
        <v>2448</v>
      </c>
      <c r="AE24" s="77" t="s">
        <v>2449</v>
      </c>
      <c r="AF24" s="77" t="s">
        <v>1501</v>
      </c>
    </row>
    <row r="25" spans="1:32" ht="12">
      <c r="A25" s="16"/>
      <c r="B25" s="16"/>
      <c r="C25" s="16"/>
      <c r="D25" s="16"/>
      <c r="E25" s="16"/>
      <c r="F25" s="16"/>
      <c r="G25" s="16"/>
      <c r="H25" s="16"/>
      <c r="I25" s="16"/>
      <c r="J25" s="16"/>
      <c r="K25" s="1044"/>
      <c r="L25" s="1044"/>
      <c r="M25" s="1044"/>
      <c r="N25" s="988">
        <v>20</v>
      </c>
      <c r="O25" s="77" t="s">
        <v>2183</v>
      </c>
      <c r="P25" s="77" t="s">
        <v>2184</v>
      </c>
      <c r="Q25" s="77" t="s">
        <v>1501</v>
      </c>
      <c r="R25" s="16"/>
      <c r="S25" s="16"/>
      <c r="T25" s="16"/>
      <c r="U25" s="16"/>
      <c r="V25" s="16"/>
      <c r="W25" s="16"/>
      <c r="X25" s="77">
        <v>20</v>
      </c>
      <c r="Y25" s="692" t="s">
        <v>2183</v>
      </c>
      <c r="Z25" s="77" t="s">
        <v>2184</v>
      </c>
      <c r="AA25" s="77" t="s">
        <v>1501</v>
      </c>
      <c r="AB25" s="16"/>
      <c r="AC25" s="77">
        <v>20</v>
      </c>
      <c r="AD25" s="77" t="s">
        <v>1725</v>
      </c>
      <c r="AE25" s="77" t="s">
        <v>1726</v>
      </c>
      <c r="AF25" s="77" t="s">
        <v>1501</v>
      </c>
    </row>
    <row r="26" spans="1:32" ht="12">
      <c r="A26" s="16"/>
      <c r="B26" s="16"/>
      <c r="C26" s="16"/>
      <c r="D26" s="16"/>
      <c r="E26" s="16"/>
      <c r="F26" s="16"/>
      <c r="G26" s="16"/>
      <c r="H26" s="16"/>
      <c r="I26" s="16"/>
      <c r="J26" s="16"/>
      <c r="K26" s="1044"/>
      <c r="L26" s="1044"/>
      <c r="M26" s="1044"/>
      <c r="N26" s="988">
        <v>21</v>
      </c>
      <c r="O26" s="77" t="s">
        <v>1661</v>
      </c>
      <c r="P26" s="77" t="s">
        <v>1662</v>
      </c>
      <c r="Q26" s="77" t="s">
        <v>1501</v>
      </c>
      <c r="R26" s="16"/>
      <c r="S26" s="16"/>
      <c r="T26" s="16"/>
      <c r="U26" s="16"/>
      <c r="V26" s="16"/>
      <c r="W26" s="16"/>
      <c r="X26" s="77">
        <v>21</v>
      </c>
      <c r="Y26" s="692" t="s">
        <v>1661</v>
      </c>
      <c r="Z26" s="77" t="s">
        <v>1662</v>
      </c>
      <c r="AA26" s="77" t="s">
        <v>1501</v>
      </c>
      <c r="AB26" s="16"/>
      <c r="AC26" s="77">
        <v>21</v>
      </c>
      <c r="AD26" s="77" t="s">
        <v>1745</v>
      </c>
      <c r="AE26" s="77" t="s">
        <v>1746</v>
      </c>
      <c r="AF26" s="77" t="s">
        <v>1501</v>
      </c>
    </row>
    <row r="27" spans="1:32" ht="12">
      <c r="A27" s="16"/>
      <c r="B27" s="16"/>
      <c r="C27" s="16"/>
      <c r="D27" s="16"/>
      <c r="E27" s="16"/>
      <c r="F27" s="16"/>
      <c r="G27" s="16"/>
      <c r="H27" s="16"/>
      <c r="I27" s="16"/>
      <c r="J27" s="16"/>
      <c r="K27" s="1044"/>
      <c r="L27" s="1044"/>
      <c r="M27" s="1044"/>
      <c r="N27" s="988">
        <v>22</v>
      </c>
      <c r="O27" s="77" t="s">
        <v>2225</v>
      </c>
      <c r="P27" s="77" t="s">
        <v>2226</v>
      </c>
      <c r="Q27" s="77" t="s">
        <v>1501</v>
      </c>
      <c r="R27" s="16"/>
      <c r="S27" s="16"/>
      <c r="T27" s="16"/>
      <c r="U27" s="16"/>
      <c r="V27" s="16"/>
      <c r="W27" s="16"/>
      <c r="X27" s="77">
        <v>22</v>
      </c>
      <c r="Y27" s="692" t="s">
        <v>2225</v>
      </c>
      <c r="Z27" s="77" t="s">
        <v>2226</v>
      </c>
      <c r="AA27" s="77" t="s">
        <v>1501</v>
      </c>
      <c r="AB27" s="16"/>
      <c r="AC27" s="77">
        <v>22</v>
      </c>
      <c r="AD27" s="77" t="s">
        <v>2436</v>
      </c>
      <c r="AE27" s="77" t="s">
        <v>2437</v>
      </c>
      <c r="AF27" s="77" t="s">
        <v>1501</v>
      </c>
    </row>
    <row r="28" spans="1:32" ht="12">
      <c r="A28" s="16"/>
      <c r="B28" s="16"/>
      <c r="C28" s="16"/>
      <c r="D28" s="16"/>
      <c r="E28" s="16"/>
      <c r="F28" s="16"/>
      <c r="G28" s="16"/>
      <c r="H28" s="16"/>
      <c r="I28" s="16"/>
      <c r="J28" s="16"/>
      <c r="K28" s="1044"/>
      <c r="L28" s="1044"/>
      <c r="M28" s="1044"/>
      <c r="N28" s="988">
        <v>23</v>
      </c>
      <c r="O28" s="77" t="s">
        <v>2248</v>
      </c>
      <c r="P28" s="77" t="s">
        <v>2249</v>
      </c>
      <c r="Q28" s="77" t="s">
        <v>1501</v>
      </c>
      <c r="R28" s="16"/>
      <c r="S28" s="16"/>
      <c r="T28" s="16"/>
      <c r="U28" s="16"/>
      <c r="V28" s="16"/>
      <c r="W28" s="16"/>
      <c r="X28" s="77">
        <v>23</v>
      </c>
      <c r="Y28" s="692" t="s">
        <v>2248</v>
      </c>
      <c r="Z28" s="77" t="s">
        <v>2249</v>
      </c>
      <c r="AA28" s="77" t="s">
        <v>1501</v>
      </c>
      <c r="AB28" s="16"/>
      <c r="AC28" s="77">
        <v>23</v>
      </c>
      <c r="AD28" s="77" t="s">
        <v>1757</v>
      </c>
      <c r="AE28" s="77" t="s">
        <v>1758</v>
      </c>
      <c r="AF28" s="77" t="s">
        <v>1501</v>
      </c>
    </row>
    <row r="29" spans="1:32" ht="12">
      <c r="A29" s="16"/>
      <c r="B29" s="16"/>
      <c r="C29" s="16"/>
      <c r="D29" s="16"/>
      <c r="E29" s="16"/>
      <c r="F29" s="16"/>
      <c r="G29" s="16"/>
      <c r="H29" s="16"/>
      <c r="I29" s="16"/>
      <c r="J29" s="16"/>
      <c r="K29" s="1044"/>
      <c r="L29" s="1044"/>
      <c r="M29" s="1044"/>
      <c r="N29" s="988">
        <v>24</v>
      </c>
      <c r="O29" s="77" t="s">
        <v>2271</v>
      </c>
      <c r="P29" s="77" t="s">
        <v>2272</v>
      </c>
      <c r="Q29" s="77" t="s">
        <v>1501</v>
      </c>
      <c r="R29" s="16"/>
      <c r="S29" s="16"/>
      <c r="T29" s="16"/>
      <c r="U29" s="16"/>
      <c r="V29" s="16"/>
      <c r="W29" s="16"/>
      <c r="X29" s="77">
        <v>24</v>
      </c>
      <c r="Y29" s="692" t="s">
        <v>2271</v>
      </c>
      <c r="Z29" s="77" t="s">
        <v>2272</v>
      </c>
      <c r="AA29" s="77" t="s">
        <v>1501</v>
      </c>
      <c r="AB29" s="16"/>
      <c r="AC29" s="77">
        <v>24</v>
      </c>
      <c r="AD29" s="77" t="s">
        <v>2513</v>
      </c>
      <c r="AE29" s="77" t="s">
        <v>2514</v>
      </c>
      <c r="AF29" s="77" t="s">
        <v>1501</v>
      </c>
    </row>
    <row r="30" spans="1:32" ht="12">
      <c r="A30" s="16"/>
      <c r="B30" s="16"/>
      <c r="C30" s="16"/>
      <c r="D30" s="16"/>
      <c r="E30" s="16"/>
      <c r="F30" s="16"/>
      <c r="G30" s="16"/>
      <c r="H30" s="16"/>
      <c r="I30" s="16"/>
      <c r="J30" s="16"/>
      <c r="K30" s="1044"/>
      <c r="L30" s="1044"/>
      <c r="M30" s="1044"/>
      <c r="N30" s="988">
        <v>25</v>
      </c>
      <c r="O30" s="77" t="s">
        <v>1639</v>
      </c>
      <c r="P30" s="77" t="s">
        <v>1640</v>
      </c>
      <c r="Q30" s="77" t="s">
        <v>1501</v>
      </c>
      <c r="R30" s="16"/>
      <c r="S30" s="16"/>
      <c r="T30" s="16"/>
      <c r="U30" s="16"/>
      <c r="V30" s="16"/>
      <c r="W30" s="16"/>
      <c r="X30" s="77">
        <v>25</v>
      </c>
      <c r="Y30" s="692" t="s">
        <v>1639</v>
      </c>
      <c r="Z30" s="77" t="s">
        <v>1640</v>
      </c>
      <c r="AA30" s="77" t="s">
        <v>1501</v>
      </c>
      <c r="AB30" s="16"/>
      <c r="AC30" s="77">
        <v>25</v>
      </c>
      <c r="AD30" s="77" t="s">
        <v>1741</v>
      </c>
      <c r="AE30" s="77" t="s">
        <v>1742</v>
      </c>
      <c r="AF30" s="77" t="s">
        <v>1501</v>
      </c>
    </row>
    <row r="31" spans="1:32" ht="12">
      <c r="A31" s="16"/>
      <c r="B31" s="16"/>
      <c r="C31" s="16"/>
      <c r="D31" s="16"/>
      <c r="E31" s="16"/>
      <c r="F31" s="16"/>
      <c r="G31" s="16"/>
      <c r="H31" s="16"/>
      <c r="I31" s="16"/>
      <c r="J31" s="16"/>
      <c r="K31" s="1044"/>
      <c r="L31" s="1044"/>
      <c r="M31" s="1044"/>
      <c r="N31" s="988">
        <v>26</v>
      </c>
      <c r="O31" s="77" t="s">
        <v>1674</v>
      </c>
      <c r="P31" s="77" t="s">
        <v>1675</v>
      </c>
      <c r="Q31" s="77" t="s">
        <v>1501</v>
      </c>
      <c r="R31" s="16"/>
      <c r="S31" s="16"/>
      <c r="T31" s="16"/>
      <c r="U31" s="16"/>
      <c r="V31" s="16"/>
      <c r="W31" s="16"/>
      <c r="X31" s="77">
        <v>26</v>
      </c>
      <c r="Y31" s="692" t="s">
        <v>1674</v>
      </c>
      <c r="Z31" s="77" t="s">
        <v>1675</v>
      </c>
      <c r="AA31" s="77" t="s">
        <v>1501</v>
      </c>
      <c r="AB31" s="16"/>
      <c r="AC31" s="77">
        <v>26</v>
      </c>
      <c r="AD31" s="77" t="s">
        <v>2540</v>
      </c>
      <c r="AE31" s="77" t="s">
        <v>2541</v>
      </c>
      <c r="AF31" s="77" t="s">
        <v>1501</v>
      </c>
    </row>
    <row r="32" spans="1:32" ht="12">
      <c r="A32" s="16"/>
      <c r="B32" s="16"/>
      <c r="C32" s="16"/>
      <c r="D32" s="16"/>
      <c r="E32" s="16"/>
      <c r="F32" s="16"/>
      <c r="G32" s="16"/>
      <c r="H32" s="16"/>
      <c r="I32" s="16"/>
      <c r="J32" s="16"/>
      <c r="K32" s="1044"/>
      <c r="L32" s="1044"/>
      <c r="M32" s="1044"/>
      <c r="N32" s="988">
        <v>27</v>
      </c>
      <c r="O32" s="77" t="s">
        <v>1645</v>
      </c>
      <c r="P32" s="77" t="s">
        <v>1646</v>
      </c>
      <c r="Q32" s="77" t="s">
        <v>1501</v>
      </c>
      <c r="R32" s="16"/>
      <c r="S32" s="16"/>
      <c r="T32" s="16"/>
      <c r="U32" s="16"/>
      <c r="V32" s="16"/>
      <c r="W32" s="16"/>
      <c r="X32" s="77">
        <v>27</v>
      </c>
      <c r="Y32" s="692" t="s">
        <v>1645</v>
      </c>
      <c r="Z32" s="77" t="s">
        <v>1646</v>
      </c>
      <c r="AA32" s="77" t="s">
        <v>1501</v>
      </c>
      <c r="AB32" s="16"/>
      <c r="AC32" s="77">
        <v>27</v>
      </c>
      <c r="AD32" s="77" t="s">
        <v>2080</v>
      </c>
      <c r="AE32" s="77" t="s">
        <v>2081</v>
      </c>
      <c r="AF32" s="77" t="s">
        <v>1501</v>
      </c>
    </row>
    <row r="33" spans="1:32" ht="12">
      <c r="A33" s="16"/>
      <c r="B33" s="16"/>
      <c r="C33" s="16"/>
      <c r="D33" s="16"/>
      <c r="E33" s="16"/>
      <c r="F33" s="16"/>
      <c r="G33" s="16"/>
      <c r="H33" s="16"/>
      <c r="I33" s="16"/>
      <c r="J33" s="16"/>
      <c r="K33" s="1044"/>
      <c r="L33" s="1044"/>
      <c r="M33" s="1044"/>
      <c r="N33" s="988">
        <v>28</v>
      </c>
      <c r="O33" s="77" t="s">
        <v>2351</v>
      </c>
      <c r="P33" s="77" t="s">
        <v>2352</v>
      </c>
      <c r="Q33" s="77" t="s">
        <v>1501</v>
      </c>
      <c r="R33" s="16"/>
      <c r="S33" s="16"/>
      <c r="T33" s="16"/>
      <c r="U33" s="16"/>
      <c r="V33" s="16"/>
      <c r="W33" s="16"/>
      <c r="X33" s="77">
        <v>28</v>
      </c>
      <c r="Y33" s="692" t="s">
        <v>2351</v>
      </c>
      <c r="Z33" s="77" t="s">
        <v>2352</v>
      </c>
      <c r="AA33" s="77" t="s">
        <v>1501</v>
      </c>
      <c r="AB33" s="16"/>
      <c r="AC33" s="77">
        <v>28</v>
      </c>
      <c r="AD33" s="77" t="s">
        <v>2408</v>
      </c>
      <c r="AE33" s="77" t="s">
        <v>2409</v>
      </c>
      <c r="AF33" s="77" t="s">
        <v>1501</v>
      </c>
    </row>
    <row r="34" spans="1:32" ht="12">
      <c r="A34" s="16"/>
      <c r="B34" s="16"/>
      <c r="C34" s="16"/>
      <c r="D34" s="16"/>
      <c r="E34" s="16"/>
      <c r="F34" s="16"/>
      <c r="G34" s="16"/>
      <c r="H34" s="16"/>
      <c r="I34" s="16"/>
      <c r="J34" s="16"/>
      <c r="K34" s="1044"/>
      <c r="L34" s="1044"/>
      <c r="M34" s="1044"/>
      <c r="N34" s="988">
        <v>29</v>
      </c>
      <c r="O34" s="77" t="s">
        <v>2374</v>
      </c>
      <c r="P34" s="77" t="s">
        <v>2375</v>
      </c>
      <c r="Q34" s="77" t="s">
        <v>1501</v>
      </c>
      <c r="R34" s="16"/>
      <c r="S34" s="16"/>
      <c r="T34" s="16"/>
      <c r="U34" s="16"/>
      <c r="V34" s="16"/>
      <c r="W34" s="16"/>
      <c r="X34" s="77">
        <v>29</v>
      </c>
      <c r="Y34" s="692" t="s">
        <v>2374</v>
      </c>
      <c r="Z34" s="77" t="s">
        <v>2375</v>
      </c>
      <c r="AA34" s="77" t="s">
        <v>1501</v>
      </c>
      <c r="AB34" s="16"/>
      <c r="AC34" s="77">
        <v>29</v>
      </c>
      <c r="AD34" s="77" t="s">
        <v>2509</v>
      </c>
      <c r="AE34" s="77" t="s">
        <v>2510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1737</v>
      </c>
      <c r="AE35" s="77" t="s">
        <v>1738</v>
      </c>
      <c r="AF35" s="77" t="s">
        <v>1501</v>
      </c>
    </row>
    <row r="36" spans="1:32" ht="12">
      <c r="A36" s="16"/>
      <c r="B36" s="16"/>
      <c r="C36" s="16"/>
      <c r="D36" s="16"/>
      <c r="E36" s="16"/>
      <c r="F36" s="16"/>
      <c r="G36" s="16"/>
      <c r="H36" s="16"/>
      <c r="I36" s="16"/>
      <c r="J36" s="16"/>
      <c r="K36" s="1044"/>
      <c r="L36" s="1044"/>
      <c r="M36" s="1044"/>
      <c r="N36" s="988">
        <v>31</v>
      </c>
      <c r="O36" s="77" t="s">
        <v>2592</v>
      </c>
      <c r="P36" s="77" t="s">
        <v>2593</v>
      </c>
      <c r="Q36" s="77" t="s">
        <v>1508</v>
      </c>
      <c r="R36" s="16"/>
      <c r="S36" s="16"/>
      <c r="T36" s="16"/>
      <c r="U36" s="16"/>
      <c r="V36" s="16"/>
      <c r="W36" s="16"/>
      <c r="X36" s="77">
        <v>31</v>
      </c>
      <c r="Y36" s="692">
        <v>0</v>
      </c>
      <c r="Z36" s="77">
        <v>0</v>
      </c>
      <c r="AA36" s="77">
        <v>0</v>
      </c>
      <c r="AB36" s="16"/>
      <c r="AC36" s="77">
        <v>31</v>
      </c>
      <c r="AD36" s="77" t="s">
        <v>2489</v>
      </c>
      <c r="AE36" s="77" t="s">
        <v>2490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2416</v>
      </c>
      <c r="AE37" s="77" t="s">
        <v>2417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1709</v>
      </c>
      <c r="AE38" s="77" t="s">
        <v>1710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2583</v>
      </c>
      <c r="AE39" s="77" t="s">
        <v>2584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2477</v>
      </c>
      <c r="AE40" s="77" t="s">
        <v>2478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2400</v>
      </c>
      <c r="AE41" s="77" t="s">
        <v>2401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1652</v>
      </c>
      <c r="AE42" s="77" t="s">
        <v>1653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2505</v>
      </c>
      <c r="AE43" s="77" t="s">
        <v>2506</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2567</v>
      </c>
      <c r="AE44" s="77" t="s">
        <v>2568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1729</v>
      </c>
      <c r="AE45" s="77" t="s">
        <v>1730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1761</v>
      </c>
      <c r="AE46" s="77" t="s">
        <v>1762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1701</v>
      </c>
      <c r="AE47" s="77" t="s">
        <v>1702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2575</v>
      </c>
      <c r="AE48" s="77" t="s">
        <v>2576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2579</v>
      </c>
      <c r="AE49" s="77" t="s">
        <v>2580</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2456</v>
      </c>
      <c r="AE50" s="77" t="s">
        <v>2457</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2552</v>
      </c>
      <c r="AE51" s="77" t="s">
        <v>2460</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1693</v>
      </c>
      <c r="AE52" s="77" t="s">
        <v>1694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1705</v>
      </c>
      <c r="AE53" s="77" t="s">
        <v>1706</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1685</v>
      </c>
      <c r="AE54" s="77" t="s">
        <v>1686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2428</v>
      </c>
      <c r="AE55" s="77" t="s">
        <v>2429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2544</v>
      </c>
      <c r="AE56" s="77" t="s">
        <v>2545</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1749</v>
      </c>
      <c r="AE57" s="77" t="s">
        <v>1750</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2440</v>
      </c>
      <c r="AE58" s="77" t="s">
        <v>2441</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2548</v>
      </c>
      <c r="AE59" s="77" t="s">
        <v>2549</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1689</v>
      </c>
      <c r="AE60" s="77" t="s">
        <v>1690</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2404</v>
      </c>
      <c r="AE61" s="77" t="s">
        <v>2405</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1753</v>
      </c>
      <c r="AE62" s="77" t="s">
        <v>1754</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1656</v>
      </c>
      <c r="AE63" s="77" t="s">
        <v>1657</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2461</v>
      </c>
      <c r="AE64" s="77" t="s">
        <v>2462</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2057</v>
      </c>
      <c r="AE65" s="77" t="s">
        <v>2058</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2485</v>
      </c>
      <c r="AE66" s="77" t="s">
        <v>2486</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2351</v>
      </c>
      <c r="AE67" s="77" t="s">
        <v>2352</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2528</v>
      </c>
      <c r="AE68" s="77" t="s">
        <v>2529</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1721</v>
      </c>
      <c r="AE69" s="77" t="s">
        <v>1722</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2501</v>
      </c>
      <c r="AE70" s="77" t="s">
        <v>2502</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2396</v>
      </c>
      <c r="AE71" s="77" t="s">
        <v>2397</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2555</v>
      </c>
      <c r="AE72" s="77" t="s">
        <v>2556</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2521</v>
      </c>
      <c r="AE73" s="77" t="s">
        <v>2522</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1628</v>
      </c>
      <c r="AE74" s="77" t="s">
        <v>1629</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2444</v>
      </c>
      <c r="AE75" s="77" t="s">
        <v>2445</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1769</v>
      </c>
      <c r="AE76" s="77" t="s">
        <v>1770</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2469</v>
      </c>
      <c r="AE77" s="77" t="s">
        <v>2470</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1733</v>
      </c>
      <c r="AE78" s="77" t="s">
        <v>1734</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2536</v>
      </c>
      <c r="AE79" s="77" t="s">
        <v>2537</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2465</v>
      </c>
      <c r="AE80" s="77" t="s">
        <v>2466</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2481</v>
      </c>
      <c r="AE81" s="77" t="s">
        <v>2482</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1717</v>
      </c>
      <c r="AE82" s="77" t="s">
        <v>1718</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1713</v>
      </c>
      <c r="AE83" s="77" t="s">
        <v>1714</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川上村</v>
      </c>
      <c r="K4" s="70" t="str">
        <f>HLOOKUP(K3,比較地域マスタ!$E$5:$L$6,2,0)</f>
        <v>20304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川上村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3.5828091469137204</v>
      </c>
      <c r="BB5" s="29"/>
      <c r="BC5" s="17"/>
      <c r="BD5" s="1005">
        <f>SUM(BC6:BC8)</f>
        <v>3.9078873282272042</v>
      </c>
      <c r="BE5" s="29"/>
      <c r="BF5" s="17"/>
      <c r="BG5" s="1005">
        <f>AK35</f>
        <v>1.8770592715688048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0.16002841259983719</v>
      </c>
      <c r="BA6" s="17"/>
      <c r="BB6" s="29"/>
      <c r="BC6" s="1005">
        <f>O32</f>
        <v>5.7482829031504833E-2</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0.35663993383254122</v>
      </c>
      <c r="BA7" s="17"/>
      <c r="BB7" s="29"/>
      <c r="BC7" s="1005">
        <f>O33</f>
        <v>0.23974471615051421</v>
      </c>
      <c r="BD7" s="17"/>
      <c r="BE7" s="29"/>
      <c r="BF7" s="1005">
        <f t="shared" ref="BF7:BF8" si="0">AK37</f>
        <v>0.23181785030561869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3.066140800481342</v>
      </c>
      <c r="BA8" s="17"/>
      <c r="BB8" s="29"/>
      <c r="BC8" s="1005">
        <f>O34</f>
        <v>3.6106597830451852</v>
      </c>
      <c r="BD8" s="17"/>
      <c r="BE8" s="29"/>
      <c r="BF8" s="1005">
        <f t="shared" si="0"/>
        <v>1.6452414212631861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36.991910797546126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4.3590548709977899</v>
      </c>
      <c r="BA9" s="1005">
        <f>AZ9</f>
        <v>4.3590548709977899</v>
      </c>
      <c r="BB9" s="29"/>
      <c r="BC9" s="1005">
        <f>O35</f>
        <v>4.869957007421295</v>
      </c>
      <c r="BD9" s="1005">
        <f>BC9</f>
        <v>4.869957007421295</v>
      </c>
      <c r="BE9" s="29"/>
      <c r="BF9" s="1005">
        <f>AK39</f>
        <v>2.7257405346992978</v>
      </c>
      <c r="BG9" s="1005">
        <f>AK39</f>
        <v>2.7257405346992978</v>
      </c>
      <c r="BH9" s="29"/>
    </row>
    <row r="10" spans="1:62" ht="17.100000000000001" customHeight="1" thickBot="1">
      <c r="B10" s="323"/>
      <c r="C10" s="324"/>
      <c r="D10" s="326"/>
      <c r="E10" s="326"/>
      <c r="F10" s="326"/>
      <c r="G10" s="325"/>
      <c r="H10" s="325"/>
      <c r="I10" s="326"/>
      <c r="J10" s="327"/>
      <c r="K10" s="334"/>
      <c r="L10" s="246" t="s">
        <v>114</v>
      </c>
      <c r="M10" s="246"/>
      <c r="N10" s="563"/>
      <c r="O10" s="906">
        <f>SUM(O11:O13)</f>
        <v>3.5828091469137204</v>
      </c>
      <c r="P10" s="453">
        <f t="shared" ref="P10:P22" si="1">O10/$O$9</f>
        <v>9.685385452301068E-2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6.6413453027774789</v>
      </c>
      <c r="BA10" s="1005">
        <f>AZ10</f>
        <v>6.6413453027774789</v>
      </c>
      <c r="BB10" s="29"/>
      <c r="BC10" s="1005">
        <f>O36</f>
        <v>5.9646247094686577</v>
      </c>
      <c r="BD10" s="1005">
        <f>BC10</f>
        <v>5.9646247094686577</v>
      </c>
      <c r="BE10" s="29"/>
      <c r="BF10" s="1005">
        <f>AK40</f>
        <v>5.345717742148274</v>
      </c>
      <c r="BG10" s="1005">
        <f>AK40</f>
        <v>5.345717742148274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0.16002841259983719</v>
      </c>
      <c r="P11" s="454">
        <f t="shared" si="1"/>
        <v>4.3260380215463957E-3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22.309453476857136</v>
      </c>
      <c r="BB11" s="29"/>
      <c r="BC11" s="1005"/>
      <c r="BD11" s="1005">
        <f>SUM(BC12:BC14)</f>
        <v>21.649672091577752</v>
      </c>
      <c r="BE11" s="29"/>
      <c r="BF11" s="17"/>
      <c r="BG11" s="1005">
        <f>AK41</f>
        <v>20.068551980717185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0.35663993383254122</v>
      </c>
      <c r="P12" s="454">
        <f t="shared" si="1"/>
        <v>9.6410249198643477E-3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22.040215048439158</v>
      </c>
      <c r="BA12" s="17"/>
      <c r="BB12" s="29"/>
      <c r="BC12" s="1005">
        <f>O38</f>
        <v>21.32509095720134</v>
      </c>
      <c r="BD12" s="17"/>
      <c r="BE12" s="29"/>
      <c r="BF12" s="1005">
        <f>AK42</f>
        <v>19.844493360135221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3.066140800481342</v>
      </c>
      <c r="P13" s="454">
        <f t="shared" si="1"/>
        <v>8.2886791581599936E-2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0.26923842841797901</v>
      </c>
      <c r="BA13" s="17"/>
      <c r="BB13" s="29"/>
      <c r="BC13" s="1005">
        <f>O41</f>
        <v>0.324581134376414</v>
      </c>
      <c r="BD13" s="17"/>
      <c r="BE13" s="29"/>
      <c r="BF13" s="1005">
        <f>AK45</f>
        <v>0.22405862058196271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4.3590548709977899</v>
      </c>
      <c r="P14" s="453">
        <f t="shared" si="1"/>
        <v>0.11783805640250813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6.6413453027774789</v>
      </c>
      <c r="P15" s="453">
        <f t="shared" si="1"/>
        <v>0.17953507022454313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9.9248000000000003E-2</v>
      </c>
      <c r="BA15" s="1005">
        <f>AZ15</f>
        <v>9.9248000000000003E-2</v>
      </c>
      <c r="BB15" s="29"/>
      <c r="BC15" s="1005">
        <f>O43</f>
        <v>0.17669792000000001</v>
      </c>
      <c r="BD15" s="1005">
        <f>BC15</f>
        <v>0.17669792000000001</v>
      </c>
      <c r="BE15" s="29"/>
      <c r="BF15" s="1005">
        <f>AK47</f>
        <v>0.21425420000000001</v>
      </c>
      <c r="BG15" s="1005">
        <f>AK47</f>
        <v>0.21425420000000001</v>
      </c>
      <c r="BH15" s="29"/>
    </row>
    <row r="16" spans="1:62" ht="17.100000000000001" customHeight="1" thickBot="1">
      <c r="B16" s="323"/>
      <c r="C16" s="324"/>
      <c r="D16" s="326"/>
      <c r="E16" s="326"/>
      <c r="F16" s="326"/>
      <c r="G16" s="325"/>
      <c r="H16" s="325"/>
      <c r="I16" s="326"/>
      <c r="J16" s="327"/>
      <c r="K16" s="335"/>
      <c r="L16" s="246" t="s">
        <v>128</v>
      </c>
      <c r="M16" s="344"/>
      <c r="N16" s="345"/>
      <c r="O16" s="906">
        <f>SUM(O18:O21)</f>
        <v>22.309453476857136</v>
      </c>
      <c r="P16" s="453">
        <f t="shared" si="1"/>
        <v>0.60309005390273174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22.040215048439158</v>
      </c>
      <c r="P17" s="454">
        <f t="shared" si="1"/>
        <v>0.59581174838638518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5.7020873108359797</v>
      </c>
      <c r="P18" s="454">
        <f t="shared" si="1"/>
        <v>0.15414416795182773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16.33812773760318</v>
      </c>
      <c r="P19" s="454">
        <f t="shared" si="1"/>
        <v>0.44166758043455751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0.26923842841797901</v>
      </c>
      <c r="P20" s="454">
        <f t="shared" si="1"/>
        <v>7.2783055163465372E-3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9.9248000000000003E-2</v>
      </c>
      <c r="P22" s="612">
        <f t="shared" si="1"/>
        <v>2.6829649472063406E-3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4.2806511000564544</v>
      </c>
      <c r="AZ22" s="1005">
        <f t="shared" si="3"/>
        <v>4.3183741315661273</v>
      </c>
      <c r="BA22" s="1005">
        <f t="shared" si="3"/>
        <v>3.8892155203069803</v>
      </c>
      <c r="BB22" s="1005">
        <f t="shared" si="3"/>
        <v>3.9083190529394396</v>
      </c>
      <c r="BC22" s="1005">
        <f t="shared" si="3"/>
        <v>3.9078873282272042</v>
      </c>
      <c r="BD22" s="1005">
        <f t="shared" si="3"/>
        <v>2.6000726984073399</v>
      </c>
      <c r="BE22" s="1005">
        <f t="shared" si="3"/>
        <v>2.7232438447439558</v>
      </c>
      <c r="BF22" s="1005">
        <f t="shared" si="3"/>
        <v>2.627881468985958</v>
      </c>
      <c r="BG22" s="1005">
        <f t="shared" si="3"/>
        <v>2.5848915106376356</v>
      </c>
      <c r="BH22" s="1005">
        <f t="shared" si="3"/>
        <v>2.3272956421329609</v>
      </c>
      <c r="BI22" s="1005">
        <f t="shared" si="3"/>
        <v>2.3181830466735258</v>
      </c>
      <c r="BJ22" s="1005">
        <f t="shared" si="3"/>
        <v>2.1970938288875992</v>
      </c>
      <c r="BK22" s="1005">
        <f t="shared" si="3"/>
        <v>2.8249179508710816</v>
      </c>
      <c r="BL22" s="1005">
        <f t="shared" si="3"/>
        <v>1.8770592715688048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4.9348060791656021</v>
      </c>
      <c r="AZ23" s="1005">
        <f t="shared" ref="AZ23:BL23" si="4">Y39</f>
        <v>5.0986283630858287</v>
      </c>
      <c r="BA23" s="1005">
        <f t="shared" si="4"/>
        <v>5.6111019147356389</v>
      </c>
      <c r="BB23" s="1005">
        <f t="shared" si="4"/>
        <v>5.0517247453620868</v>
      </c>
      <c r="BC23" s="1005">
        <f t="shared" si="4"/>
        <v>4.869957007421295</v>
      </c>
      <c r="BD23" s="1005">
        <f t="shared" si="4"/>
        <v>3.9866030451431009</v>
      </c>
      <c r="BE23" s="1005">
        <f t="shared" si="4"/>
        <v>4.2499143432002144</v>
      </c>
      <c r="BF23" s="1005">
        <f t="shared" si="4"/>
        <v>3.4355727911211096</v>
      </c>
      <c r="BG23" s="1005">
        <f t="shared" si="4"/>
        <v>3.2637861589924295</v>
      </c>
      <c r="BH23" s="1005">
        <f t="shared" si="4"/>
        <v>3.1763742209652555</v>
      </c>
      <c r="BI23" s="1005">
        <f t="shared" si="4"/>
        <v>3.0417160118310207</v>
      </c>
      <c r="BJ23" s="1005">
        <f t="shared" si="4"/>
        <v>2.440072377868352</v>
      </c>
      <c r="BK23" s="1005">
        <f t="shared" si="4"/>
        <v>2.7600886968938911</v>
      </c>
      <c r="BL23" s="1005">
        <f t="shared" si="4"/>
        <v>2.7257405346992978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5.3009954630370384</v>
      </c>
      <c r="AZ24" s="1005">
        <f t="shared" ref="AZ24:BL24" si="5">Y40</f>
        <v>5.746989744863769</v>
      </c>
      <c r="BA24" s="1005">
        <f t="shared" si="5"/>
        <v>5.3451941203739866</v>
      </c>
      <c r="BB24" s="1005">
        <f t="shared" si="5"/>
        <v>5.3981053693869523</v>
      </c>
      <c r="BC24" s="1005">
        <f t="shared" si="5"/>
        <v>5.9646247094686577</v>
      </c>
      <c r="BD24" s="1005">
        <f t="shared" si="5"/>
        <v>5.7674123100344339</v>
      </c>
      <c r="BE24" s="1005">
        <f t="shared" si="5"/>
        <v>4.9469873929624821</v>
      </c>
      <c r="BF24" s="1005">
        <f t="shared" si="5"/>
        <v>5.315177244779786</v>
      </c>
      <c r="BG24" s="1005">
        <f t="shared" si="5"/>
        <v>5.5176226673737334</v>
      </c>
      <c r="BH24" s="1005">
        <f t="shared" si="5"/>
        <v>5.3799873541421244</v>
      </c>
      <c r="BI24" s="1005">
        <f t="shared" si="5"/>
        <v>5.0217967189705712</v>
      </c>
      <c r="BJ24" s="1005">
        <f t="shared" si="5"/>
        <v>5.0808137559980695</v>
      </c>
      <c r="BK24" s="1005">
        <f t="shared" si="5"/>
        <v>5.4014904070178451</v>
      </c>
      <c r="BL24" s="1005">
        <f t="shared" si="5"/>
        <v>5.345717742148274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21.442880633251043</v>
      </c>
      <c r="AZ25" s="1005">
        <f t="shared" ref="AZ25:BL25" si="6">Y41</f>
        <v>21.947686045107563</v>
      </c>
      <c r="BA25" s="1005">
        <f t="shared" si="6"/>
        <v>21.194529236494347</v>
      </c>
      <c r="BB25" s="1005">
        <f t="shared" si="6"/>
        <v>21.375319075897295</v>
      </c>
      <c r="BC25" s="1005">
        <f t="shared" si="6"/>
        <v>21.649672091577752</v>
      </c>
      <c r="BD25" s="1005">
        <f t="shared" si="6"/>
        <v>21.682312608887255</v>
      </c>
      <c r="BE25" s="1005">
        <f t="shared" si="6"/>
        <v>22.095423662800396</v>
      </c>
      <c r="BF25" s="1005">
        <f t="shared" si="6"/>
        <v>22.158177493760935</v>
      </c>
      <c r="BG25" s="1005">
        <f t="shared" si="6"/>
        <v>22.17122392297696</v>
      </c>
      <c r="BH25" s="1005">
        <f t="shared" si="6"/>
        <v>21.9400205970936</v>
      </c>
      <c r="BI25" s="1005">
        <f t="shared" si="6"/>
        <v>21.329358392957669</v>
      </c>
      <c r="BJ25" s="1005">
        <f t="shared" si="6"/>
        <v>19.839044834719715</v>
      </c>
      <c r="BK25" s="1005">
        <f t="shared" si="6"/>
        <v>20.041297388837574</v>
      </c>
      <c r="BL25" s="1005">
        <f t="shared" si="6"/>
        <v>20.068551980717185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0.18677377000000001</v>
      </c>
      <c r="AZ26" s="1005">
        <f t="shared" si="7"/>
        <v>0.19981533000000001</v>
      </c>
      <c r="BA26" s="1005">
        <f t="shared" si="7"/>
        <v>0.21471997000000001</v>
      </c>
      <c r="BB26" s="1005">
        <f t="shared" si="7"/>
        <v>0.20400726</v>
      </c>
      <c r="BC26" s="1005">
        <f t="shared" si="7"/>
        <v>0.17669792000000001</v>
      </c>
      <c r="BD26" s="1005">
        <f t="shared" si="7"/>
        <v>0.22356960000000001</v>
      </c>
      <c r="BE26" s="1005">
        <f t="shared" si="7"/>
        <v>0.22682999000000001</v>
      </c>
      <c r="BF26" s="1005">
        <f t="shared" si="7"/>
        <v>0.23288499999999998</v>
      </c>
      <c r="BG26" s="1005">
        <f t="shared" si="7"/>
        <v>0.24825540999999998</v>
      </c>
      <c r="BH26" s="1005">
        <f t="shared" si="7"/>
        <v>0.20028109999999999</v>
      </c>
      <c r="BI26" s="1005">
        <f t="shared" si="7"/>
        <v>0.22682998999999998</v>
      </c>
      <c r="BJ26" s="1005">
        <f t="shared" si="7"/>
        <v>0.22915884</v>
      </c>
      <c r="BK26" s="1005">
        <f t="shared" si="7"/>
        <v>0.22030921000000001</v>
      </c>
      <c r="BL26" s="1005">
        <f t="shared" si="7"/>
        <v>0.21425420000000001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36.146107045510142</v>
      </c>
      <c r="AZ27" s="1005">
        <f t="shared" si="8"/>
        <v>37.311493614623288</v>
      </c>
      <c r="BA27" s="1005">
        <f t="shared" si="8"/>
        <v>36.254760761910951</v>
      </c>
      <c r="BB27" s="1005">
        <f t="shared" si="8"/>
        <v>35.937475503585773</v>
      </c>
      <c r="BC27" s="1005">
        <f t="shared" si="8"/>
        <v>36.568839056694912</v>
      </c>
      <c r="BD27" s="1005">
        <f t="shared" si="8"/>
        <v>34.25997026247213</v>
      </c>
      <c r="BE27" s="1005">
        <f t="shared" si="8"/>
        <v>34.242399233707047</v>
      </c>
      <c r="BF27" s="1005">
        <f t="shared" si="8"/>
        <v>33.769693998647789</v>
      </c>
      <c r="BG27" s="1005">
        <f t="shared" si="8"/>
        <v>33.785779669980755</v>
      </c>
      <c r="BH27" s="1005">
        <f t="shared" si="8"/>
        <v>33.023958914333939</v>
      </c>
      <c r="BI27" s="1005">
        <f t="shared" si="8"/>
        <v>31.937884160432787</v>
      </c>
      <c r="BJ27" s="1005">
        <f t="shared" si="8"/>
        <v>29.786183637473737</v>
      </c>
      <c r="BK27" s="1005">
        <f t="shared" si="8"/>
        <v>31.24810365362039</v>
      </c>
      <c r="BL27" s="1005">
        <f t="shared" si="8"/>
        <v>30.23132372913356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36.568839056694912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3.9078873282272042</v>
      </c>
      <c r="P31" s="453">
        <f t="shared" ref="P31:P43" si="9">O31/$O$30</f>
        <v>0.1068638608452559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5.7482829031504833E-2</v>
      </c>
      <c r="P32" s="454">
        <f t="shared" si="9"/>
        <v>1.5719074084464557E-3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0.23974471615051421</v>
      </c>
      <c r="P33" s="454">
        <f t="shared" si="9"/>
        <v>6.5559837920701634E-3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3.6106597830451852</v>
      </c>
      <c r="P34" s="454">
        <f t="shared" si="9"/>
        <v>9.8735969644739283E-2</v>
      </c>
      <c r="Q34" s="328"/>
      <c r="R34" s="13"/>
      <c r="S34" s="323"/>
      <c r="T34" s="563" t="s">
        <v>112</v>
      </c>
      <c r="U34" s="332"/>
      <c r="V34" s="332"/>
      <c r="W34" s="332"/>
      <c r="X34" s="893">
        <f>X35+X39+X40+X41+X47</f>
        <v>36.146107045510142</v>
      </c>
      <c r="Y34" s="894">
        <f t="shared" ref="Y34:AK34" si="10">Y35+Y39+Y40+Y41+Y47</f>
        <v>37.311493614623288</v>
      </c>
      <c r="Z34" s="894">
        <f t="shared" si="10"/>
        <v>36.254760761910951</v>
      </c>
      <c r="AA34" s="894">
        <f t="shared" si="10"/>
        <v>35.937475503585773</v>
      </c>
      <c r="AB34" s="894">
        <f t="shared" si="10"/>
        <v>36.568839056694912</v>
      </c>
      <c r="AC34" s="894">
        <f t="shared" si="10"/>
        <v>34.25997026247213</v>
      </c>
      <c r="AD34" s="894">
        <f t="shared" si="10"/>
        <v>34.242399233707047</v>
      </c>
      <c r="AE34" s="894">
        <f t="shared" si="10"/>
        <v>33.769693998647789</v>
      </c>
      <c r="AF34" s="894">
        <f t="shared" si="10"/>
        <v>33.785779669980755</v>
      </c>
      <c r="AG34" s="894">
        <f t="shared" si="10"/>
        <v>33.023958914333939</v>
      </c>
      <c r="AH34" s="894">
        <f t="shared" si="10"/>
        <v>31.937884160432787</v>
      </c>
      <c r="AI34" s="894">
        <f t="shared" si="10"/>
        <v>29.786183637473737</v>
      </c>
      <c r="AJ34" s="894">
        <f t="shared" si="10"/>
        <v>31.24810365362039</v>
      </c>
      <c r="AK34" s="895">
        <f t="shared" si="10"/>
        <v>30.23132372913356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4.869957007421295</v>
      </c>
      <c r="P35" s="453">
        <f t="shared" si="9"/>
        <v>0.13317231645968039</v>
      </c>
      <c r="Q35" s="328"/>
      <c r="R35" s="13"/>
      <c r="S35" s="323"/>
      <c r="T35" s="334"/>
      <c r="U35" s="246" t="s">
        <v>114</v>
      </c>
      <c r="V35" s="344"/>
      <c r="W35" s="344"/>
      <c r="X35" s="896">
        <f>SUM(X36:X38)</f>
        <v>4.2806511000564544</v>
      </c>
      <c r="Y35" s="897">
        <f t="shared" ref="Y35:AK35" si="11">SUM(Y36:Y38)</f>
        <v>4.3183741315661273</v>
      </c>
      <c r="Z35" s="897">
        <f t="shared" si="11"/>
        <v>3.8892155203069803</v>
      </c>
      <c r="AA35" s="897">
        <f t="shared" si="11"/>
        <v>3.9083190529394396</v>
      </c>
      <c r="AB35" s="897">
        <f t="shared" si="11"/>
        <v>3.9078873282272042</v>
      </c>
      <c r="AC35" s="897">
        <f t="shared" si="11"/>
        <v>2.6000726984073399</v>
      </c>
      <c r="AD35" s="897">
        <f t="shared" si="11"/>
        <v>2.7232438447439558</v>
      </c>
      <c r="AE35" s="897">
        <f t="shared" si="11"/>
        <v>2.627881468985958</v>
      </c>
      <c r="AF35" s="897">
        <f t="shared" si="11"/>
        <v>2.5848915106376356</v>
      </c>
      <c r="AG35" s="897">
        <f t="shared" si="11"/>
        <v>2.3272956421329609</v>
      </c>
      <c r="AH35" s="897">
        <f t="shared" si="11"/>
        <v>2.3181830466735258</v>
      </c>
      <c r="AI35" s="897">
        <f t="shared" si="11"/>
        <v>2.1970938288875992</v>
      </c>
      <c r="AJ35" s="897">
        <f t="shared" si="11"/>
        <v>2.8249179508710816</v>
      </c>
      <c r="AK35" s="898">
        <f t="shared" si="11"/>
        <v>1.8770592715688048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5.9646247094686577</v>
      </c>
      <c r="P36" s="453">
        <f t="shared" si="9"/>
        <v>0.16310675600670108</v>
      </c>
      <c r="Q36" s="328"/>
      <c r="R36" s="13"/>
      <c r="S36" s="356" t="s">
        <v>184</v>
      </c>
      <c r="T36" s="335"/>
      <c r="U36" s="346"/>
      <c r="V36" s="336" t="s">
        <v>184</v>
      </c>
      <c r="W36" s="357"/>
      <c r="X36" s="899">
        <f>VLOOKUP(年度マスタ!$K$4&amp;"_"&amp;X$33,データシート1!$A:$BT,MATCH("aa_"&amp;$S36,データシート1!$A$1:$BT$1,0),0)</f>
        <v>0.1958563306785738</v>
      </c>
      <c r="Y36" s="900">
        <f>VLOOKUP(年度マスタ!$K$4&amp;"_"&amp;Y$33,データシート1!$A:$BT,MATCH("aa_"&amp;$S36,データシート1!$A$1:$BT$1,0),0)</f>
        <v>0.14593286660797181</v>
      </c>
      <c r="Z36" s="900">
        <f>VLOOKUP(年度マスタ!$K$4&amp;"_"&amp;Z$33,データシート1!$A:$BT,MATCH("aa_"&amp;$S36,データシート1!$A$1:$BT$1,0),0)</f>
        <v>7.2955846802037705E-2</v>
      </c>
      <c r="AA36" s="900">
        <f>VLOOKUP(年度マスタ!$K$4&amp;"_"&amp;AA$33,データシート1!$A:$BT,MATCH("aa_"&amp;$S36,データシート1!$A$1:$BT$1,0),0)</f>
        <v>6.4942254776683431E-2</v>
      </c>
      <c r="AB36" s="900">
        <f>VLOOKUP(年度マスタ!$K$4&amp;"_"&amp;AB$33,データシート1!$A:$BT,MATCH("aa_"&amp;$S36,データシート1!$A$1:$BT$1,0),0)</f>
        <v>5.7482829031504833E-2</v>
      </c>
      <c r="AC36" s="900">
        <f>VLOOKUP(年度マスタ!$K$4&amp;"_"&amp;AC$33,データシート1!$A:$BT,MATCH("aa_"&amp;$S36,データシート1!$A$1:$BT$1,0),0)</f>
        <v>4.0507505273116362E-2</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21.649672091577752</v>
      </c>
      <c r="P37" s="453">
        <f t="shared" si="9"/>
        <v>0.59202514080397628</v>
      </c>
      <c r="Q37" s="328"/>
      <c r="R37" s="13"/>
      <c r="S37" s="356" t="s">
        <v>187</v>
      </c>
      <c r="T37" s="335"/>
      <c r="U37" s="346"/>
      <c r="V37" s="336" t="s">
        <v>194</v>
      </c>
      <c r="W37" s="357"/>
      <c r="X37" s="899">
        <f>VLOOKUP(年度マスタ!$K$4&amp;"_"&amp;X$33,データシート1!$A:$BT,MATCH("aa_"&amp;$S37,データシート1!$A$1:$BT$1,0),0)</f>
        <v>0.2401401816190438</v>
      </c>
      <c r="Y37" s="900">
        <f>VLOOKUP(年度マスタ!$K$4&amp;"_"&amp;Y$33,データシート1!$A:$BT,MATCH("aa_"&amp;$S37,データシート1!$A$1:$BT$1,0),0)</f>
        <v>0.25725946756612789</v>
      </c>
      <c r="Z37" s="900">
        <f>VLOOKUP(年度マスタ!$K$4&amp;"_"&amp;Z$33,データシート1!$A:$BT,MATCH("aa_"&amp;$S37,データシート1!$A$1:$BT$1,0),0)</f>
        <v>0.3228940893006243</v>
      </c>
      <c r="AA37" s="900">
        <f>VLOOKUP(年度マスタ!$K$4&amp;"_"&amp;AA$33,データシート1!$A:$BT,MATCH("aa_"&amp;$S37,データシート1!$A$1:$BT$1,0),0)</f>
        <v>0.29145276741815912</v>
      </c>
      <c r="AB37" s="900">
        <f>VLOOKUP(年度マスタ!$K$4&amp;"_"&amp;AB$33,データシート1!$A:$BT,MATCH("aa_"&amp;$S37,データシート1!$A$1:$BT$1,0),0)</f>
        <v>0.23974471615051421</v>
      </c>
      <c r="AC37" s="900">
        <f>VLOOKUP(年度マスタ!$K$4&amp;"_"&amp;AC$33,データシート1!$A:$BT,MATCH("aa_"&amp;$S37,データシート1!$A$1:$BT$1,0),0)</f>
        <v>0.25726402951774779</v>
      </c>
      <c r="AD37" s="900">
        <f>VLOOKUP(年度マスタ!$K$4&amp;"_"&amp;AD$33,データシート1!$A:$BT,MATCH("aa_"&amp;$S37,データシート1!$A$1:$BT$1,0),0)</f>
        <v>0.23940954578548751</v>
      </c>
      <c r="AE37" s="900">
        <f>VLOOKUP(年度マスタ!$K$4&amp;"_"&amp;AE$33,データシート1!$A:$BT,MATCH("aa_"&amp;$S37,データシート1!$A$1:$BT$1,0),0)</f>
        <v>0.24084820065779888</v>
      </c>
      <c r="AF37" s="900">
        <f>VLOOKUP(年度マスタ!$K$4&amp;"_"&amp;AF$33,データシート1!$A:$BT,MATCH("aa_"&amp;$S37,データシート1!$A$1:$BT$1,0),0)</f>
        <v>0.23751919643577907</v>
      </c>
      <c r="AG37" s="900">
        <f>VLOOKUP(年度マスタ!$K$4&amp;"_"&amp;AG$33,データシート1!$A:$BT,MATCH("aa_"&amp;$S37,データシート1!$A$1:$BT$1,0),0)</f>
        <v>0.2228777000691681</v>
      </c>
      <c r="AH37" s="900">
        <f>VLOOKUP(年度マスタ!$K$4&amp;"_"&amp;AH$33,データシート1!$A:$BT,MATCH("aa_"&amp;$S37,データシート1!$A$1:$BT$1,0),0)</f>
        <v>0.2023102654778948</v>
      </c>
      <c r="AI37" s="900">
        <f>VLOOKUP(年度マスタ!$K$4&amp;"_"&amp;AI$33,データシート1!$A:$BT,MATCH("aa_"&amp;$S37,データシート1!$A$1:$BT$1,0),0)</f>
        <v>0.23995772596402209</v>
      </c>
      <c r="AJ37" s="900">
        <f>VLOOKUP(年度マスタ!$K$4&amp;"_"&amp;AJ$33,データシート1!$A:$BT,MATCH("aa_"&amp;$S37,データシート1!$A$1:$BT$1,0),0)</f>
        <v>0.25730997415468682</v>
      </c>
      <c r="AK37" s="901">
        <f>VLOOKUP(年度マスタ!$K$4&amp;"_"&amp;AK$33,データシート1!$A:$BT,MATCH("aa_"&amp;$S37,データシート1!$A$1:$BT$1,0),0)</f>
        <v>0.23181785030561869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21.32509095720134</v>
      </c>
      <c r="P38" s="454">
        <f t="shared" si="9"/>
        <v>0.58314924693506798</v>
      </c>
      <c r="Q38" s="328"/>
      <c r="R38" s="13"/>
      <c r="S38" s="356" t="s">
        <v>188</v>
      </c>
      <c r="T38" s="335"/>
      <c r="U38" s="348"/>
      <c r="V38" s="358" t="s">
        <v>197</v>
      </c>
      <c r="W38" s="358"/>
      <c r="X38" s="899">
        <f>VLOOKUP(年度マスタ!$K$4&amp;"_"&amp;X$33,データシート1!$A:$BT,MATCH("aa_"&amp;$S38,データシート1!$A$1:$BT$1,0),0)</f>
        <v>3.8446545877588369</v>
      </c>
      <c r="Y38" s="900">
        <f>VLOOKUP(年度マスタ!$K$4&amp;"_"&amp;Y$33,データシート1!$A:$BT,MATCH("aa_"&amp;$S38,データシート1!$A$1:$BT$1,0),0)</f>
        <v>3.915181797392028</v>
      </c>
      <c r="Z38" s="900">
        <f>VLOOKUP(年度マスタ!$K$4&amp;"_"&amp;Z$33,データシート1!$A:$BT,MATCH("aa_"&amp;$S38,データシート1!$A$1:$BT$1,0),0)</f>
        <v>3.4933655842043181</v>
      </c>
      <c r="AA38" s="900">
        <f>VLOOKUP(年度マスタ!$K$4&amp;"_"&amp;AA$33,データシート1!$A:$BT,MATCH("aa_"&amp;$S38,データシート1!$A$1:$BT$1,0),0)</f>
        <v>3.5519240307445972</v>
      </c>
      <c r="AB38" s="900">
        <f>VLOOKUP(年度マスタ!$K$4&amp;"_"&amp;AB$33,データシート1!$A:$BT,MATCH("aa_"&amp;$S38,データシート1!$A$1:$BT$1,0),0)</f>
        <v>3.6106597830451852</v>
      </c>
      <c r="AC38" s="900">
        <f>VLOOKUP(年度マスタ!$K$4&amp;"_"&amp;AC$33,データシート1!$A:$BT,MATCH("aa_"&amp;$S38,データシート1!$A$1:$BT$1,0),0)</f>
        <v>2.3023011636164759</v>
      </c>
      <c r="AD38" s="900">
        <f>VLOOKUP(年度マスタ!$K$4&amp;"_"&amp;AD$33,データシート1!$A:$BT,MATCH("aa_"&amp;$S38,データシート1!$A$1:$BT$1,0),0)</f>
        <v>2.4838342989584681</v>
      </c>
      <c r="AE38" s="900">
        <f>VLOOKUP(年度マスタ!$K$4&amp;"_"&amp;AE$33,データシート1!$A:$BT,MATCH("aa_"&amp;$S38,データシート1!$A$1:$BT$1,0),0)</f>
        <v>2.387033268328159</v>
      </c>
      <c r="AF38" s="900">
        <f>VLOOKUP(年度マスタ!$K$4&amp;"_"&amp;AF$33,データシート1!$A:$BT,MATCH("aa_"&amp;$S38,データシート1!$A$1:$BT$1,0),0)</f>
        <v>2.3473723142018565</v>
      </c>
      <c r="AG38" s="900">
        <f>VLOOKUP(年度マスタ!$K$4&amp;"_"&amp;AG$33,データシート1!$A:$BT,MATCH("aa_"&amp;$S38,データシート1!$A$1:$BT$1,0),0)</f>
        <v>2.104417942063793</v>
      </c>
      <c r="AH38" s="900">
        <f>VLOOKUP(年度マスタ!$K$4&amp;"_"&amp;AH$33,データシート1!$A:$BT,MATCH("aa_"&amp;$S38,データシート1!$A$1:$BT$1,0),0)</f>
        <v>2.1158727811956308</v>
      </c>
      <c r="AI38" s="900">
        <f>VLOOKUP(年度マスタ!$K$4&amp;"_"&amp;AI$33,データシート1!$A:$BT,MATCH("aa_"&amp;$S38,データシート1!$A$1:$BT$1,0),0)</f>
        <v>1.9571361029235772</v>
      </c>
      <c r="AJ38" s="900">
        <f>VLOOKUP(年度マスタ!$K$4&amp;"_"&amp;AJ$33,データシート1!$A:$BT,MATCH("aa_"&amp;$S38,データシート1!$A$1:$BT$1,0),0)</f>
        <v>2.5676079767163946</v>
      </c>
      <c r="AK38" s="901">
        <f>VLOOKUP(年度マスタ!$K$4&amp;"_"&amp;AK$33,データシート1!$A:$BT,MATCH("aa_"&amp;$S38,データシート1!$A$1:$BT$1,0),0)</f>
        <v>1.6452414212631861</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5.4248476001999677</v>
      </c>
      <c r="P39" s="454">
        <f t="shared" si="9"/>
        <v>0.14834618052242496</v>
      </c>
      <c r="Q39" s="328"/>
      <c r="R39" s="13"/>
      <c r="S39" s="356" t="s">
        <v>189</v>
      </c>
      <c r="T39" s="335"/>
      <c r="U39" s="343" t="s">
        <v>199</v>
      </c>
      <c r="V39" s="344"/>
      <c r="W39" s="344"/>
      <c r="X39" s="896">
        <f>VLOOKUP(年度マスタ!$K$4&amp;"_"&amp;X$33,データシート1!$A:$BT,MATCH("aa_"&amp;$S39,データシート1!$A$1:$BT$1,0),0)</f>
        <v>4.9348060791656021</v>
      </c>
      <c r="Y39" s="897">
        <f>VLOOKUP(年度マスタ!$K$4&amp;"_"&amp;Y$33,データシート1!$A:$BT,MATCH("aa_"&amp;$S39,データシート1!$A$1:$BT$1,0),0)</f>
        <v>5.0986283630858287</v>
      </c>
      <c r="Z39" s="897">
        <f>VLOOKUP(年度マスタ!$K$4&amp;"_"&amp;Z$33,データシート1!$A:$BT,MATCH("aa_"&amp;$S39,データシート1!$A$1:$BT$1,0),0)</f>
        <v>5.6111019147356389</v>
      </c>
      <c r="AA39" s="897">
        <f>VLOOKUP(年度マスタ!$K$4&amp;"_"&amp;AA$33,データシート1!$A:$BT,MATCH("aa_"&amp;$S39,データシート1!$A$1:$BT$1,0),0)</f>
        <v>5.0517247453620868</v>
      </c>
      <c r="AB39" s="897">
        <f>VLOOKUP(年度マスタ!$K$4&amp;"_"&amp;AB$33,データシート1!$A:$BT,MATCH("aa_"&amp;$S39,データシート1!$A$1:$BT$1,0),0)</f>
        <v>4.869957007421295</v>
      </c>
      <c r="AC39" s="897">
        <f>VLOOKUP(年度マスタ!$K$4&amp;"_"&amp;AC$33,データシート1!$A:$BT,MATCH("aa_"&amp;$S39,データシート1!$A$1:$BT$1,0),0)</f>
        <v>3.9866030451431009</v>
      </c>
      <c r="AD39" s="897">
        <f>VLOOKUP(年度マスタ!$K$4&amp;"_"&amp;AD$33,データシート1!$A:$BT,MATCH("aa_"&amp;$S39,データシート1!$A$1:$BT$1,0),0)</f>
        <v>4.2499143432002144</v>
      </c>
      <c r="AE39" s="897">
        <f>VLOOKUP(年度マスタ!$K$4&amp;"_"&amp;AE$33,データシート1!$A:$BT,MATCH("aa_"&amp;$S39,データシート1!$A$1:$BT$1,0),0)</f>
        <v>3.4355727911211096</v>
      </c>
      <c r="AF39" s="897">
        <f>VLOOKUP(年度マスタ!$K$4&amp;"_"&amp;AF$33,データシート1!$A:$BT,MATCH("aa_"&amp;$S39,データシート1!$A$1:$BT$1,0),0)</f>
        <v>3.2637861589924295</v>
      </c>
      <c r="AG39" s="897">
        <f>VLOOKUP(年度マスタ!$K$4&amp;"_"&amp;AG$33,データシート1!$A:$BT,MATCH("aa_"&amp;$S39,データシート1!$A$1:$BT$1,0),0)</f>
        <v>3.1763742209652555</v>
      </c>
      <c r="AH39" s="897">
        <f>VLOOKUP(年度マスタ!$K$4&amp;"_"&amp;AH$33,データシート1!$A:$BT,MATCH("aa_"&amp;$S39,データシート1!$A$1:$BT$1,0),0)</f>
        <v>3.0417160118310207</v>
      </c>
      <c r="AI39" s="897">
        <f>VLOOKUP(年度マスタ!$K$4&amp;"_"&amp;AI$33,データシート1!$A:$BT,MATCH("aa_"&amp;$S39,データシート1!$A$1:$BT$1,0),0)</f>
        <v>2.440072377868352</v>
      </c>
      <c r="AJ39" s="897">
        <f>VLOOKUP(年度マスタ!$K$4&amp;"_"&amp;AJ$33,データシート1!$A:$BT,MATCH("aa_"&amp;$S39,データシート1!$A$1:$BT$1,0),0)</f>
        <v>2.7600886968938911</v>
      </c>
      <c r="AK39" s="898">
        <f>VLOOKUP(年度マスタ!$K$4&amp;"_"&amp;AK$33,データシート1!$A:$BT,MATCH("aa_"&amp;$S39,データシート1!$A$1:$BT$1,0),0)</f>
        <v>2.7257405346992978</v>
      </c>
      <c r="AL39" s="330"/>
      <c r="AW39" s="17" t="str">
        <f>年度マスタ!K4</f>
        <v>20304</v>
      </c>
      <c r="AX39" s="17" t="s">
        <v>200</v>
      </c>
      <c r="AY39" s="17">
        <f>VLOOKUP($AW39&amp;"_"&amp;$AY$34,データシート1!$A:$BT,MATCH($AY$31&amp;"_"&amp;AY$36,データシート1!$A$1:$BT$1,0),0)</f>
        <v>0</v>
      </c>
      <c r="AZ39" s="17">
        <f>VLOOKUP($AW39&amp;"_"&amp;$AY$34,データシート1!$A:$BT,MATCH($AY$31&amp;"_"&amp;AZ$36,データシート1!$A$1:$BT$1,0),0)</f>
        <v>0.23181785030561869</v>
      </c>
      <c r="BA39" s="17">
        <f>VLOOKUP($AW39&amp;"_"&amp;$AY$34,データシート1!$A:$BT,MATCH($AY$31&amp;"_"&amp;BA$36,データシート1!$A$1:$BT$1,0),0)</f>
        <v>1.6452414212631861</v>
      </c>
      <c r="BB39" s="17">
        <f>VLOOKUP($AW39&amp;"_"&amp;$AY$34,データシート1!$A:$BT,MATCH($AY$31&amp;"_"&amp;BB$36,データシート1!$A$1:$BT$1,0),0)</f>
        <v>2.7257405346992978</v>
      </c>
      <c r="BC39" s="17">
        <f>VLOOKUP($AW39&amp;"_"&amp;$AY$34,データシート1!$A:$BT,MATCH($AY$31&amp;"_"&amp;BC$36,データシート1!$A$1:$BT$1,0),0)</f>
        <v>5.345717742148274</v>
      </c>
      <c r="BD39" s="17">
        <f>VLOOKUP($AW39&amp;"_"&amp;$AY$34,データシート1!$A:$BT,MATCH($AY$31&amp;"_"&amp;BD$36,データシート1!$A$1:$BT$1,0),0)</f>
        <v>4.3930860933088391</v>
      </c>
      <c r="BE39" s="17">
        <f>VLOOKUP($AW39&amp;"_"&amp;$AY$34,データシート1!$A:$BT,MATCH($AY$31&amp;"_"&amp;BE$36,データシート1!$A$1:$BT$1,0),0)</f>
        <v>15.451407266826383</v>
      </c>
      <c r="BF39" s="17">
        <f>VLOOKUP($AW39&amp;"_"&amp;$AY$34,データシート1!$A:$BT,MATCH($AY$31&amp;"_"&amp;BF$36,データシート1!$A$1:$BT$1,0),0)</f>
        <v>0.22405862058196271</v>
      </c>
      <c r="BG39" s="17">
        <f>VLOOKUP($AW39&amp;"_"&amp;$AY$34,データシート1!$A:$BT,MATCH($AY$31&amp;"_"&amp;BG$36,データシート1!$A$1:$BT$1,0),0)</f>
        <v>0</v>
      </c>
      <c r="BH39" s="17">
        <f>VLOOKUP($AW39&amp;"_"&amp;$AY$34,データシート1!$A:$BT,MATCH($AY$31&amp;"_"&amp;BH$36,データシート1!$A$1:$BT$1,0),0)</f>
        <v>0.21425420000000001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15.900243357001374</v>
      </c>
      <c r="P40" s="454">
        <f t="shared" si="9"/>
        <v>0.4348030664126431</v>
      </c>
      <c r="Q40" s="328"/>
      <c r="R40" s="13"/>
      <c r="S40" s="356" t="s">
        <v>165</v>
      </c>
      <c r="T40" s="335"/>
      <c r="U40" s="343" t="s">
        <v>165</v>
      </c>
      <c r="V40" s="344"/>
      <c r="W40" s="344"/>
      <c r="X40" s="896">
        <f>VLOOKUP(年度マスタ!$K$4&amp;"_"&amp;X$33,データシート1!$A:$BT,MATCH("aa_"&amp;$S40,データシート1!$A$1:$BT$1,0),0)</f>
        <v>5.3009954630370384</v>
      </c>
      <c r="Y40" s="897">
        <f>VLOOKUP(年度マスタ!$K$4&amp;"_"&amp;Y$33,データシート1!$A:$BT,MATCH("aa_"&amp;$S40,データシート1!$A$1:$BT$1,0),0)</f>
        <v>5.746989744863769</v>
      </c>
      <c r="Z40" s="897">
        <f>VLOOKUP(年度マスタ!$K$4&amp;"_"&amp;Z$33,データシート1!$A:$BT,MATCH("aa_"&amp;$S40,データシート1!$A$1:$BT$1,0),0)</f>
        <v>5.3451941203739866</v>
      </c>
      <c r="AA40" s="897">
        <f>VLOOKUP(年度マスタ!$K$4&amp;"_"&amp;AA$33,データシート1!$A:$BT,MATCH("aa_"&amp;$S40,データシート1!$A$1:$BT$1,0),0)</f>
        <v>5.3981053693869523</v>
      </c>
      <c r="AB40" s="897">
        <f>VLOOKUP(年度マスタ!$K$4&amp;"_"&amp;AB$33,データシート1!$A:$BT,MATCH("aa_"&amp;$S40,データシート1!$A$1:$BT$1,0),0)</f>
        <v>5.9646247094686577</v>
      </c>
      <c r="AC40" s="897">
        <f>VLOOKUP(年度マスタ!$K$4&amp;"_"&amp;AC$33,データシート1!$A:$BT,MATCH("aa_"&amp;$S40,データシート1!$A$1:$BT$1,0),0)</f>
        <v>5.7674123100344339</v>
      </c>
      <c r="AD40" s="897">
        <f>VLOOKUP(年度マスタ!$K$4&amp;"_"&amp;AD$33,データシート1!$A:$BT,MATCH("aa_"&amp;$S40,データシート1!$A$1:$BT$1,0),0)</f>
        <v>4.9469873929624821</v>
      </c>
      <c r="AE40" s="897">
        <f>VLOOKUP(年度マスタ!$K$4&amp;"_"&amp;AE$33,データシート1!$A:$BT,MATCH("aa_"&amp;$S40,データシート1!$A$1:$BT$1,0),0)</f>
        <v>5.315177244779786</v>
      </c>
      <c r="AF40" s="897">
        <f>VLOOKUP(年度マスタ!$K$4&amp;"_"&amp;AF$33,データシート1!$A:$BT,MATCH("aa_"&amp;$S40,データシート1!$A$1:$BT$1,0),0)</f>
        <v>5.5176226673737334</v>
      </c>
      <c r="AG40" s="897">
        <f>VLOOKUP(年度マスタ!$K$4&amp;"_"&amp;AG$33,データシート1!$A:$BT,MATCH("aa_"&amp;$S40,データシート1!$A$1:$BT$1,0),0)</f>
        <v>5.3799873541421244</v>
      </c>
      <c r="AH40" s="897">
        <f>VLOOKUP(年度マスタ!$K$4&amp;"_"&amp;AH$33,データシート1!$A:$BT,MATCH("aa_"&amp;$S40,データシート1!$A$1:$BT$1,0),0)</f>
        <v>5.0217967189705712</v>
      </c>
      <c r="AI40" s="897">
        <f>VLOOKUP(年度マスタ!$K$4&amp;"_"&amp;AI$33,データシート1!$A:$BT,MATCH("aa_"&amp;$S40,データシート1!$A$1:$BT$1,0),0)</f>
        <v>5.0808137559980695</v>
      </c>
      <c r="AJ40" s="897">
        <f>VLOOKUP(年度マスタ!$K$4&amp;"_"&amp;AJ$33,データシート1!$A:$BT,MATCH("aa_"&amp;$S40,データシート1!$A$1:$BT$1,0),0)</f>
        <v>5.4014904070178451</v>
      </c>
      <c r="AK40" s="898">
        <f>VLOOKUP(年度マスタ!$K$4&amp;"_"&amp;AK$33,データシート1!$A:$BT,MATCH("aa_"&amp;$S40,データシート1!$A$1:$BT$1,0),0)</f>
        <v>5.345717742148274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0.324581134376414</v>
      </c>
      <c r="P41" s="454">
        <f t="shared" si="9"/>
        <v>8.8758938689083335E-3</v>
      </c>
      <c r="Q41" s="328"/>
      <c r="R41" s="13"/>
      <c r="S41" s="356" t="s">
        <v>201</v>
      </c>
      <c r="T41" s="335"/>
      <c r="U41" s="246" t="s">
        <v>128</v>
      </c>
      <c r="V41" s="344"/>
      <c r="W41" s="344"/>
      <c r="X41" s="896">
        <f>X42+X45+X46</f>
        <v>21.442880633251043</v>
      </c>
      <c r="Y41" s="897">
        <f t="shared" ref="Y41:AH41" si="12">Y42+Y45+Y46</f>
        <v>21.947686045107563</v>
      </c>
      <c r="Z41" s="897">
        <f t="shared" si="12"/>
        <v>21.194529236494347</v>
      </c>
      <c r="AA41" s="897">
        <f t="shared" si="12"/>
        <v>21.375319075897295</v>
      </c>
      <c r="AB41" s="897">
        <f t="shared" si="12"/>
        <v>21.649672091577752</v>
      </c>
      <c r="AC41" s="897">
        <f t="shared" si="12"/>
        <v>21.682312608887255</v>
      </c>
      <c r="AD41" s="897">
        <f t="shared" si="12"/>
        <v>22.095423662800396</v>
      </c>
      <c r="AE41" s="897">
        <f t="shared" si="12"/>
        <v>22.158177493760935</v>
      </c>
      <c r="AF41" s="897">
        <f t="shared" si="12"/>
        <v>22.17122392297696</v>
      </c>
      <c r="AG41" s="897">
        <f t="shared" si="12"/>
        <v>21.9400205970936</v>
      </c>
      <c r="AH41" s="897">
        <f t="shared" si="12"/>
        <v>21.329358392957669</v>
      </c>
      <c r="AI41" s="897">
        <f>AI42+AI45+AI46</f>
        <v>19.839044834719715</v>
      </c>
      <c r="AJ41" s="897">
        <f>AJ42+AJ45+AJ46</f>
        <v>20.041297388837574</v>
      </c>
      <c r="AK41" s="898">
        <f>AK42+AK45+AK46</f>
        <v>20.068551980717185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21.191327531942338</v>
      </c>
      <c r="Y42" s="900">
        <f t="shared" ref="Y42:AK42" si="13">SUM(Y43:Y44)</f>
        <v>21.689546311516555</v>
      </c>
      <c r="Z42" s="900">
        <f t="shared" si="13"/>
        <v>20.90238221146577</v>
      </c>
      <c r="AA42" s="900">
        <f t="shared" si="13"/>
        <v>21.056763530835422</v>
      </c>
      <c r="AB42" s="900">
        <f t="shared" si="13"/>
        <v>21.32509095720134</v>
      </c>
      <c r="AC42" s="900">
        <f t="shared" si="13"/>
        <v>21.376536866972572</v>
      </c>
      <c r="AD42" s="900">
        <f t="shared" si="13"/>
        <v>21.797324037444476</v>
      </c>
      <c r="AE42" s="900">
        <f t="shared" si="13"/>
        <v>21.873883581659427</v>
      </c>
      <c r="AF42" s="900">
        <f t="shared" si="13"/>
        <v>21.898012950456064</v>
      </c>
      <c r="AG42" s="900">
        <f t="shared" si="13"/>
        <v>21.689539543575052</v>
      </c>
      <c r="AH42" s="900">
        <f t="shared" si="13"/>
        <v>21.0848007929049</v>
      </c>
      <c r="AI42" s="900">
        <f t="shared" si="13"/>
        <v>19.606326859464179</v>
      </c>
      <c r="AJ42" s="900">
        <f t="shared" si="13"/>
        <v>19.816857348001829</v>
      </c>
      <c r="AK42" s="901">
        <f t="shared" si="13"/>
        <v>19.844493360135221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0.17669792000000001</v>
      </c>
      <c r="P43" s="612">
        <f t="shared" si="9"/>
        <v>4.8319258843862777E-3</v>
      </c>
      <c r="Q43" s="328"/>
      <c r="R43" s="13"/>
      <c r="S43" s="356" t="s">
        <v>190</v>
      </c>
      <c r="T43" s="359"/>
      <c r="U43" s="346"/>
      <c r="V43" s="360"/>
      <c r="W43" s="347" t="s">
        <v>190</v>
      </c>
      <c r="X43" s="899">
        <f>VLOOKUP(年度マスタ!$K$4&amp;"_"&amp;X$33,データシート1!$A:$BT,MATCH("aa_"&amp;$S43,データシート1!$A$1:$BT$1,0),0)</f>
        <v>5.5605621925620872</v>
      </c>
      <c r="Y43" s="900">
        <f>VLOOKUP(年度マスタ!$K$4&amp;"_"&amp;Y$33,データシート1!$A:$BT,MATCH("aa_"&amp;$S43,データシート1!$A$1:$BT$1,0),0)</f>
        <v>5.6431375719562569</v>
      </c>
      <c r="Z43" s="900">
        <f>VLOOKUP(年度マスタ!$K$4&amp;"_"&amp;Z$33,データシート1!$A:$BT,MATCH("aa_"&amp;$S43,データシート1!$A$1:$BT$1,0),0)</f>
        <v>5.5077301879467635</v>
      </c>
      <c r="AA43" s="900">
        <f>VLOOKUP(年度マスタ!$K$4&amp;"_"&amp;AA$33,データシート1!$A:$BT,MATCH("aa_"&amp;$S43,データシート1!$A$1:$BT$1,0),0)</f>
        <v>5.5695469565112345</v>
      </c>
      <c r="AB43" s="900">
        <f>VLOOKUP(年度マスタ!$K$4&amp;"_"&amp;AB$33,データシート1!$A:$BT,MATCH("aa_"&amp;$S43,データシート1!$A$1:$BT$1,0),0)</f>
        <v>5.4248476001999677</v>
      </c>
      <c r="AC43" s="900">
        <f>VLOOKUP(年度マスタ!$K$4&amp;"_"&amp;AC$33,データシート1!$A:$BT,MATCH("aa_"&amp;$S43,データシート1!$A$1:$BT$1,0),0)</f>
        <v>5.2480279307310269</v>
      </c>
      <c r="AD43" s="900">
        <f>VLOOKUP(年度マスタ!$K$4&amp;"_"&amp;AD$33,データシート1!$A:$BT,MATCH("aa_"&amp;$S43,データシート1!$A$1:$BT$1,0),0)</f>
        <v>5.2892260139096496</v>
      </c>
      <c r="AE43" s="900">
        <f>VLOOKUP(年度マスタ!$K$4&amp;"_"&amp;AE$33,データシート1!$A:$BT,MATCH("aa_"&amp;$S43,データシート1!$A$1:$BT$1,0),0)</f>
        <v>5.2862068987761326</v>
      </c>
      <c r="AF43" s="900">
        <f>VLOOKUP(年度マスタ!$K$4&amp;"_"&amp;AF$33,データシート1!$A:$BT,MATCH("aa_"&amp;$S43,データシート1!$A$1:$BT$1,0),0)</f>
        <v>5.280230853476878</v>
      </c>
      <c r="AG43" s="900">
        <f>VLOOKUP(年度マスタ!$K$4&amp;"_"&amp;AG$33,データシート1!$A:$BT,MATCH("aa_"&amp;$S43,データシート1!$A$1:$BT$1,0),0)</f>
        <v>5.1941558274187809</v>
      </c>
      <c r="AH43" s="900">
        <f>VLOOKUP(年度マスタ!$K$4&amp;"_"&amp;AH$33,データシート1!$A:$BT,MATCH("aa_"&amp;$S43,データシート1!$A$1:$BT$1,0),0)</f>
        <v>4.9755057018479167</v>
      </c>
      <c r="AI43" s="900">
        <f>VLOOKUP(年度マスタ!$K$4&amp;"_"&amp;AI$33,データシート1!$A:$BT,MATCH("aa_"&amp;$S43,データシート1!$A$1:$BT$1,0),0)</f>
        <v>4.3732408172883277</v>
      </c>
      <c r="AJ43" s="900">
        <f>VLOOKUP(年度マスタ!$K$4&amp;"_"&amp;AJ$33,データシート1!$A:$BT,MATCH("aa_"&amp;$S43,データシート1!$A$1:$BT$1,0),0)</f>
        <v>4.2228345181384412</v>
      </c>
      <c r="AK43" s="901">
        <f>VLOOKUP(年度マスタ!$K$4&amp;"_"&amp;AK$33,データシート1!$A:$BT,MATCH("aa_"&amp;$S43,データシート1!$A$1:$BT$1,0),0)</f>
        <v>4.3930860933088391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15.63076533938025</v>
      </c>
      <c r="Y44" s="900">
        <f>VLOOKUP(年度マスタ!$K$4&amp;"_"&amp;Y$33,データシート1!$A:$BT,MATCH("aa_"&amp;$S44,データシート1!$A$1:$BT$1,0),0)</f>
        <v>16.046408739560299</v>
      </c>
      <c r="Z44" s="900">
        <f>VLOOKUP(年度マスタ!$K$4&amp;"_"&amp;Z$33,データシート1!$A:$BT,MATCH("aa_"&amp;$S44,データシート1!$A$1:$BT$1,0),0)</f>
        <v>15.394652023519008</v>
      </c>
      <c r="AA44" s="900">
        <f>VLOOKUP(年度マスタ!$K$4&amp;"_"&amp;AA$33,データシート1!$A:$BT,MATCH("aa_"&amp;$S44,データシート1!$A$1:$BT$1,0),0)</f>
        <v>15.487216574324187</v>
      </c>
      <c r="AB44" s="900">
        <f>VLOOKUP(年度マスタ!$K$4&amp;"_"&amp;AB$33,データシート1!$A:$BT,MATCH("aa_"&amp;$S44,データシート1!$A$1:$BT$1,0),0)</f>
        <v>15.900243357001374</v>
      </c>
      <c r="AC44" s="900">
        <f>VLOOKUP(年度マスタ!$K$4&amp;"_"&amp;AC$33,データシート1!$A:$BT,MATCH("aa_"&amp;$S44,データシート1!$A$1:$BT$1,0),0)</f>
        <v>16.128508936241545</v>
      </c>
      <c r="AD44" s="900">
        <f>VLOOKUP(年度マスタ!$K$4&amp;"_"&amp;AD$33,データシート1!$A:$BT,MATCH("aa_"&amp;$S44,データシート1!$A$1:$BT$1,0),0)</f>
        <v>16.508098023534828</v>
      </c>
      <c r="AE44" s="900">
        <f>VLOOKUP(年度マスタ!$K$4&amp;"_"&amp;AE$33,データシート1!$A:$BT,MATCH("aa_"&amp;$S44,データシート1!$A$1:$BT$1,0),0)</f>
        <v>16.587676682883295</v>
      </c>
      <c r="AF44" s="900">
        <f>VLOOKUP(年度マスタ!$K$4&amp;"_"&amp;AF$33,データシート1!$A:$BT,MATCH("aa_"&amp;$S44,データシート1!$A$1:$BT$1,0),0)</f>
        <v>16.617782096979184</v>
      </c>
      <c r="AG44" s="900">
        <f>VLOOKUP(年度マスタ!$K$4&amp;"_"&amp;AG$33,データシート1!$A:$BT,MATCH("aa_"&amp;$S44,データシート1!$A$1:$BT$1,0),0)</f>
        <v>16.495383716156272</v>
      </c>
      <c r="AH44" s="900">
        <f>VLOOKUP(年度マスタ!$K$4&amp;"_"&amp;AH$33,データシート1!$A:$BT,MATCH("aa_"&amp;$S44,データシート1!$A$1:$BT$1,0),0)</f>
        <v>16.109295091056982</v>
      </c>
      <c r="AI44" s="900">
        <f>VLOOKUP(年度マスタ!$K$4&amp;"_"&amp;AI$33,データシート1!$A:$BT,MATCH("aa_"&amp;$S44,データシート1!$A$1:$BT$1,0),0)</f>
        <v>15.23308604217585</v>
      </c>
      <c r="AJ44" s="900">
        <f>VLOOKUP(年度マスタ!$K$4&amp;"_"&amp;AJ$33,データシート1!$A:$BT,MATCH("aa_"&amp;$S44,データシート1!$A$1:$BT$1,0),0)</f>
        <v>15.594022829863388</v>
      </c>
      <c r="AK44" s="901">
        <f>VLOOKUP(年度マスタ!$K$4&amp;"_"&amp;AK$33,データシート1!$A:$BT,MATCH("aa_"&amp;$S44,データシート1!$A$1:$BT$1,0),0)</f>
        <v>15.451407266826383</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0.25155310130870501</v>
      </c>
      <c r="Y45" s="900">
        <f>VLOOKUP(年度マスタ!$K$4&amp;"_"&amp;Y$33,データシート1!$A:$BT,MATCH("aa_"&amp;$S45,データシート1!$A$1:$BT$1,0),0)</f>
        <v>0.258139733591007</v>
      </c>
      <c r="Z45" s="900">
        <f>VLOOKUP(年度マスタ!$K$4&amp;"_"&amp;Z$33,データシート1!$A:$BT,MATCH("aa_"&amp;$S45,データシート1!$A$1:$BT$1,0),0)</f>
        <v>0.29214702502857498</v>
      </c>
      <c r="AA45" s="900">
        <f>VLOOKUP(年度マスタ!$K$4&amp;"_"&amp;AA$33,データシート1!$A:$BT,MATCH("aa_"&amp;$S45,データシート1!$A$1:$BT$1,0),0)</f>
        <v>0.318555545061873</v>
      </c>
      <c r="AB45" s="900">
        <f>VLOOKUP(年度マスタ!$K$4&amp;"_"&amp;AB$33,データシート1!$A:$BT,MATCH("aa_"&amp;$S45,データシート1!$A$1:$BT$1,0),0)</f>
        <v>0.324581134376414</v>
      </c>
      <c r="AC45" s="900">
        <f>VLOOKUP(年度マスタ!$K$4&amp;"_"&amp;AC$33,データシート1!$A:$BT,MATCH("aa_"&amp;$S45,データシート1!$A$1:$BT$1,0),0)</f>
        <v>0.30577574191468399</v>
      </c>
      <c r="AD45" s="900">
        <f>VLOOKUP(年度マスタ!$K$4&amp;"_"&amp;AD$33,データシート1!$A:$BT,MATCH("aa_"&amp;$S45,データシート1!$A$1:$BT$1,0),0)</f>
        <v>0.29809962535592099</v>
      </c>
      <c r="AE45" s="900">
        <f>VLOOKUP(年度マスタ!$K$4&amp;"_"&amp;AE$33,データシート1!$A:$BT,MATCH("aa_"&amp;$S45,データシート1!$A$1:$BT$1,0),0)</f>
        <v>0.28429391210150701</v>
      </c>
      <c r="AF45" s="900">
        <f>VLOOKUP(年度マスタ!$K$4&amp;"_"&amp;AF$33,データシート1!$A:$BT,MATCH("aa_"&amp;$S45,データシート1!$A$1:$BT$1,0),0)</f>
        <v>0.27321097252089499</v>
      </c>
      <c r="AG45" s="900">
        <f>VLOOKUP(年度マスタ!$K$4&amp;"_"&amp;AG$33,データシート1!$A:$BT,MATCH("aa_"&amp;$S45,データシート1!$A$1:$BT$1,0),0)</f>
        <v>0.25048105351854699</v>
      </c>
      <c r="AH45" s="900">
        <f>VLOOKUP(年度マスタ!$K$4&amp;"_"&amp;AH$33,データシート1!$A:$BT,MATCH("aa_"&amp;$S45,データシート1!$A$1:$BT$1,0),0)</f>
        <v>0.24455760005277</v>
      </c>
      <c r="AI45" s="900">
        <f>VLOOKUP(年度マスタ!$K$4&amp;"_"&amp;AI$33,データシート1!$A:$BT,MATCH("aa_"&amp;$S45,データシート1!$A$1:$BT$1,0),0)</f>
        <v>0.232717975255536</v>
      </c>
      <c r="AJ45" s="900">
        <f>VLOOKUP(年度マスタ!$K$4&amp;"_"&amp;AJ$33,データシート1!$A:$BT,MATCH("aa_"&amp;$S45,データシート1!$A$1:$BT$1,0),0)</f>
        <v>0.22444004083574401</v>
      </c>
      <c r="AK45" s="901">
        <f>VLOOKUP(年度マスタ!$K$4&amp;"_"&amp;AK$33,データシート1!$A:$BT,MATCH("aa_"&amp;$S45,データシート1!$A$1:$BT$1,0),0)</f>
        <v>0.22405862058196271</v>
      </c>
      <c r="AL45" s="330"/>
      <c r="AW45" s="17" t="str">
        <f>AW48</f>
        <v>川上村</v>
      </c>
      <c r="AX45" s="1010">
        <f t="shared" ref="AX45:BB45" si="15">AX48/$BC48</f>
        <v>6.2089880297233085E-2</v>
      </c>
      <c r="AY45" s="1010">
        <f t="shared" si="15"/>
        <v>9.0162791385563268E-2</v>
      </c>
      <c r="AZ45" s="1010">
        <f t="shared" si="15"/>
        <v>0.17682711448710631</v>
      </c>
      <c r="BA45" s="1010">
        <f t="shared" si="15"/>
        <v>0.66383305476555643</v>
      </c>
      <c r="BB45" s="1010">
        <f t="shared" si="15"/>
        <v>7.0871590645409229E-3</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0.18677377000000001</v>
      </c>
      <c r="Y47" s="903">
        <f>VLOOKUP(年度マスタ!$K$4&amp;"_"&amp;Y$33,データシート1!$A:$BT,MATCH("aa_"&amp;$S47,データシート1!$A$1:$BT$1,0),0)</f>
        <v>0.19981533000000001</v>
      </c>
      <c r="Z47" s="903">
        <f>VLOOKUP(年度マスタ!$K$4&amp;"_"&amp;Z$33,データシート1!$A:$BT,MATCH("aa_"&amp;$S47,データシート1!$A$1:$BT$1,0),0)</f>
        <v>0.21471997000000001</v>
      </c>
      <c r="AA47" s="903">
        <f>VLOOKUP(年度マスタ!$K$4&amp;"_"&amp;AA$33,データシート1!$A:$BT,MATCH("aa_"&amp;$S47,データシート1!$A$1:$BT$1,0),0)</f>
        <v>0.20400726</v>
      </c>
      <c r="AB47" s="903">
        <f>VLOOKUP(年度マスタ!$K$4&amp;"_"&amp;AB$33,データシート1!$A:$BT,MATCH("aa_"&amp;$S47,データシート1!$A$1:$BT$1,0),0)</f>
        <v>0.17669792000000001</v>
      </c>
      <c r="AC47" s="903">
        <f>VLOOKUP(年度マスタ!$K$4&amp;"_"&amp;AC$33,データシート1!$A:$BT,MATCH("aa_"&amp;$S47,データシート1!$A$1:$BT$1,0),0)</f>
        <v>0.22356960000000001</v>
      </c>
      <c r="AD47" s="903">
        <f>VLOOKUP(年度マスタ!$K$4&amp;"_"&amp;AD$33,データシート1!$A:$BT,MATCH("aa_"&amp;$S47,データシート1!$A$1:$BT$1,0),0)</f>
        <v>0.22682999000000001</v>
      </c>
      <c r="AE47" s="903">
        <f>VLOOKUP(年度マスタ!$K$4&amp;"_"&amp;AE$33,データシート1!$A:$BT,MATCH("aa_"&amp;$S47,データシート1!$A$1:$BT$1,0),0)</f>
        <v>0.23288499999999998</v>
      </c>
      <c r="AF47" s="903">
        <f>VLOOKUP(年度マスタ!$K$4&amp;"_"&amp;AF$33,データシート1!$A:$BT,MATCH("aa_"&amp;$S47,データシート1!$A$1:$BT$1,0),0)</f>
        <v>0.24825540999999998</v>
      </c>
      <c r="AG47" s="903">
        <f>VLOOKUP(年度マスタ!$K$4&amp;"_"&amp;AG$33,データシート1!$A:$BT,MATCH("aa_"&amp;$S47,データシート1!$A$1:$BT$1,0),0)</f>
        <v>0.20028109999999999</v>
      </c>
      <c r="AH47" s="903">
        <f>VLOOKUP(年度マスタ!$K$4&amp;"_"&amp;AH$33,データシート1!$A:$BT,MATCH("aa_"&amp;$S47,データシート1!$A$1:$BT$1,0),0)</f>
        <v>0.22682998999999998</v>
      </c>
      <c r="AI47" s="903">
        <f>VLOOKUP(年度マスタ!$K$4&amp;"_"&amp;AI$33,データシート1!$A:$BT,MATCH("aa_"&amp;$S47,データシート1!$A$1:$BT$1,0),0)</f>
        <v>0.22915884</v>
      </c>
      <c r="AJ47" s="903">
        <f>VLOOKUP(年度マスタ!$K$4&amp;"_"&amp;AJ$33,データシート1!$A:$BT,MATCH("aa_"&amp;$S47,データシート1!$A$1:$BT$1,0),0)</f>
        <v>0.22030921000000001</v>
      </c>
      <c r="AK47" s="904">
        <f>VLOOKUP(年度マスタ!$K$4&amp;"_"&amp;AK$33,データシート1!$A:$BT,MATCH("aa_"&amp;$S47,データシート1!$A$1:$BT$1,0),0)</f>
        <v>0.21425420000000001</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川上村</v>
      </c>
      <c r="AX48" s="1011">
        <f>SUM(AY39:BA39)</f>
        <v>1.8770592715688048</v>
      </c>
      <c r="AY48" s="1011">
        <f>BB39</f>
        <v>2.7257405346992978</v>
      </c>
      <c r="AZ48" s="1011">
        <f>BC39</f>
        <v>5.345717742148274</v>
      </c>
      <c r="BA48" s="1011">
        <f>SUM(BD39:BG39)</f>
        <v>20.068551980717185</v>
      </c>
      <c r="BB48" s="1011">
        <f>BH39</f>
        <v>0.21425420000000001</v>
      </c>
      <c r="BC48" s="1011">
        <f>SUM(AX48:BB48)</f>
        <v>30.23132372913356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30.23132372913356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1.8770592715688048</v>
      </c>
      <c r="P52" s="453">
        <f t="shared" ref="P52:P64" si="18">O52/$O$51</f>
        <v>6.2089880297233085E-2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0.23181785030561869</v>
      </c>
      <c r="P54" s="454">
        <f t="shared" si="18"/>
        <v>7.6681342961578171E-3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1.6452414212631861</v>
      </c>
      <c r="P55" s="454">
        <f t="shared" si="18"/>
        <v>5.4421746001075265E-2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2.7257405346992978</v>
      </c>
      <c r="P56" s="453">
        <f t="shared" si="18"/>
        <v>9.0162791385563268E-2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5.345717742148274</v>
      </c>
      <c r="P57" s="453">
        <f t="shared" si="18"/>
        <v>0.17682711448710631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20.068551980717185</v>
      </c>
      <c r="P58" s="453">
        <f t="shared" si="18"/>
        <v>0.66383305476555643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19.844493360135221</v>
      </c>
      <c r="P59" s="454">
        <f t="shared" si="18"/>
        <v>0.65642158239373827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4.3930860933088391</v>
      </c>
      <c r="P60" s="454">
        <f t="shared" si="18"/>
        <v>0.14531570409122627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15.451407266826383</v>
      </c>
      <c r="P61" s="454">
        <f t="shared" si="18"/>
        <v>0.51110587830251208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0.22405862058196271</v>
      </c>
      <c r="P62" s="454">
        <f t="shared" si="18"/>
        <v>7.4114723718181133E-3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0.21425420000000001</v>
      </c>
      <c r="P64" s="612">
        <f t="shared" si="18"/>
        <v>7.0871590645409229E-3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川上村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3.1122000000000001</v>
      </c>
      <c r="AI7" s="78">
        <f>VLOOKUP(年度マスタ!$K$4&amp;"_"&amp;$AG7,データシート1!$A:$BT,MATCH("ab_"&amp;AI$2,データシート1!$A$1:$BT$1,0),0)</f>
        <v>116</v>
      </c>
      <c r="AJ7" s="78">
        <f>VLOOKUP(年度マスタ!$K$4&amp;"_"&amp;$AG7,データシート1!$A:$BT,MATCH("ab_"&amp;AJ$2,データシート1!$A$1:$BT$1,0),0)</f>
        <v>96</v>
      </c>
      <c r="AK7" s="78">
        <f>VLOOKUP(年度マスタ!$K$4&amp;"_"&amp;$AG7,データシート1!$A:$BT,MATCH("ab_"&amp;AK$2,データシート1!$A$1:$BT$1,0),0)</f>
        <v>996</v>
      </c>
      <c r="AL7" s="78">
        <f>VLOOKUP(年度マスタ!$K$4&amp;"_"&amp;$AG7,データシート1!$A:$BT,MATCH("ab_"&amp;AL$2,データシート1!$A$1:$BT$1,0),0)</f>
        <v>1232</v>
      </c>
      <c r="AM7" s="78">
        <f>VLOOKUP(年度マスタ!$K$4&amp;"_"&amp;$AG7,データシート1!$A:$BT,MATCH("ab_"&amp;AM$2,データシート1!$A$1:$BT$1,0),0)</f>
        <v>2811</v>
      </c>
      <c r="AN7" s="78">
        <f>VLOOKUP(年度マスタ!$K$4&amp;"_"&amp;$AG7,データシート1!$A:$BT,MATCH("ab_"&amp;AN$2,データシート1!$A$1:$BT$1,0),0)</f>
        <v>3146</v>
      </c>
      <c r="AO7" s="78">
        <f>VLOOKUP(年度マスタ!$K$4&amp;"_"&amp;$AG7,データシート1!$A:$BT,MATCH("ab_"&amp;AO$2,データシート1!$A$1:$BT$1,0),0)</f>
        <v>4315</v>
      </c>
      <c r="AP7" s="78">
        <f>VLOOKUP(年度マスタ!$K$4&amp;"_"&amp;$AG7,データシート1!$A:$BT,MATCH("ab_"&amp;AP$2,データシート1!$A$1:$BT$1,0),0)</f>
        <v>0</v>
      </c>
      <c r="AQ7" s="954">
        <f>VLOOKUP(年度マスタ!$K$4&amp;"_"&amp;$AG7,データシート1!$A:$BT,MATCH("ab_"&amp;AQ$2,データシート1!$A$1:$BT$1,0),0)</f>
        <v>0.18677377000000001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2.7079</v>
      </c>
      <c r="AI8" s="78">
        <f>VLOOKUP(年度マスタ!$K$4&amp;"_"&amp;$AG8,データシート1!$A:$BT,MATCH("ab_"&amp;AI$2,データシート1!$A$1:$BT$1,0),0)</f>
        <v>116</v>
      </c>
      <c r="AJ8" s="78">
        <f>VLOOKUP(年度マスタ!$K$4&amp;"_"&amp;$AG8,データシート1!$A:$BT,MATCH("ab_"&amp;AJ$2,データシート1!$A$1:$BT$1,0),0)</f>
        <v>96</v>
      </c>
      <c r="AK8" s="78">
        <f>VLOOKUP(年度マスタ!$K$4&amp;"_"&amp;$AG8,データシート1!$A:$BT,MATCH("ab_"&amp;AK$2,データシート1!$A$1:$BT$1,0),0)</f>
        <v>996</v>
      </c>
      <c r="AL8" s="78">
        <f>VLOOKUP(年度マスタ!$K$4&amp;"_"&amp;$AG8,データシート1!$A:$BT,MATCH("ab_"&amp;AL$2,データシート1!$A$1:$BT$1,0),0)</f>
        <v>1255</v>
      </c>
      <c r="AM8" s="78">
        <f>VLOOKUP(年度マスタ!$K$4&amp;"_"&amp;$AG8,データシート1!$A:$BT,MATCH("ab_"&amp;AM$2,データシート1!$A$1:$BT$1,0),0)</f>
        <v>2866</v>
      </c>
      <c r="AN8" s="78">
        <f>VLOOKUP(年度マスタ!$K$4&amp;"_"&amp;$AG8,データシート1!$A:$BT,MATCH("ab_"&amp;AN$2,データシート1!$A$1:$BT$1,0),0)</f>
        <v>3149</v>
      </c>
      <c r="AO8" s="78">
        <f>VLOOKUP(年度マスタ!$K$4&amp;"_"&amp;$AG8,データシート1!$A:$BT,MATCH("ab_"&amp;AO$2,データシート1!$A$1:$BT$1,0),0)</f>
        <v>4243</v>
      </c>
      <c r="AP8" s="78">
        <f>VLOOKUP(年度マスタ!$K$4&amp;"_"&amp;$AG8,データシート1!$A:$BT,MATCH("ab_"&amp;AP$2,データシート1!$A$1:$BT$1,0),0)</f>
        <v>0</v>
      </c>
      <c r="AQ8" s="954">
        <f>VLOOKUP(年度マスタ!$K$4&amp;"_"&amp;$AG8,データシート1!$A:$BT,MATCH("ab_"&amp;AQ$2,データシート1!$A$1:$BT$1,0),0)</f>
        <v>0.19981533000000001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1.2837000000000001</v>
      </c>
      <c r="AI9" s="78">
        <f>VLOOKUP(年度マスタ!$K$4&amp;"_"&amp;$AG9,データシート1!$A:$BT,MATCH("ab_"&amp;AI$2,データシート1!$A$1:$BT$1,0),0)</f>
        <v>116</v>
      </c>
      <c r="AJ9" s="78">
        <f>VLOOKUP(年度マスタ!$K$4&amp;"_"&amp;$AG9,データシート1!$A:$BT,MATCH("ab_"&amp;AJ$2,データシート1!$A$1:$BT$1,0),0)</f>
        <v>96</v>
      </c>
      <c r="AK9" s="78">
        <f>VLOOKUP(年度マスタ!$K$4&amp;"_"&amp;$AG9,データシート1!$A:$BT,MATCH("ab_"&amp;AK$2,データシート1!$A$1:$BT$1,0),0)</f>
        <v>996</v>
      </c>
      <c r="AL9" s="78">
        <f>VLOOKUP(年度マスタ!$K$4&amp;"_"&amp;$AG9,データシート1!$A:$BT,MATCH("ab_"&amp;AL$2,データシート1!$A$1:$BT$1,0),0)</f>
        <v>1243</v>
      </c>
      <c r="AM9" s="78">
        <f>VLOOKUP(年度マスタ!$K$4&amp;"_"&amp;$AG9,データシート1!$A:$BT,MATCH("ab_"&amp;AM$2,データシート1!$A$1:$BT$1,0),0)</f>
        <v>2858</v>
      </c>
      <c r="AN9" s="78">
        <f>VLOOKUP(年度マスタ!$K$4&amp;"_"&amp;$AG9,データシート1!$A:$BT,MATCH("ab_"&amp;AN$2,データシート1!$A$1:$BT$1,0),0)</f>
        <v>3111</v>
      </c>
      <c r="AO9" s="78">
        <f>VLOOKUP(年度マスタ!$K$4&amp;"_"&amp;$AG9,データシート1!$A:$BT,MATCH("ab_"&amp;AO$2,データシート1!$A$1:$BT$1,0),0)</f>
        <v>4163</v>
      </c>
      <c r="AP9" s="78">
        <f>VLOOKUP(年度マスタ!$K$4&amp;"_"&amp;$AG9,データシート1!$A:$BT,MATCH("ab_"&amp;AP$2,データシート1!$A$1:$BT$1,0),0)</f>
        <v>0</v>
      </c>
      <c r="AQ9" s="954">
        <f>VLOOKUP(年度マスタ!$K$4&amp;"_"&amp;$AG9,データシート1!$A:$BT,MATCH("ab_"&amp;AQ$2,データシート1!$A$1:$BT$1,0),0)</f>
        <v>0.21471997000000001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1.1725000000000001</v>
      </c>
      <c r="AI10" s="78">
        <f>VLOOKUP(年度マスタ!$K$4&amp;"_"&amp;$AG10,データシート1!$A:$BT,MATCH("ab_"&amp;AI$2,データシート1!$A$1:$BT$1,0),0)</f>
        <v>116</v>
      </c>
      <c r="AJ10" s="78">
        <f>VLOOKUP(年度マスタ!$K$4&amp;"_"&amp;$AG10,データシート1!$A:$BT,MATCH("ab_"&amp;AJ$2,データシート1!$A$1:$BT$1,0),0)</f>
        <v>96</v>
      </c>
      <c r="AK10" s="78">
        <f>VLOOKUP(年度マスタ!$K$4&amp;"_"&amp;$AG10,データシート1!$A:$BT,MATCH("ab_"&amp;AK$2,データシート1!$A$1:$BT$1,0),0)</f>
        <v>996</v>
      </c>
      <c r="AL10" s="78">
        <f>VLOOKUP(年度マスタ!$K$4&amp;"_"&amp;$AG10,データシート1!$A:$BT,MATCH("ab_"&amp;AL$2,データシート1!$A$1:$BT$1,0),0)</f>
        <v>1296</v>
      </c>
      <c r="AM10" s="78">
        <f>VLOOKUP(年度マスタ!$K$4&amp;"_"&amp;$AG10,データシート1!$A:$BT,MATCH("ab_"&amp;AM$2,データシート1!$A$1:$BT$1,0),0)</f>
        <v>2913</v>
      </c>
      <c r="AN10" s="78">
        <f>VLOOKUP(年度マスタ!$K$4&amp;"_"&amp;$AG10,データシート1!$A:$BT,MATCH("ab_"&amp;AN$2,データシート1!$A$1:$BT$1,0),0)</f>
        <v>3112</v>
      </c>
      <c r="AO10" s="78">
        <f>VLOOKUP(年度マスタ!$K$4&amp;"_"&amp;$AG10,データシート1!$A:$BT,MATCH("ab_"&amp;AO$2,データシート1!$A$1:$BT$1,0),0)</f>
        <v>4178</v>
      </c>
      <c r="AP10" s="78">
        <f>VLOOKUP(年度マスタ!$K$4&amp;"_"&amp;$AG10,データシート1!$A:$BT,MATCH("ab_"&amp;AP$2,データシート1!$A$1:$BT$1,0),0)</f>
        <v>0</v>
      </c>
      <c r="AQ10" s="954">
        <f>VLOOKUP(年度マスタ!$K$4&amp;"_"&amp;$AG10,データシート1!$A:$BT,MATCH("ab_"&amp;AQ$2,データシート1!$A$1:$BT$1,0),0)</f>
        <v>0.20400726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1.0306</v>
      </c>
      <c r="AI11" s="78">
        <f>VLOOKUP(年度マスタ!$K$4&amp;"_"&amp;$AG11,データシート1!$A:$BT,MATCH("ab_"&amp;AI$2,データシート1!$A$1:$BT$1,0),0)</f>
        <v>116</v>
      </c>
      <c r="AJ11" s="78">
        <f>VLOOKUP(年度マスタ!$K$4&amp;"_"&amp;$AG11,データシート1!$A:$BT,MATCH("ab_"&amp;AJ$2,データシート1!$A$1:$BT$1,0),0)</f>
        <v>96</v>
      </c>
      <c r="AK11" s="78">
        <f>VLOOKUP(年度マスタ!$K$4&amp;"_"&amp;$AG11,データシート1!$A:$BT,MATCH("ab_"&amp;AK$2,データシート1!$A$1:$BT$1,0),0)</f>
        <v>996</v>
      </c>
      <c r="AL11" s="78">
        <f>VLOOKUP(年度マスタ!$K$4&amp;"_"&amp;$AG11,データシート1!$A:$BT,MATCH("ab_"&amp;AL$2,データシート1!$A$1:$BT$1,0),0)</f>
        <v>1338</v>
      </c>
      <c r="AM11" s="78">
        <f>VLOOKUP(年度マスタ!$K$4&amp;"_"&amp;$AG11,データシート1!$A:$BT,MATCH("ab_"&amp;AM$2,データシート1!$A$1:$BT$1,0),0)</f>
        <v>2964</v>
      </c>
      <c r="AN11" s="78">
        <f>VLOOKUP(年度マスタ!$K$4&amp;"_"&amp;$AG11,データシート1!$A:$BT,MATCH("ab_"&amp;AN$2,データシート1!$A$1:$BT$1,0),0)</f>
        <v>3183</v>
      </c>
      <c r="AO11" s="78">
        <f>VLOOKUP(年度マスタ!$K$4&amp;"_"&amp;$AG11,データシート1!$A:$BT,MATCH("ab_"&amp;AO$2,データシート1!$A$1:$BT$1,0),0)</f>
        <v>4196</v>
      </c>
      <c r="AP11" s="78">
        <f>VLOOKUP(年度マスタ!$K$4&amp;"_"&amp;$AG11,データシート1!$A:$BT,MATCH("ab_"&amp;AP$2,データシート1!$A$1:$BT$1,0),0)</f>
        <v>0</v>
      </c>
      <c r="AQ11" s="954">
        <f>VLOOKUP(年度マスタ!$K$4&amp;"_"&amp;$AG11,データシート1!$A:$BT,MATCH("ab_"&amp;AQ$2,データシート1!$A$1:$BT$1,0),0)</f>
        <v>0.17669792000000001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0.79500000000000004</v>
      </c>
      <c r="AI12" s="78">
        <f>VLOOKUP(年度マスタ!$K$4&amp;"_"&amp;$AG12,データシート1!$A:$BT,MATCH("ab_"&amp;AI$2,データシート1!$A$1:$BT$1,0),0)</f>
        <v>106</v>
      </c>
      <c r="AJ12" s="78">
        <f>VLOOKUP(年度マスタ!$K$4&amp;"_"&amp;$AG12,データシート1!$A:$BT,MATCH("ab_"&amp;AJ$2,データシート1!$A$1:$BT$1,0),0)</f>
        <v>85</v>
      </c>
      <c r="AK12" s="78">
        <f>VLOOKUP(年度マスタ!$K$4&amp;"_"&amp;$AG12,データシート1!$A:$BT,MATCH("ab_"&amp;AK$2,データシート1!$A$1:$BT$1,0),0)</f>
        <v>819</v>
      </c>
      <c r="AL12" s="78">
        <f>VLOOKUP(年度マスタ!$K$4&amp;"_"&amp;$AG12,データシート1!$A:$BT,MATCH("ab_"&amp;AL$2,データシート1!$A$1:$BT$1,0),0)</f>
        <v>1305</v>
      </c>
      <c r="AM12" s="78">
        <f>VLOOKUP(年度マスタ!$K$4&amp;"_"&amp;$AG12,データシート1!$A:$BT,MATCH("ab_"&amp;AM$2,データシート1!$A$1:$BT$1,0),0)</f>
        <v>3020</v>
      </c>
      <c r="AN12" s="78">
        <f>VLOOKUP(年度マスタ!$K$4&amp;"_"&amp;$AG12,データシート1!$A:$BT,MATCH("ab_"&amp;AN$2,データシート1!$A$1:$BT$1,0),0)</f>
        <v>3212</v>
      </c>
      <c r="AO12" s="78">
        <f>VLOOKUP(年度マスタ!$K$4&amp;"_"&amp;$AG12,データシート1!$A:$BT,MATCH("ab_"&amp;AO$2,データシート1!$A$1:$BT$1,0),0)</f>
        <v>4120</v>
      </c>
      <c r="AP12" s="78">
        <f>VLOOKUP(年度マスタ!$K$4&amp;"_"&amp;$AG12,データシート1!$A:$BT,MATCH("ab_"&amp;AP$2,データシート1!$A$1:$BT$1,0),0)</f>
        <v>0</v>
      </c>
      <c r="AQ12" s="954">
        <f>VLOOKUP(年度マスタ!$K$4&amp;"_"&amp;$AG12,データシート1!$A:$BT,MATCH("ab_"&amp;AQ$2,データシート1!$A$1:$BT$1,0),0)</f>
        <v>0.22356960000000001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106</v>
      </c>
      <c r="AJ13" s="78">
        <f>VLOOKUP(年度マスタ!$K$4&amp;"_"&amp;$AG13,データシート1!$A:$BT,MATCH("ab_"&amp;AJ$2,データシート1!$A$1:$BT$1,0),0)</f>
        <v>85</v>
      </c>
      <c r="AK13" s="78">
        <f>VLOOKUP(年度マスタ!$K$4&amp;"_"&amp;$AG13,データシート1!$A:$BT,MATCH("ab_"&amp;AK$2,データシート1!$A$1:$BT$1,0),0)</f>
        <v>819</v>
      </c>
      <c r="AL13" s="78">
        <f>VLOOKUP(年度マスタ!$K$4&amp;"_"&amp;$AG13,データシート1!$A:$BT,MATCH("ab_"&amp;AL$2,データシート1!$A$1:$BT$1,0),0)</f>
        <v>1306</v>
      </c>
      <c r="AM13" s="78">
        <f>VLOOKUP(年度マスタ!$K$4&amp;"_"&amp;$AG13,データシート1!$A:$BT,MATCH("ab_"&amp;AM$2,データシート1!$A$1:$BT$1,0),0)</f>
        <v>3073</v>
      </c>
      <c r="AN13" s="78">
        <f>VLOOKUP(年度マスタ!$K$4&amp;"_"&amp;$AG13,データシート1!$A:$BT,MATCH("ab_"&amp;AN$2,データシート1!$A$1:$BT$1,0),0)</f>
        <v>3285</v>
      </c>
      <c r="AO13" s="78">
        <f>VLOOKUP(年度マスタ!$K$4&amp;"_"&amp;$AG13,データシート1!$A:$BT,MATCH("ab_"&amp;AO$2,データシート1!$A$1:$BT$1,0),0)</f>
        <v>4103</v>
      </c>
      <c r="AP13" s="78">
        <f>VLOOKUP(年度マスタ!$K$4&amp;"_"&amp;$AG13,データシート1!$A:$BT,MATCH("ab_"&amp;AP$2,データシート1!$A$1:$BT$1,0),0)</f>
        <v>0</v>
      </c>
      <c r="AQ13" s="954">
        <f>VLOOKUP(年度マスタ!$K$4&amp;"_"&amp;$AG13,データシート1!$A:$BT,MATCH("ab_"&amp;AQ$2,データシート1!$A$1:$BT$1,0),0)</f>
        <v>0.22682999000000001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106</v>
      </c>
      <c r="AJ14" s="78">
        <f>VLOOKUP(年度マスタ!$K$4&amp;"_"&amp;$AG14,データシート1!$A:$BT,MATCH("ab_"&amp;AJ$2,データシート1!$A$1:$BT$1,0),0)</f>
        <v>85</v>
      </c>
      <c r="AK14" s="78">
        <f>VLOOKUP(年度マスタ!$K$4&amp;"_"&amp;$AG14,データシート1!$A:$BT,MATCH("ab_"&amp;AK$2,データシート1!$A$1:$BT$1,0),0)</f>
        <v>819</v>
      </c>
      <c r="AL14" s="78">
        <f>VLOOKUP(年度マスタ!$K$4&amp;"_"&amp;$AG14,データシート1!$A:$BT,MATCH("ab_"&amp;AL$2,データシート1!$A$1:$BT$1,0),0)</f>
        <v>1318</v>
      </c>
      <c r="AM14" s="78">
        <f>VLOOKUP(年度マスタ!$K$4&amp;"_"&amp;$AG14,データシート1!$A:$BT,MATCH("ab_"&amp;AM$2,データシート1!$A$1:$BT$1,0),0)</f>
        <v>3109</v>
      </c>
      <c r="AN14" s="78">
        <f>VLOOKUP(年度マスタ!$K$4&amp;"_"&amp;$AG14,データシート1!$A:$BT,MATCH("ab_"&amp;AN$2,データシート1!$A$1:$BT$1,0),0)</f>
        <v>3414</v>
      </c>
      <c r="AO14" s="78">
        <f>VLOOKUP(年度マスタ!$K$4&amp;"_"&amp;$AG14,データシート1!$A:$BT,MATCH("ab_"&amp;AO$2,データシート1!$A$1:$BT$1,0),0)</f>
        <v>4025</v>
      </c>
      <c r="AP14" s="78">
        <f>VLOOKUP(年度マスタ!$K$4&amp;"_"&amp;$AG14,データシート1!$A:$BT,MATCH("ab_"&amp;AP$2,データシート1!$A$1:$BT$1,0),0)</f>
        <v>0</v>
      </c>
      <c r="AQ14" s="954">
        <f>VLOOKUP(年度マスタ!$K$4&amp;"_"&amp;$AG14,データシート1!$A:$BT,MATCH("ab_"&amp;AQ$2,データシート1!$A$1:$BT$1,0),0)</f>
        <v>0.23288500000000001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106</v>
      </c>
      <c r="AJ15" s="78">
        <f>VLOOKUP(年度マスタ!$K$4&amp;"_"&amp;$AG15,データシート1!$A:$BT,MATCH("ab_"&amp;AJ$2,データシート1!$A$1:$BT$1,0),0)</f>
        <v>85</v>
      </c>
      <c r="AK15" s="78">
        <f>VLOOKUP(年度マスタ!$K$4&amp;"_"&amp;$AG15,データシート1!$A:$BT,MATCH("ab_"&amp;AK$2,データシート1!$A$1:$BT$1,0),0)</f>
        <v>819</v>
      </c>
      <c r="AL15" s="78">
        <f>VLOOKUP(年度マスタ!$K$4&amp;"_"&amp;$AG15,データシート1!$A:$BT,MATCH("ab_"&amp;AL$2,データシート1!$A$1:$BT$1,0),0)</f>
        <v>1328</v>
      </c>
      <c r="AM15" s="78">
        <f>VLOOKUP(年度マスタ!$K$4&amp;"_"&amp;$AG15,データシート1!$A:$BT,MATCH("ab_"&amp;AM$2,データシート1!$A$1:$BT$1,0),0)</f>
        <v>3157</v>
      </c>
      <c r="AN15" s="78">
        <f>VLOOKUP(年度マスタ!$K$4&amp;"_"&amp;$AG15,データシート1!$A:$BT,MATCH("ab_"&amp;AN$2,データシート1!$A$1:$BT$1,0),0)</f>
        <v>3442</v>
      </c>
      <c r="AO15" s="78">
        <f>VLOOKUP(年度マスタ!$K$4&amp;"_"&amp;$AG15,データシート1!$A:$BT,MATCH("ab_"&amp;AO$2,データシート1!$A$1:$BT$1,0),0)</f>
        <v>4000</v>
      </c>
      <c r="AP15" s="78">
        <f>VLOOKUP(年度マスタ!$K$4&amp;"_"&amp;$AG15,データシート1!$A:$BT,MATCH("ab_"&amp;AP$2,データシート1!$A$1:$BT$1,0),0)</f>
        <v>0</v>
      </c>
      <c r="AQ15" s="954">
        <f>VLOOKUP(年度マスタ!$K$4&amp;"_"&amp;$AG15,データシート1!$A:$BT,MATCH("ab_"&amp;AQ$2,データシート1!$A$1:$BT$1,0),0)</f>
        <v>0.24825541000000001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106</v>
      </c>
      <c r="AJ16" s="78">
        <f>VLOOKUP(年度マスタ!$K$4&amp;"_"&amp;$AG16,データシート1!$A:$BT,MATCH("ab_"&amp;AJ$2,データシート1!$A$1:$BT$1,0),0)</f>
        <v>85</v>
      </c>
      <c r="AK16" s="78">
        <f>VLOOKUP(年度マスタ!$K$4&amp;"_"&amp;$AG16,データシート1!$A:$BT,MATCH("ab_"&amp;AK$2,データシート1!$A$1:$BT$1,0),0)</f>
        <v>819</v>
      </c>
      <c r="AL16" s="78">
        <f>VLOOKUP(年度マスタ!$K$4&amp;"_"&amp;$AG16,データシート1!$A:$BT,MATCH("ab_"&amp;AL$2,データシート1!$A$1:$BT$1,0),0)</f>
        <v>1336</v>
      </c>
      <c r="AM16" s="78">
        <f>VLOOKUP(年度マスタ!$K$4&amp;"_"&amp;$AG16,データシート1!$A:$BT,MATCH("ab_"&amp;AM$2,データシート1!$A$1:$BT$1,0),0)</f>
        <v>3165</v>
      </c>
      <c r="AN16" s="78">
        <f>VLOOKUP(年度マスタ!$K$4&amp;"_"&amp;$AG16,データシート1!$A:$BT,MATCH("ab_"&amp;AN$2,データシート1!$A$1:$BT$1,0),0)</f>
        <v>3451</v>
      </c>
      <c r="AO16" s="78">
        <f>VLOOKUP(年度マスタ!$K$4&amp;"_"&amp;$AG16,データシート1!$A:$BT,MATCH("ab_"&amp;AO$2,データシート1!$A$1:$BT$1,0),0)</f>
        <v>3952</v>
      </c>
      <c r="AP16" s="78">
        <f>VLOOKUP(年度マスタ!$K$4&amp;"_"&amp;$AG16,データシート1!$A:$BT,MATCH("ab_"&amp;AP$2,データシート1!$A$1:$BT$1,0),0)</f>
        <v>0</v>
      </c>
      <c r="AQ16" s="954">
        <f>VLOOKUP(年度マスタ!$K$4&amp;"_"&amp;$AG16,データシート1!$A:$BT,MATCH("ab_"&amp;AQ$2,データシート1!$A$1:$BT$1,0),0)</f>
        <v>0.20028109999999999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106</v>
      </c>
      <c r="AJ17" s="151">
        <f>VLOOKUP(年度マスタ!$K$4&amp;"_"&amp;$AG17,データシート1!$A:$BT,MATCH("ab_"&amp;AJ$2,データシート1!$A$1:$BT$1,0),0)</f>
        <v>85</v>
      </c>
      <c r="AK17" s="151">
        <f>VLOOKUP(年度マスタ!$K$4&amp;"_"&amp;$AG17,データシート1!$A:$BT,MATCH("ab_"&amp;AK$2,データシート1!$A$1:$BT$1,0),0)</f>
        <v>819</v>
      </c>
      <c r="AL17" s="151">
        <f>VLOOKUP(年度マスタ!$K$4&amp;"_"&amp;$AG17,データシート1!$A:$BT,MATCH("ab_"&amp;AL$2,データシート1!$A$1:$BT$1,0),0)</f>
        <v>1405</v>
      </c>
      <c r="AM17" s="151">
        <f>VLOOKUP(年度マスタ!$K$4&amp;"_"&amp;$AG17,データシート1!$A:$BT,MATCH("ab_"&amp;AM$2,データシート1!$A$1:$BT$1,0),0)</f>
        <v>3115</v>
      </c>
      <c r="AN17" s="151">
        <f>VLOOKUP(年度マスタ!$K$4&amp;"_"&amp;$AG17,データシート1!$A:$BT,MATCH("ab_"&amp;AN$2,データシート1!$A$1:$BT$1,0),0)</f>
        <v>3345</v>
      </c>
      <c r="AO17" s="151">
        <f>VLOOKUP(年度マスタ!$K$4&amp;"_"&amp;$AG17,データシート1!$A:$BT,MATCH("ab_"&amp;AO$2,データシート1!$A$1:$BT$1,0),0)</f>
        <v>3963</v>
      </c>
      <c r="AP17" s="151">
        <f>VLOOKUP(年度マスタ!$K$4&amp;"_"&amp;$AG17,データシート1!$A:$BT,MATCH("ab_"&amp;AP$2,データシート1!$A$1:$BT$1,0),0)</f>
        <v>0</v>
      </c>
      <c r="AQ17" s="955">
        <f>VLOOKUP(年度マスタ!$K$4&amp;"_"&amp;$AG17,データシート1!$A:$BT,MATCH("ab_"&amp;AQ$2,データシート1!$A$1:$BT$1,0),0)</f>
        <v>0.22682999000000001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110</v>
      </c>
      <c r="AJ18" s="78">
        <f>VLOOKUP(年度マスタ!$K$4&amp;"_"&amp;$AG18,データシート1!$A:$BT,MATCH("ab_"&amp;AJ$2,データシート1!$A$1:$BT$1,0),0)</f>
        <v>88</v>
      </c>
      <c r="AK18" s="78">
        <f>VLOOKUP(年度マスタ!$K$4&amp;"_"&amp;$AG18,データシート1!$A:$BT,MATCH("ab_"&amp;AK$2,データシート1!$A$1:$BT$1,0),0)</f>
        <v>730</v>
      </c>
      <c r="AL18" s="78">
        <f>VLOOKUP(年度マスタ!$K$4&amp;"_"&amp;$AG18,データシート1!$A:$BT,MATCH("ab_"&amp;AL$2,データシート1!$A$1:$BT$1,0),0)</f>
        <v>1450</v>
      </c>
      <c r="AM18" s="78">
        <f>VLOOKUP(年度マスタ!$K$4&amp;"_"&amp;$AG18,データシート1!$A:$BT,MATCH("ab_"&amp;AM$2,データシート1!$A$1:$BT$1,0),0)</f>
        <v>3125</v>
      </c>
      <c r="AN18" s="78">
        <f>VLOOKUP(年度マスタ!$K$4&amp;"_"&amp;$AG18,データシート1!$A:$BT,MATCH("ab_"&amp;AN$2,データシート1!$A$1:$BT$1,0),0)</f>
        <v>3362</v>
      </c>
      <c r="AO18" s="78">
        <f>VLOOKUP(年度マスタ!$K$4&amp;"_"&amp;$AG18,データシート1!$A:$BT,MATCH("ab_"&amp;AO$2,データシート1!$A$1:$BT$1,0),0)</f>
        <v>3947</v>
      </c>
      <c r="AP18" s="78">
        <f>VLOOKUP(年度マスタ!$K$4&amp;"_"&amp;$AG18,データシート1!$A:$BT,MATCH("ab_"&amp;AP$2,データシート1!$A$1:$BT$1,0),0)</f>
        <v>0</v>
      </c>
      <c r="AQ18" s="954">
        <f>VLOOKUP(年度マスタ!$K$4&amp;"_"&amp;$AG18,データシート1!$A:$BT,MATCH("ab_"&amp;AQ$2,データシート1!$A$1:$BT$1,0),0)</f>
        <v>0.22915884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110</v>
      </c>
      <c r="AJ19" s="78">
        <f>VLOOKUP(年度マスタ!$K$4&amp;"_"&amp;$AG19,データシート1!$A:$BT,MATCH("ab_"&amp;AJ$2,データシート1!$A$1:$BT$1,0),0)</f>
        <v>88</v>
      </c>
      <c r="AK19" s="78">
        <f>VLOOKUP(年度マスタ!$K$4&amp;"_"&amp;$AG19,データシート1!$A:$BT,MATCH("ab_"&amp;AK$2,データシート1!$A$1:$BT$1,0),0)</f>
        <v>730</v>
      </c>
      <c r="AL19" s="78">
        <f>VLOOKUP(年度マスタ!$K$4&amp;"_"&amp;$AG19,データシート1!$A:$BT,MATCH("ab_"&amp;AL$2,データシート1!$A$1:$BT$1,0),0)</f>
        <v>1412</v>
      </c>
      <c r="AM19" s="78">
        <f>VLOOKUP(年度マスタ!$K$4&amp;"_"&amp;$AG19,データシート1!$A:$BT,MATCH("ab_"&amp;AM$2,データシート1!$A$1:$BT$1,0),0)</f>
        <v>3107</v>
      </c>
      <c r="AN19" s="78">
        <f>VLOOKUP(年度マスタ!$K$4&amp;"_"&amp;$AG19,データシート1!$A:$BT,MATCH("ab_"&amp;AN$2,データシート1!$A$1:$BT$1,0),0)</f>
        <v>3356</v>
      </c>
      <c r="AO19" s="78">
        <f>VLOOKUP(年度マスタ!$K$4&amp;"_"&amp;$AG19,データシート1!$A:$BT,MATCH("ab_"&amp;AO$2,データシート1!$A$1:$BT$1,0),0)</f>
        <v>3844</v>
      </c>
      <c r="AP19" s="78">
        <f>VLOOKUP(年度マスタ!$K$4&amp;"_"&amp;$AG19,データシート1!$A:$BT,MATCH("ab_"&amp;AP$2,データシート1!$A$1:$BT$1,0),0)</f>
        <v>0</v>
      </c>
      <c r="AQ19" s="954">
        <f>VLOOKUP(年度マスタ!$K$4&amp;"_"&amp;$AG19,データシート1!$A:$BT,MATCH("ab_"&amp;AQ$2,データシート1!$A$1:$BT$1,0),0)</f>
        <v>0.22030921000000001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110</v>
      </c>
      <c r="AJ20" s="78">
        <f>VLOOKUP(年度マスタ!$K$4&amp;"_"&amp;$AG20,データシート1!$A:$BT,MATCH("ab_"&amp;AJ$2,データシート1!$A$1:$BT$1,0),0)</f>
        <v>88</v>
      </c>
      <c r="AK20" s="78">
        <f>VLOOKUP(年度マスタ!$K$4&amp;"_"&amp;$AG20,データシート1!$A:$BT,MATCH("ab_"&amp;AK$2,データシート1!$A$1:$BT$1,0),0)</f>
        <v>730</v>
      </c>
      <c r="AL20" s="78">
        <f>VLOOKUP(年度マスタ!$K$4&amp;"_"&amp;$AG20,データシート1!$A:$BT,MATCH("ab_"&amp;AL$2,データシート1!$A$1:$BT$1,0),0)</f>
        <v>1429</v>
      </c>
      <c r="AM20" s="78">
        <f>VLOOKUP(年度マスタ!$K$4&amp;"_"&amp;$AG20,データシート1!$A:$BT,MATCH("ab_"&amp;AM$2,データシート1!$A$1:$BT$1,0),0)</f>
        <v>3071</v>
      </c>
      <c r="AN20" s="78">
        <f>VLOOKUP(年度マスタ!$K$4&amp;"_"&amp;$AG20,データシート1!$A:$BT,MATCH("ab_"&amp;AN$2,データシート1!$A$1:$BT$1,0),0)</f>
        <v>3376</v>
      </c>
      <c r="AO20" s="78">
        <f>VLOOKUP(年度マスタ!$K$4&amp;"_"&amp;$AG20,データシート1!$A:$BT,MATCH("ab_"&amp;AO$2,データシート1!$A$1:$BT$1,0),0)</f>
        <v>3806</v>
      </c>
      <c r="AP20" s="78">
        <f>VLOOKUP(年度マスタ!$K$4&amp;"_"&amp;$AG20,データシート1!$A:$BT,MATCH("ab_"&amp;AP$2,データシート1!$A$1:$BT$1,0),0)</f>
        <v>0</v>
      </c>
      <c r="AQ20" s="954">
        <f>VLOOKUP(年度マスタ!$K$4&amp;"_"&amp;$AG20,データシート1!$A:$BT,MATCH("ab_"&amp;AQ$2,データシート1!$A$1:$BT$1,0),0)</f>
        <v>0.21425420000000001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川上村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20304</v>
      </c>
      <c r="BF13" s="70" t="str">
        <f>年度マスタ!K4</f>
        <v>20304</v>
      </c>
      <c r="BG13" s="70" t="str">
        <f>年度マスタ!K4</f>
        <v>20304</v>
      </c>
      <c r="BH13" s="278" t="s">
        <v>195</v>
      </c>
      <c r="BI13" s="278" t="s">
        <v>195</v>
      </c>
      <c r="BJ13" s="278" t="s">
        <v>195</v>
      </c>
      <c r="BK13" s="278" t="str">
        <f>年度マスタ!K4</f>
        <v>20304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川上村</v>
      </c>
      <c r="BF14" s="70" t="str">
        <f>AP2</f>
        <v>川上村</v>
      </c>
      <c r="BG14" s="70" t="str">
        <f>AP2</f>
        <v>川上村</v>
      </c>
      <c r="BH14" s="70" t="s">
        <v>205</v>
      </c>
      <c r="BI14" s="70" t="s">
        <v>205</v>
      </c>
      <c r="BJ14" s="70" t="s">
        <v>205</v>
      </c>
      <c r="BK14" s="70" t="str">
        <f>AP2</f>
        <v>川上村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9.5003174350426196</v>
      </c>
      <c r="AG24" s="877">
        <f t="shared" ref="AG24:AP24" si="11">AG25+AG29</f>
        <v>8.9600437983015269</v>
      </c>
      <c r="AH24" s="877">
        <f t="shared" si="11"/>
        <v>8.7778443356484992</v>
      </c>
      <c r="AI24" s="877">
        <f t="shared" si="11"/>
        <v>6.5866757435504404</v>
      </c>
      <c r="AJ24" s="877">
        <f t="shared" si="11"/>
        <v>6.9731581879441702</v>
      </c>
      <c r="AK24" s="877">
        <f t="shared" si="11"/>
        <v>6.0634542601070676</v>
      </c>
      <c r="AL24" s="877">
        <f t="shared" si="11"/>
        <v>5.8486776696300655</v>
      </c>
      <c r="AM24" s="877">
        <f t="shared" si="11"/>
        <v>5.5036698630982164</v>
      </c>
      <c r="AN24" s="877">
        <f t="shared" si="11"/>
        <v>5.3598990585045465</v>
      </c>
      <c r="AO24" s="877">
        <f t="shared" si="11"/>
        <v>4.6371662067559516</v>
      </c>
      <c r="AP24" s="878">
        <f t="shared" si="11"/>
        <v>5.5850066477649722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3.8892155203069803</v>
      </c>
      <c r="AG25" s="879">
        <f>①CO2排出量の現状把握!AA35</f>
        <v>3.9083190529394396</v>
      </c>
      <c r="AH25" s="879">
        <f>①CO2排出量の現状把握!AB35</f>
        <v>3.9078873282272042</v>
      </c>
      <c r="AI25" s="879">
        <f>①CO2排出量の現状把握!AC35</f>
        <v>2.6000726984073399</v>
      </c>
      <c r="AJ25" s="879">
        <f>①CO2排出量の現状把握!AD35</f>
        <v>2.7232438447439558</v>
      </c>
      <c r="AK25" s="879">
        <f>①CO2排出量の現状把握!AE35</f>
        <v>2.627881468985958</v>
      </c>
      <c r="AL25" s="879">
        <f>①CO2排出量の現状把握!AF35</f>
        <v>2.5848915106376356</v>
      </c>
      <c r="AM25" s="879">
        <f>①CO2排出量の現状把握!AG35</f>
        <v>2.3272956421329609</v>
      </c>
      <c r="AN25" s="879">
        <f>①CO2排出量の現状把握!AH35</f>
        <v>2.3181830466735258</v>
      </c>
      <c r="AO25" s="879">
        <f>①CO2排出量の現状把握!AI35</f>
        <v>2.1970938288875992</v>
      </c>
      <c r="AP25" s="880">
        <f>①CO2排出量の現状把握!AJ35</f>
        <v>2.8249179508710816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7.2955846802037705E-2</v>
      </c>
      <c r="AG26" s="881">
        <f>①CO2排出量の現状把握!AA36</f>
        <v>6.4942254776683431E-2</v>
      </c>
      <c r="AH26" s="881">
        <f>①CO2排出量の現状把握!AB36</f>
        <v>5.7482829031504833E-2</v>
      </c>
      <c r="AI26" s="881">
        <f>①CO2排出量の現状把握!AC36</f>
        <v>4.0507505273116362E-2</v>
      </c>
      <c r="AJ26" s="881">
        <f>①CO2排出量の現状把握!AD36</f>
        <v>0</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0.3228940893006243</v>
      </c>
      <c r="AG27" s="881">
        <f>①CO2排出量の現状把握!AA37</f>
        <v>0.29145276741815912</v>
      </c>
      <c r="AH27" s="881">
        <f>①CO2排出量の現状把握!AB37</f>
        <v>0.23974471615051421</v>
      </c>
      <c r="AI27" s="881">
        <f>①CO2排出量の現状把握!AC37</f>
        <v>0.25726402951774779</v>
      </c>
      <c r="AJ27" s="881">
        <f>①CO2排出量の現状把握!AD37</f>
        <v>0.23940954578548751</v>
      </c>
      <c r="AK27" s="881">
        <f>①CO2排出量の現状把握!AE37</f>
        <v>0.24084820065779888</v>
      </c>
      <c r="AL27" s="881">
        <f>①CO2排出量の現状把握!AF37</f>
        <v>0.23751919643577907</v>
      </c>
      <c r="AM27" s="881">
        <f>①CO2排出量の現状把握!AG37</f>
        <v>0.2228777000691681</v>
      </c>
      <c r="AN27" s="881">
        <f>①CO2排出量の現状把握!AH37</f>
        <v>0.2023102654778948</v>
      </c>
      <c r="AO27" s="881">
        <f>①CO2排出量の現状把握!AI37</f>
        <v>0.23995772596402209</v>
      </c>
      <c r="AP27" s="882">
        <f>①CO2排出量の現状把握!AJ37</f>
        <v>0.25730997415468682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3.4933655842043181</v>
      </c>
      <c r="AG28" s="881">
        <f>①CO2排出量の現状把握!AA38</f>
        <v>3.5519240307445972</v>
      </c>
      <c r="AH28" s="881">
        <f>①CO2排出量の現状把握!AB38</f>
        <v>3.6106597830451852</v>
      </c>
      <c r="AI28" s="881">
        <f>①CO2排出量の現状把握!AC38</f>
        <v>2.3023011636164759</v>
      </c>
      <c r="AJ28" s="881">
        <f>①CO2排出量の現状把握!AD38</f>
        <v>2.4838342989584681</v>
      </c>
      <c r="AK28" s="881">
        <f>①CO2排出量の現状把握!AE38</f>
        <v>2.387033268328159</v>
      </c>
      <c r="AL28" s="881">
        <f>①CO2排出量の現状把握!AF38</f>
        <v>2.3473723142018565</v>
      </c>
      <c r="AM28" s="881">
        <f>①CO2排出量の現状把握!AG38</f>
        <v>2.104417942063793</v>
      </c>
      <c r="AN28" s="881">
        <f>①CO2排出量の現状把握!AH38</f>
        <v>2.1158727811956308</v>
      </c>
      <c r="AO28" s="881">
        <f>①CO2排出量の現状把握!AI38</f>
        <v>1.9571361029235772</v>
      </c>
      <c r="AP28" s="882">
        <f>①CO2排出量の現状把握!AJ38</f>
        <v>2.5676079767163946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5.6111019147356389</v>
      </c>
      <c r="AG29" s="883">
        <f>①CO2排出量の現状把握!AA39</f>
        <v>5.0517247453620868</v>
      </c>
      <c r="AH29" s="883">
        <f>①CO2排出量の現状把握!AB39</f>
        <v>4.869957007421295</v>
      </c>
      <c r="AI29" s="883">
        <f>①CO2排出量の現状把握!AC39</f>
        <v>3.9866030451431009</v>
      </c>
      <c r="AJ29" s="883">
        <f>①CO2排出量の現状把握!AD39</f>
        <v>4.2499143432002144</v>
      </c>
      <c r="AK29" s="883">
        <f>①CO2排出量の現状把握!AE39</f>
        <v>3.4355727911211096</v>
      </c>
      <c r="AL29" s="883">
        <f>①CO2排出量の現状把握!AF39</f>
        <v>3.2637861589924295</v>
      </c>
      <c r="AM29" s="883">
        <f>①CO2排出量の現状把握!AG39</f>
        <v>3.1763742209652555</v>
      </c>
      <c r="AN29" s="883">
        <f>①CO2排出量の現状把握!AH39</f>
        <v>3.0417160118310207</v>
      </c>
      <c r="AO29" s="883">
        <f>①CO2排出量の現状把握!AI39</f>
        <v>2.440072377868352</v>
      </c>
      <c r="AP29" s="884">
        <f>①CO2排出量の現状把握!AJ39</f>
        <v>2.7600886968938911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川上村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545.79999999999995</v>
      </c>
      <c r="K6" s="619">
        <f>VLOOKUP(年度マスタ!$K$4&amp;"_"&amp;K$5,データシート1!$A:$BT,MATCH("cb_"&amp;$G6,データシート1!$A$1:$BT$1,0),0)</f>
        <v>592</v>
      </c>
      <c r="L6" s="619">
        <f>VLOOKUP(年度マスタ!$K$4&amp;"_"&amp;L$5,データシート1!$A:$BT,MATCH("cb_"&amp;$G6,データシート1!$A$1:$BT$1,0),0)</f>
        <v>632</v>
      </c>
      <c r="M6" s="619">
        <f>VLOOKUP(年度マスタ!$K$4&amp;"_"&amp;M$5,データシート1!$A:$BT,MATCH("cb_"&amp;$G6,データシート1!$A$1:$BT$1,0),0)</f>
        <v>643.6</v>
      </c>
      <c r="N6" s="619">
        <f>VLOOKUP(年度マスタ!$K$4&amp;"_"&amp;N$5,データシート1!$A:$BT,MATCH("cb_"&amp;$G6,データシート1!$A$1:$BT$1,0),0)</f>
        <v>649.29999999999995</v>
      </c>
      <c r="O6" s="619">
        <f>VLOOKUP(年度マスタ!$K$4&amp;"_"&amp;O$5,データシート1!$A:$BT,MATCH("cb_"&amp;$G6,データシート1!$A$1:$BT$1,0),0)</f>
        <v>654.09999999999991</v>
      </c>
      <c r="P6" s="619">
        <f>VLOOKUP(年度マスタ!$K$4&amp;"_"&amp;P$5,データシート1!$A:$BT,MATCH("cb_"&amp;$G6,データシート1!$A$1:$BT$1,0),0)</f>
        <v>697.09999999999991</v>
      </c>
      <c r="Q6" s="619">
        <f>VLOOKUP(年度マスタ!$K$4&amp;"_"&amp;Q$5,データシート1!$A:$BT,MATCH("cb_"&amp;$G6,データシート1!$A$1:$BT$1,0),0)</f>
        <v>732.69999999999982</v>
      </c>
      <c r="R6" s="633">
        <f>VLOOKUP(年度マスタ!$K$4&amp;"_"&amp;R$5,データシート1!$A:$BT,MATCH("cb_"&amp;$G6,データシート1!$A$1:$BT$1,0),0)</f>
        <v>755.89999999999986</v>
      </c>
      <c r="S6" s="568"/>
      <c r="T6" s="190"/>
      <c r="U6" s="581"/>
      <c r="V6" s="195"/>
      <c r="W6" s="195"/>
      <c r="X6" s="195"/>
      <c r="Y6" s="196" t="s">
        <v>372</v>
      </c>
      <c r="Z6" s="663" t="s">
        <v>373</v>
      </c>
      <c r="AA6" s="663"/>
      <c r="AB6" s="663"/>
      <c r="AC6" s="664">
        <f>SUM(AC7:AC8)</f>
        <v>758305</v>
      </c>
      <c r="AD6" s="664">
        <f>SUM(AD7:AD8)</f>
        <v>1133398.4989999998</v>
      </c>
      <c r="AE6" s="665">
        <f>$AD6*3600/100000000</f>
        <v>40.802345963999997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372.8</v>
      </c>
      <c r="K7" s="617">
        <f>VLOOKUP(年度マスタ!$K$4&amp;"_"&amp;K$5,データシート1!$A:$BT,MATCH("cb_"&amp;$G7,データシート1!$A$1:$BT$1,0),0)</f>
        <v>1577.6</v>
      </c>
      <c r="L7" s="617">
        <f>VLOOKUP(年度マスタ!$K$4&amp;"_"&amp;L$5,データシート1!$A:$BT,MATCH("cb_"&amp;$G7,データシート1!$A$1:$BT$1,0),0)</f>
        <v>1605.1</v>
      </c>
      <c r="M7" s="617">
        <f>VLOOKUP(年度マスタ!$K$4&amp;"_"&amp;M$5,データシート1!$A:$BT,MATCH("cb_"&amp;$G7,データシート1!$A$1:$BT$1,0),0)</f>
        <v>1633</v>
      </c>
      <c r="N7" s="617">
        <f>VLOOKUP(年度マスタ!$K$4&amp;"_"&amp;N$5,データシート1!$A:$BT,MATCH("cb_"&amp;$G7,データシート1!$A$1:$BT$1,0),0)</f>
        <v>1662.2</v>
      </c>
      <c r="O7" s="617">
        <f>VLOOKUP(年度マスタ!$K$4&amp;"_"&amp;O$5,データシート1!$A:$BT,MATCH("cb_"&amp;$G7,データシート1!$A$1:$BT$1,0),0)</f>
        <v>1662.2</v>
      </c>
      <c r="P7" s="617">
        <f>VLOOKUP(年度マスタ!$K$4&amp;"_"&amp;P$5,データシート1!$A:$BT,MATCH("cb_"&amp;$G7,データシート1!$A$1:$BT$1,0),0)</f>
        <v>50721.2</v>
      </c>
      <c r="Q7" s="617">
        <f>VLOOKUP(年度マスタ!$K$4&amp;"_"&amp;Q$5,データシート1!$A:$BT,MATCH("cb_"&amp;$G7,データシート1!$A$1:$BT$1,0),0)</f>
        <v>50721.200000000004</v>
      </c>
      <c r="R7" s="634">
        <f>VLOOKUP(年度マスタ!$K$4&amp;"_"&amp;R$5,データシート1!$A:$BT,MATCH("cb_"&amp;$G7,データシート1!$A$1:$BT$1,0),0)</f>
        <v>50721.200000000004</v>
      </c>
      <c r="S7" s="568"/>
      <c r="T7" s="190"/>
      <c r="U7" s="581"/>
      <c r="V7" s="195"/>
      <c r="W7" s="195"/>
      <c r="X7" s="195"/>
      <c r="Y7" s="196" t="s">
        <v>375</v>
      </c>
      <c r="Z7" s="212" t="s">
        <v>376</v>
      </c>
      <c r="AA7" s="212"/>
      <c r="AB7" s="212"/>
      <c r="AC7" s="1022">
        <f>VLOOKUP(年度マスタ!$K$4&amp;"_"&amp;年度マスタ!$K$9,データシート3!A:AB,MATCH("ea_"&amp;$Y7&amp;"_設備",データシート3!$A$1:$AB$1,0),0)</f>
        <v>41445</v>
      </c>
      <c r="AD7" s="1022">
        <f>VLOOKUP(年度マスタ!$K$4&amp;"_"&amp;年度マスタ!$K$9,データシート3!A:AB,MATCH("ea_"&amp;$Y7&amp;"_年間発電",データシート3!$A$1:$AB$1,0),0)/10^3</f>
        <v>62267.099000000002</v>
      </c>
      <c r="AE7" s="554">
        <f t="shared" ref="AE7:AE16" si="0">$AD7*3600/100000000</f>
        <v>2.2416155639999999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716860</v>
      </c>
      <c r="AD8" s="1022">
        <f>VLOOKUP(年度マスタ!$K$4&amp;"_"&amp;年度マスタ!$K$9,データシート3!A:AB,MATCH("ea_"&amp;$Y8&amp;"_年間発電",データシート3!$A$1:$AB$1,0),0)/10^3</f>
        <v>1071131.3999999999</v>
      </c>
      <c r="AE8" s="554">
        <f t="shared" si="0"/>
        <v>38.560730399999997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11025</v>
      </c>
      <c r="AD10" s="666">
        <f>SUM(AD11:AD12)</f>
        <v>70111.298999999999</v>
      </c>
      <c r="AE10" s="667">
        <f t="shared" si="0"/>
        <v>2.5240067640000001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11025</v>
      </c>
      <c r="AD11" s="1022">
        <f>VLOOKUP(年度マスタ!$K$4&amp;"_"&amp;年度マスタ!$K$9,データシート3!A:AB,MATCH("ea_"&amp;$Y11&amp;"_年間発電",データシート3!$A$1:$AB$1,0),0)/10^3</f>
        <v>70111.298999999999</v>
      </c>
      <c r="AE11" s="554">
        <f t="shared" si="0"/>
        <v>2.5240067640000001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918.59999999999991</v>
      </c>
      <c r="K12" s="651">
        <f t="shared" ref="K12:Q12" si="1">SUM(K6:K11)</f>
        <v>2169.6</v>
      </c>
      <c r="L12" s="651">
        <f t="shared" si="1"/>
        <v>2237.1</v>
      </c>
      <c r="M12" s="651">
        <f t="shared" si="1"/>
        <v>2276.6</v>
      </c>
      <c r="N12" s="651">
        <f t="shared" si="1"/>
        <v>2311.5</v>
      </c>
      <c r="O12" s="651">
        <f t="shared" si="1"/>
        <v>2316.3000000000002</v>
      </c>
      <c r="P12" s="651">
        <f t="shared" si="1"/>
        <v>51418.299999999996</v>
      </c>
      <c r="Q12" s="651">
        <f t="shared" si="1"/>
        <v>51453.9</v>
      </c>
      <c r="R12" s="652">
        <f t="shared" ref="R12" si="2">SUM(R6:R11)</f>
        <v>51477.100000000006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31</v>
      </c>
      <c r="AD13" s="666">
        <f>SUM(AD14:AD16)</f>
        <v>192.3</v>
      </c>
      <c r="AE13" s="667">
        <f t="shared" si="0"/>
        <v>6.9227999999999998E-3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31</v>
      </c>
      <c r="AD16" s="1022">
        <f>VLOOKUP(年度マスタ!$K$4&amp;"_"&amp;年度マスタ!$K$9,データシート3!A:AB,MATCH("ea_"&amp;$Y16&amp;"_年間発電",データシート3!$A$1:$AB$1,0),0)/10^3</f>
        <v>192.3</v>
      </c>
      <c r="AE16" s="554">
        <f t="shared" si="0"/>
        <v>6.9227999999999998E-3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0.14303320999999999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2.6317520500000002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655.02549599999998</v>
      </c>
      <c r="K19" s="615">
        <f>K6*別紙!$C5/100*別紙!$E5/10^3</f>
        <v>710.47104000000002</v>
      </c>
      <c r="L19" s="615">
        <f>L6*別紙!$C5/100*別紙!$E5/10^3</f>
        <v>758.47584000000006</v>
      </c>
      <c r="M19" s="615">
        <f>M6*別紙!$C5/100*別紙!$E5/10^3</f>
        <v>772.39723199999992</v>
      </c>
      <c r="N19" s="615">
        <f>N6*別紙!$C5/100*別紙!$E5/10^3</f>
        <v>779.23791599999981</v>
      </c>
      <c r="O19" s="615">
        <f>O6*別紙!$C5/100*別紙!$E5/10^3</f>
        <v>784.99849199999983</v>
      </c>
      <c r="P19" s="615">
        <f>P6*別紙!$C5/100*別紙!$E5/10^3</f>
        <v>836.6036519999999</v>
      </c>
      <c r="Q19" s="615">
        <f>Q6*別紙!$C5/100*別紙!$E5/10^3</f>
        <v>879.3279239999996</v>
      </c>
      <c r="R19" s="639">
        <f>R6*別紙!$C5/100*別紙!$E5/10^3</f>
        <v>907.17070799999976</v>
      </c>
      <c r="S19" s="572"/>
      <c r="T19" s="191"/>
      <c r="U19" s="588"/>
      <c r="W19" s="201"/>
      <c r="X19" s="201"/>
      <c r="Y19" s="173"/>
      <c r="Z19" s="628" t="s">
        <v>389</v>
      </c>
      <c r="AA19" s="671"/>
      <c r="AB19" s="672"/>
      <c r="AC19" s="673">
        <f>SUM($AC$6,$AC$9,$AC$10,$AC$13)</f>
        <v>769361</v>
      </c>
      <c r="AD19" s="673">
        <f>SUM($AD$6,$AD$9,$AD$10,$AD$13)</f>
        <v>1203702.098</v>
      </c>
      <c r="AE19" s="674">
        <f>SUM($AE$6,$AE$9,$AE$10,$AE$13,$AE$17,$AE$18)</f>
        <v>46.108060787999996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493.12492800000001</v>
      </c>
      <c r="K20" s="617">
        <f>K7*別紙!$C6/100*別紙!$E6/10^3</f>
        <v>2086.7861759999996</v>
      </c>
      <c r="L20" s="617">
        <f>L7*別紙!$C6/100*別紙!$E6/10^3</f>
        <v>2123.1620760000001</v>
      </c>
      <c r="M20" s="617">
        <f>M7*別紙!$C6/100*別紙!$E6/10^3</f>
        <v>2160.0670800000003</v>
      </c>
      <c r="N20" s="617">
        <f>N7*別紙!$C6/100*別紙!$E6/10^3</f>
        <v>2198.6916720000004</v>
      </c>
      <c r="O20" s="617">
        <f>O7*別紙!$C6/100*別紙!$E6/10^3</f>
        <v>2198.6916720000004</v>
      </c>
      <c r="P20" s="617">
        <f>P7*別紙!$C6/100*別紙!$E6/10^3</f>
        <v>67091.974512000001</v>
      </c>
      <c r="Q20" s="617">
        <f>Q7*別紙!$C6/100*別紙!$E6/10^3</f>
        <v>67091.974512000001</v>
      </c>
      <c r="R20" s="634">
        <f>R7*別紙!$C6/100*別紙!$E6/10^3</f>
        <v>67091.974512000001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1148.1504239999999</v>
      </c>
      <c r="K25" s="657">
        <f t="shared" si="3"/>
        <v>2797.2572159999995</v>
      </c>
      <c r="L25" s="657">
        <f t="shared" si="3"/>
        <v>2881.6379160000001</v>
      </c>
      <c r="M25" s="657">
        <f t="shared" si="3"/>
        <v>2932.4643120000001</v>
      </c>
      <c r="N25" s="657">
        <f t="shared" si="3"/>
        <v>2977.929588</v>
      </c>
      <c r="O25" s="657">
        <f t="shared" si="3"/>
        <v>2983.6901640000001</v>
      </c>
      <c r="P25" s="657">
        <f t="shared" si="3"/>
        <v>67928.578164000006</v>
      </c>
      <c r="Q25" s="657">
        <f t="shared" si="3"/>
        <v>67971.302435999998</v>
      </c>
      <c r="R25" s="658">
        <f t="shared" ref="R25" si="4">SUM(R19:R24)</f>
        <v>67999.145220000006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13007.558766685666</v>
      </c>
      <c r="K26" s="654">
        <f>(VLOOKUP(年度マスタ!$K$4&amp;"_"&amp;K$18,データシート1!$A:$BT,MATCH("da_合計",データシート1!$A$1:$BT$1,0),0))/10^3</f>
        <v>12765.129378853617</v>
      </c>
      <c r="L26" s="654">
        <f>(VLOOKUP(年度マスタ!$K$4&amp;"_"&amp;L$18,データシート1!$A:$BT,MATCH("da_合計",データシート1!$A$1:$BT$1,0),0))/10^3</f>
        <v>12856.147613427444</v>
      </c>
      <c r="M26" s="654">
        <f>(VLOOKUP(年度マスタ!$K$4&amp;"_"&amp;M$18,データシート1!$A:$BT,MATCH("da_合計",データシート1!$A$1:$BT$1,0),0))/10^3</f>
        <v>12349.128631272521</v>
      </c>
      <c r="N26" s="654">
        <f>(VLOOKUP(年度マスタ!$K$4&amp;"_"&amp;N$18,データシート1!$A:$BT,MATCH("da_合計",データシート1!$A$1:$BT$1,0),0))/10^3</f>
        <v>12623.979660782232</v>
      </c>
      <c r="O26" s="654">
        <f>(VLOOKUP(年度マスタ!$K$4&amp;"_"&amp;O$18,データシート1!$A:$BT,MATCH("da_合計",データシート1!$A$1:$BT$1,0),0))/10^3</f>
        <v>12033.15449959491</v>
      </c>
      <c r="P26" s="654">
        <f>(VLOOKUP(年度マスタ!$K$4&amp;"_"&amp;P$18,データシート1!$A:$BT,MATCH("da_合計",データシート1!$A$1:$BT$1,0),0))/10^3</f>
        <v>12641.137883780924</v>
      </c>
      <c r="Q26" s="654">
        <f>(VLOOKUP(年度マスタ!$K$4&amp;"_"&amp;Q$18,データシート1!$A:$BT,MATCH("da_合計",データシート1!$A$1:$BT$1,0),0))/10^3</f>
        <v>12482.996619090198</v>
      </c>
      <c r="R26" s="655">
        <f>Q26</f>
        <v>12482.996619090198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8.8267940556270061E-2</v>
      </c>
      <c r="K27" s="839">
        <f t="shared" ref="K27:P27" si="5">K25/K26</f>
        <v>0.21913269603313723</v>
      </c>
      <c r="L27" s="839">
        <f t="shared" si="5"/>
        <v>0.22414474402816512</v>
      </c>
      <c r="M27" s="839">
        <f t="shared" si="5"/>
        <v>0.23746325749445393</v>
      </c>
      <c r="N27" s="839">
        <f t="shared" si="5"/>
        <v>0.23589467569020747</v>
      </c>
      <c r="O27" s="839">
        <f t="shared" si="5"/>
        <v>0.24795577619322054</v>
      </c>
      <c r="P27" s="839">
        <f t="shared" si="5"/>
        <v>5.3736126279545635</v>
      </c>
      <c r="Q27" s="839">
        <f>Q25/Q26</f>
        <v>5.4451110186196603</v>
      </c>
      <c r="R27" s="840">
        <f>R25/R26</f>
        <v>5.4473414753641105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5.4473414753641105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96.427335096701313</v>
      </c>
      <c r="AA52" s="173"/>
      <c r="AB52" s="678" t="s">
        <v>413</v>
      </c>
      <c r="AC52" s="679">
        <f>$AD6</f>
        <v>1133398.4989999998</v>
      </c>
      <c r="AD52" s="680">
        <f>R19+R20</f>
        <v>67999.145220000006</v>
      </c>
      <c r="AE52" s="681">
        <f t="shared" ref="AE52:AE54" si="6">IFERROR(AD52/AC52,"-")</f>
        <v>5.9995796077015995E-2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1191219.1013809098</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70111.298999999999</v>
      </c>
      <c r="AD54" s="679">
        <f>R22</f>
        <v>0</v>
      </c>
      <c r="AE54" s="681">
        <f t="shared" si="6"/>
        <v>0</v>
      </c>
      <c r="AF54" s="473"/>
      <c r="AG54" s="41"/>
      <c r="AH54" s="420"/>
      <c r="AI54" s="442" t="s">
        <v>440</v>
      </c>
      <c r="AJ54" s="443">
        <f>VLOOKUP(年度マスタ!$K$4&amp;"_"&amp;AJ$53,データシート1!$A$1:$BT$2000,MATCH("ca_太陽光発電（10kW未満）",データシート1!$A$1:$BT$1,0),0)</f>
        <v>119</v>
      </c>
      <c r="AK54" s="443">
        <f>VLOOKUP(年度マスタ!$K$4&amp;"_"&amp;AK$53,データシート1!$A$1:$BT$2000,MATCH("ca_太陽光発電（10kW未満）",データシート1!$A$1:$BT$1,0),0)</f>
        <v>125</v>
      </c>
      <c r="AL54" s="443">
        <f>VLOOKUP(年度マスタ!$K$4&amp;"_"&amp;AL$53,データシート1!$A$1:$BT$2000,MATCH("ca_太陽光発電（10kW未満）",データシート1!$A$1:$BT$1,0),0)</f>
        <v>133</v>
      </c>
      <c r="AM54" s="443">
        <f>VLOOKUP(年度マスタ!$K$4&amp;"_"&amp;AM$53,データシート1!$A$1:$BT$2000,MATCH("ca_太陽光発電（10kW未満）",データシート1!$A$1:$BT$1,0),0)</f>
        <v>135</v>
      </c>
      <c r="AN54" s="443">
        <f>VLOOKUP(年度マスタ!$K$4&amp;"_"&amp;AN$53,データシート1!$A$1:$BT$2000,MATCH("ca_太陽光発電（10kW未満）",データシート1!$A$1:$BT$1,0),0)</f>
        <v>136</v>
      </c>
      <c r="AO54" s="443">
        <f>VLOOKUP(年度マスタ!$K$4&amp;"_"&amp;AO$53,データシート1!$A$1:$BT$2000,MATCH("ca_太陽光発電（10kW未満）",データシート1!$A$1:$BT$1,0),0)</f>
        <v>137</v>
      </c>
      <c r="AP54" s="443">
        <f>VLOOKUP(年度マスタ!$K$4&amp;"_"&amp;AP$53,データシート1!$A$1:$BT$2000,MATCH("ca_太陽光発電（10kW未満）",データシート1!$A$1:$BT$1,0),0)</f>
        <v>142</v>
      </c>
      <c r="AQ54" s="443">
        <f>VLOOKUP(年度マスタ!$K$4&amp;"_"&amp;AQ$53,データシート1!$A$1:$BT$2000,MATCH("ca_太陽光発電（10kW未満）",データシート1!$A$1:$BT$1,0),0)</f>
        <v>148</v>
      </c>
      <c r="AR54" s="443">
        <f>VLOOKUP(年度マスタ!$K$4&amp;"_"&amp;AR$53,データシート1!$A$1:$BT$2000,MATCH("ca_太陽光発電（10kW未満）",データシート1!$A$1:$BT$1,0),0)</f>
        <v>151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192.3</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川上村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川上村</v>
      </c>
      <c r="AZ12" s="1023" t="str">
        <f>年度マスタ!$K4</f>
        <v>20304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10443</v>
      </c>
      <c r="AY21" s="18" t="str">
        <f>IF(IFERROR(比較地域マスタ!$Z6,"")=0,"",IFERROR(比較地域マスタ!$Z6,""))</f>
        <v>片品村</v>
      </c>
      <c r="BB21" s="110" t="str">
        <f t="shared" ref="BB21:BC68" si="0">AX21</f>
        <v>10443</v>
      </c>
      <c r="BC21" s="1031" t="str">
        <f t="shared" si="0"/>
        <v>片品村</v>
      </c>
      <c r="BD21" s="34">
        <f>SUM(BE21,BI21:BK21,BQ21)</f>
        <v>28.15833599407317</v>
      </c>
      <c r="BE21" s="34">
        <f>SUM(BF21:BH21)</f>
        <v>2.5261343912250247</v>
      </c>
      <c r="BF21" s="34">
        <f>VLOOKUP($AX21&amp;"_"&amp;$BC$14,データシート1!$A:$BT,MATCH($BC$12&amp;"_"&amp;BF$20,データシート1!$A$1:$BT$1,0),0)</f>
        <v>1.4386973492072388</v>
      </c>
      <c r="BG21" s="34">
        <f>VLOOKUP($AX21&amp;"_"&amp;$BC$14,データシート1!$A:$BT,MATCH($BC$12&amp;"_"&amp;BG$20,データシート1!$A$1:$BT$1,0),0)</f>
        <v>0.47503843546995539</v>
      </c>
      <c r="BH21" s="34">
        <f>VLOOKUP($AX21&amp;"_"&amp;$BC$14,データシート1!$A:$BT,MATCH($BC$12&amp;"_"&amp;BH$20,データシート1!$A$1:$BT$1,0),0)</f>
        <v>0.61239860654783018</v>
      </c>
      <c r="BI21" s="34">
        <f>VLOOKUP($AX21&amp;"_"&amp;$BC$14,データシート1!$A:$BT,MATCH($BC$12&amp;"_"&amp;BI$20,データシート1!$A$1:$BT$1,0),0)</f>
        <v>6.2433263478980141</v>
      </c>
      <c r="BJ21" s="34">
        <f>VLOOKUP($AX21&amp;"_"&amp;$BC$14,データシート1!$A:$BT,MATCH($BC$12&amp;"_"&amp;BJ$20,データシート1!$A$1:$BT$1,0),0)</f>
        <v>4.8633062212316505</v>
      </c>
      <c r="BK21" s="34">
        <f t="shared" ref="BK21:BK68" si="1">SUM(BL21,BO21:BP21)</f>
        <v>13.624410003518479</v>
      </c>
      <c r="BL21" s="34">
        <f t="shared" ref="BL21:BL67" si="2">SUM(BM21:BN21)</f>
        <v>13.380059959060208</v>
      </c>
      <c r="BM21" s="34">
        <f>VLOOKUP($AX21&amp;"_"&amp;$BC$14,データシート1!$A:$BT,MATCH($BC$12&amp;"_"&amp;BM$20,データシート1!$A$1:$BT$1,0),0)</f>
        <v>4.3981630192133885</v>
      </c>
      <c r="BN21" s="34">
        <f>VLOOKUP($AX21&amp;"_"&amp;$BC$14,データシート1!$A:$BT,MATCH($BC$12&amp;"_"&amp;BN$20,データシート1!$A$1:$BT$1,0),0)</f>
        <v>8.9818969398468198</v>
      </c>
      <c r="BO21" s="34">
        <f>VLOOKUP($AX21&amp;"_"&amp;$BC$14,データシート1!$A:$BT,MATCH($BC$12&amp;"_"&amp;BO$20,データシート1!$A$1:$BT$1,0),0)</f>
        <v>0.24435004445826999</v>
      </c>
      <c r="BP21" s="34">
        <f>VLOOKUP($AX21&amp;"_"&amp;$BC$14,データシート1!$A:$BT,MATCH($BC$12&amp;"_"&amp;BP$20,データシート1!$A$1:$BT$1,0),0)</f>
        <v>0</v>
      </c>
      <c r="BQ21" s="34">
        <f>VLOOKUP($AX21&amp;"_"&amp;$BC$14,データシート1!$A:$BT,MATCH($BC$12&amp;"_"&amp;BQ$20,データシート1!$A$1:$BT$1,0),0)</f>
        <v>0.9011590302000001</v>
      </c>
      <c r="BR21" s="35">
        <f t="shared" ref="BR21:BR68" si="3">BD21</f>
        <v>28.15833599407317</v>
      </c>
      <c r="BT21" s="111" t="str">
        <f t="shared" ref="BT21:BT68" si="4">AY21</f>
        <v>片品村</v>
      </c>
      <c r="BU21" s="34">
        <f>BD21</f>
        <v>28.15833599407317</v>
      </c>
      <c r="BV21" s="60">
        <f>BE21/$BR21</f>
        <v>8.9711778130523445E-2</v>
      </c>
      <c r="BW21" s="60">
        <f t="shared" ref="BW21:CH42" si="5">BF21/$BR21</f>
        <v>5.1093123880262638E-2</v>
      </c>
      <c r="BX21" s="60">
        <f t="shared" si="5"/>
        <v>1.6870259505744323E-2</v>
      </c>
      <c r="BY21" s="60">
        <f t="shared" si="5"/>
        <v>2.174839474451648E-2</v>
      </c>
      <c r="BZ21" s="60">
        <f t="shared" si="5"/>
        <v>0.22172213404982893</v>
      </c>
      <c r="CA21" s="60">
        <f t="shared" si="5"/>
        <v>0.17271284149231297</v>
      </c>
      <c r="CB21" s="60">
        <f t="shared" si="5"/>
        <v>0.48384996920223466</v>
      </c>
      <c r="CC21" s="60">
        <f t="shared" si="5"/>
        <v>0.47517225314295825</v>
      </c>
      <c r="CD21" s="60">
        <f t="shared" si="5"/>
        <v>0.15619399598538505</v>
      </c>
      <c r="CE21" s="60">
        <f t="shared" si="5"/>
        <v>0.31897825715757316</v>
      </c>
      <c r="CF21" s="60">
        <f t="shared" si="5"/>
        <v>8.6777160592764191E-3</v>
      </c>
      <c r="CG21" s="60">
        <f t="shared" si="5"/>
        <v>0</v>
      </c>
      <c r="CH21" s="60">
        <f>BQ21/$BR21</f>
        <v>3.2003277125099941E-2</v>
      </c>
      <c r="CI21" s="112">
        <f t="shared" ref="CI21:CI68" si="6">BR21/$BR21</f>
        <v>1</v>
      </c>
      <c r="CK21" s="113" t="str">
        <f t="shared" ref="CK21:CK68" si="7">AY21</f>
        <v>片品村</v>
      </c>
      <c r="CL21" s="114">
        <f>CN21+CP21+CR21</f>
        <v>2.5261343912250247</v>
      </c>
      <c r="CM21" s="61">
        <f>IF(IF(CL21=0,0,CW21/CL21)&gt;1,1,IF(CL21=0,0,CW21/CL21))</f>
        <v>0</v>
      </c>
      <c r="CN21" s="62">
        <f>BF21</f>
        <v>1.4386973492072388</v>
      </c>
      <c r="CO21" s="61">
        <f>IF(IF(CN21=0,0,CX21/CN21)&gt;1,1,IF(CN21=0,0,CX21/CN21))</f>
        <v>0</v>
      </c>
      <c r="CP21" s="62">
        <f t="shared" ref="CP21:CP68" si="8">BG21</f>
        <v>0.47503843546995539</v>
      </c>
      <c r="CQ21" s="61">
        <f>IF(IF(CP21=0,0,CY21/CP21)&gt;1,1,IF(CP21=0,0,CY21/CP21))</f>
        <v>0</v>
      </c>
      <c r="CR21" s="62">
        <f t="shared" ref="CR21:CR68" si="9">BH21</f>
        <v>0.61239860654783018</v>
      </c>
      <c r="CS21" s="61">
        <f>IF(IF(CR21=0,0,CZ21/CR21)&gt;1,1,IF(CR21=0,0,CZ21/CR21))</f>
        <v>0</v>
      </c>
      <c r="CT21" s="62">
        <f t="shared" ref="CT21:CT68" si="10">BI21</f>
        <v>6.2433263478980141</v>
      </c>
      <c r="CU21" s="63">
        <f>IF(IF(CT21=0,0,DA21/CT21)&gt;1,1,IF(CT21=0,0,DA21/CT21))</f>
        <v>0.52616182735762085</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3.2850000000000001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3.2850000000000001</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06367</v>
      </c>
      <c r="AY22" s="18" t="str">
        <f>IF(IFERROR(比較地域マスタ!$Z7,"")=0,"",IFERROR(比較地域マスタ!$Z7,""))</f>
        <v>戸沢村</v>
      </c>
      <c r="BB22" s="110" t="str">
        <f t="shared" si="0"/>
        <v>06367</v>
      </c>
      <c r="BC22" s="1031" t="str">
        <f t="shared" si="0"/>
        <v>戸沢村</v>
      </c>
      <c r="BD22" s="34">
        <f t="shared" ref="BD22:BD68" si="14">SUM(BE22,BI22:BK22,BQ22)</f>
        <v>22.322326208849113</v>
      </c>
      <c r="BE22" s="34">
        <f t="shared" ref="BE22:BE67" si="15">SUM(BF22:BH22)</f>
        <v>2.8159018942687375</v>
      </c>
      <c r="BF22" s="34">
        <f>VLOOKUP($AX22&amp;"_"&amp;$BC$14,データシート1!$A:$BT,MATCH($BC$12&amp;"_"&amp;BF$20,データシート1!$A$1:$BT$1,0),0)</f>
        <v>0.68233587690771091</v>
      </c>
      <c r="BG22" s="34">
        <f>VLOOKUP($AX22&amp;"_"&amp;$BC$14,データシート1!$A:$BT,MATCH($BC$12&amp;"_"&amp;BG$20,データシート1!$A$1:$BT$1,0),0)</f>
        <v>0.79632232552273485</v>
      </c>
      <c r="BH22" s="34">
        <f>VLOOKUP($AX22&amp;"_"&amp;$BC$14,データシート1!$A:$BT,MATCH($BC$12&amp;"_"&amp;BH$20,データシート1!$A$1:$BT$1,0),0)</f>
        <v>1.3372436918382917</v>
      </c>
      <c r="BI22" s="34">
        <f>VLOOKUP($AX22&amp;"_"&amp;$BC$14,データシート1!$A:$BT,MATCH($BC$12&amp;"_"&amp;BI$20,データシート1!$A$1:$BT$1,0),0)</f>
        <v>3.1196654548218943</v>
      </c>
      <c r="BJ22" s="34">
        <f>VLOOKUP($AX22&amp;"_"&amp;$BC$14,データシート1!$A:$BT,MATCH($BC$12&amp;"_"&amp;BJ$20,データシート1!$A$1:$BT$1,0),0)</f>
        <v>6.558569283896766</v>
      </c>
      <c r="BK22" s="34">
        <f t="shared" si="1"/>
        <v>9.4534376952370938</v>
      </c>
      <c r="BL22" s="34">
        <f t="shared" si="2"/>
        <v>9.209029263671427</v>
      </c>
      <c r="BM22" s="34">
        <f>VLOOKUP($AX22&amp;"_"&amp;$BC$14,データシート1!$A:$BT,MATCH($BC$12&amp;"_"&amp;BM$20,データシート1!$A$1:$BT$1,0),0)</f>
        <v>3.6098643322097526</v>
      </c>
      <c r="BN22" s="34">
        <f>VLOOKUP($AX22&amp;"_"&amp;$BC$14,データシート1!$A:$BT,MATCH($BC$12&amp;"_"&amp;BN$20,データシート1!$A$1:$BT$1,0),0)</f>
        <v>5.5991649314616749</v>
      </c>
      <c r="BO22" s="34">
        <f>VLOOKUP($AX22&amp;"_"&amp;$BC$14,データシート1!$A:$BT,MATCH($BC$12&amp;"_"&amp;BO$20,データシート1!$A$1:$BT$1,0),0)</f>
        <v>0.24440843156566699</v>
      </c>
      <c r="BP22" s="34">
        <f>VLOOKUP($AX22&amp;"_"&amp;$BC$14,データシート1!$A:$BT,MATCH($BC$12&amp;"_"&amp;BP$20,データシート1!$A$1:$BT$1,0),0)</f>
        <v>0</v>
      </c>
      <c r="BQ22" s="34">
        <f>VLOOKUP($AX22&amp;"_"&amp;$BC$14,データシート1!$A:$BT,MATCH($BC$12&amp;"_"&amp;BQ$20,データシート1!$A$1:$BT$1,0),0)</f>
        <v>0.37475188062462261</v>
      </c>
      <c r="BR22" s="35">
        <f t="shared" si="3"/>
        <v>22.322326208849113</v>
      </c>
      <c r="BT22" s="121" t="str">
        <f t="shared" si="4"/>
        <v>戸沢村</v>
      </c>
      <c r="BU22" s="33">
        <f>BD22</f>
        <v>22.322326208849113</v>
      </c>
      <c r="BV22" s="59">
        <f t="shared" ref="BV22:BZ68" si="16">BE22/$BR22</f>
        <v>0.12614733195469768</v>
      </c>
      <c r="BW22" s="59">
        <f t="shared" si="5"/>
        <v>3.0567418042534312E-2</v>
      </c>
      <c r="BX22" s="59">
        <f t="shared" si="5"/>
        <v>3.5673805591419652E-2</v>
      </c>
      <c r="BY22" s="59">
        <f t="shared" si="5"/>
        <v>5.990610832074373E-2</v>
      </c>
      <c r="BZ22" s="59">
        <f t="shared" si="5"/>
        <v>0.13975539223081432</v>
      </c>
      <c r="CA22" s="59">
        <f t="shared" si="5"/>
        <v>0.29381208851328361</v>
      </c>
      <c r="CB22" s="59">
        <f t="shared" si="5"/>
        <v>0.42349697817288956</v>
      </c>
      <c r="CC22" s="59">
        <f t="shared" si="5"/>
        <v>0.41254792074585594</v>
      </c>
      <c r="CD22" s="59">
        <f t="shared" si="5"/>
        <v>0.16171541883384513</v>
      </c>
      <c r="CE22" s="59">
        <f t="shared" si="5"/>
        <v>0.25083250191201084</v>
      </c>
      <c r="CF22" s="59">
        <f t="shared" si="5"/>
        <v>1.0949057427033638E-2</v>
      </c>
      <c r="CG22" s="59">
        <f t="shared" si="5"/>
        <v>0</v>
      </c>
      <c r="CH22" s="59">
        <f t="shared" si="5"/>
        <v>1.6788209128314857E-2</v>
      </c>
      <c r="CI22" s="122">
        <f t="shared" si="6"/>
        <v>1</v>
      </c>
      <c r="CK22" s="123" t="str">
        <f t="shared" si="7"/>
        <v>戸沢村</v>
      </c>
      <c r="CL22" s="124">
        <f t="shared" ref="CL22:CL68" si="17">CN22+CP22+CR22</f>
        <v>2.8159018942687375</v>
      </c>
      <c r="CM22" s="65">
        <f t="shared" ref="CM22:CM68" si="18">IF(IF(CL22=0,0,CW22/CL22)&gt;1,1,IF(CL22=0,0,CW22/CL22))</f>
        <v>0</v>
      </c>
      <c r="CN22" s="66">
        <f t="shared" ref="CN22:CN68" si="19">BF22</f>
        <v>0.68233587690771091</v>
      </c>
      <c r="CO22" s="65">
        <f t="shared" ref="CO22:CO68" si="20">IF(IF(CN22=0,0,CX22/CN22)&gt;1,1,IF(CN22=0,0,CX22/CN22))</f>
        <v>0</v>
      </c>
      <c r="CP22" s="66">
        <f t="shared" si="8"/>
        <v>0.79632232552273485</v>
      </c>
      <c r="CQ22" s="65">
        <f t="shared" ref="CQ22:CQ68" si="21">IF(IF(CP22=0,0,CY22/CP22)&gt;1,1,IF(CP22=0,0,CY22/CP22))</f>
        <v>0</v>
      </c>
      <c r="CR22" s="66">
        <f t="shared" si="9"/>
        <v>1.3372436918382917</v>
      </c>
      <c r="CS22" s="65">
        <f t="shared" ref="CS22:CS68" si="22">IF(IF(CR22=0,0,CZ22/CR22)&gt;1,1,IF(CR22=0,0,CZ22/CR22))</f>
        <v>0</v>
      </c>
      <c r="CT22" s="66">
        <f t="shared" si="10"/>
        <v>3.1196654548218943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31401</v>
      </c>
      <c r="AY23" s="18" t="str">
        <f>IF(IFERROR(比較地域マスタ!$Z8,"")=0,"",IFERROR(比較地域マスタ!$Z8,""))</f>
        <v>日南町</v>
      </c>
      <c r="BB23" s="110" t="str">
        <f t="shared" si="0"/>
        <v>31401</v>
      </c>
      <c r="BC23" s="1031" t="str">
        <f t="shared" si="0"/>
        <v>日南町</v>
      </c>
      <c r="BD23" s="34">
        <f t="shared" si="14"/>
        <v>38.85856064746401</v>
      </c>
      <c r="BE23" s="34">
        <f t="shared" si="15"/>
        <v>14.233745076498552</v>
      </c>
      <c r="BF23" s="34">
        <f>VLOOKUP($AX23&amp;"_"&amp;$BC$14,データシート1!$A:$BT,MATCH($BC$12&amp;"_"&amp;BF$20,データシート1!$A$1:$BT$1,0),0)</f>
        <v>1.5778641562284246</v>
      </c>
      <c r="BG23" s="34">
        <f>VLOOKUP($AX23&amp;"_"&amp;$BC$14,データシート1!$A:$BT,MATCH($BC$12&amp;"_"&amp;BG$20,データシート1!$A$1:$BT$1,0),0)</f>
        <v>0.61923654876636436</v>
      </c>
      <c r="BH23" s="34">
        <f>VLOOKUP($AX23&amp;"_"&amp;$BC$14,データシート1!$A:$BT,MATCH($BC$12&amp;"_"&amp;BH$20,データシート1!$A$1:$BT$1,0),0)</f>
        <v>12.036644371503764</v>
      </c>
      <c r="BI23" s="34">
        <f>VLOOKUP($AX23&amp;"_"&amp;$BC$14,データシート1!$A:$BT,MATCH($BC$12&amp;"_"&amp;BI$20,データシート1!$A$1:$BT$1,0),0)</f>
        <v>5.0858100524780303</v>
      </c>
      <c r="BJ23" s="34">
        <f>VLOOKUP($AX23&amp;"_"&amp;$BC$14,データシート1!$A:$BT,MATCH($BC$12&amp;"_"&amp;BJ$20,データシート1!$A$1:$BT$1,0),0)</f>
        <v>6.9976084908078562</v>
      </c>
      <c r="BK23" s="34">
        <f t="shared" si="1"/>
        <v>12.13955816295957</v>
      </c>
      <c r="BL23" s="34">
        <f t="shared" si="2"/>
        <v>11.891354569413071</v>
      </c>
      <c r="BM23" s="34">
        <f>VLOOKUP($AX23&amp;"_"&amp;$BC$14,データシート1!$A:$BT,MATCH($BC$12&amp;"_"&amp;BM$20,データシート1!$A$1:$BT$1,0),0)</f>
        <v>3.6343287742202106</v>
      </c>
      <c r="BN23" s="34">
        <f>VLOOKUP($AX23&amp;"_"&amp;$BC$14,データシート1!$A:$BT,MATCH($BC$12&amp;"_"&amp;BN$20,データシート1!$A$1:$BT$1,0),0)</f>
        <v>8.2570257951928596</v>
      </c>
      <c r="BO23" s="34">
        <f>VLOOKUP($AX23&amp;"_"&amp;$BC$14,データシート1!$A:$BT,MATCH($BC$12&amp;"_"&amp;BO$20,データシート1!$A$1:$BT$1,0),0)</f>
        <v>0.24820359354650001</v>
      </c>
      <c r="BP23" s="34">
        <f>VLOOKUP($AX23&amp;"_"&amp;$BC$14,データシート1!$A:$BT,MATCH($BC$12&amp;"_"&amp;BP$20,データシート1!$A$1:$BT$1,0),0)</f>
        <v>0</v>
      </c>
      <c r="BQ23" s="34">
        <f>VLOOKUP($AX23&amp;"_"&amp;$BC$14,データシート1!$A:$BT,MATCH($BC$12&amp;"_"&amp;BQ$20,データシート1!$A$1:$BT$1,0),0)</f>
        <v>0.40183886472000002</v>
      </c>
      <c r="BR23" s="35">
        <f t="shared" si="3"/>
        <v>38.85856064746401</v>
      </c>
      <c r="BT23" s="121" t="str">
        <f t="shared" si="4"/>
        <v>日南町</v>
      </c>
      <c r="BU23" s="33">
        <f t="shared" ref="BU23:BU68" si="25">BD23</f>
        <v>38.85856064746401</v>
      </c>
      <c r="BV23" s="59">
        <f t="shared" si="16"/>
        <v>0.36629625079609007</v>
      </c>
      <c r="BW23" s="59">
        <f t="shared" si="5"/>
        <v>4.0605316561857757E-2</v>
      </c>
      <c r="BX23" s="59">
        <f t="shared" si="5"/>
        <v>1.5935653262720038E-2</v>
      </c>
      <c r="BY23" s="59">
        <f t="shared" si="5"/>
        <v>0.30975528097151228</v>
      </c>
      <c r="BZ23" s="59">
        <f t="shared" si="5"/>
        <v>0.13088004207407361</v>
      </c>
      <c r="CA23" s="59">
        <f t="shared" si="5"/>
        <v>0.18007894204554215</v>
      </c>
      <c r="CB23" s="59">
        <f t="shared" si="5"/>
        <v>0.31240370102982246</v>
      </c>
      <c r="CC23" s="59">
        <f t="shared" si="5"/>
        <v>0.3060163416060323</v>
      </c>
      <c r="CD23" s="59">
        <f t="shared" si="5"/>
        <v>9.352710737775087E-2</v>
      </c>
      <c r="CE23" s="59">
        <f t="shared" si="5"/>
        <v>0.21248923422828145</v>
      </c>
      <c r="CF23" s="59">
        <f t="shared" si="5"/>
        <v>6.3873594237901423E-3</v>
      </c>
      <c r="CG23" s="59">
        <f t="shared" si="5"/>
        <v>0</v>
      </c>
      <c r="CH23" s="59">
        <f t="shared" si="5"/>
        <v>1.0341064054471737E-2</v>
      </c>
      <c r="CI23" s="122">
        <f t="shared" si="6"/>
        <v>1</v>
      </c>
      <c r="CK23" s="123" t="str">
        <f t="shared" si="7"/>
        <v>日南町</v>
      </c>
      <c r="CL23" s="124">
        <f t="shared" si="17"/>
        <v>14.233745076498552</v>
      </c>
      <c r="CM23" s="65">
        <f t="shared" si="18"/>
        <v>0</v>
      </c>
      <c r="CN23" s="66">
        <f t="shared" si="19"/>
        <v>1.5778641562284246</v>
      </c>
      <c r="CO23" s="65">
        <f t="shared" si="20"/>
        <v>0</v>
      </c>
      <c r="CP23" s="66">
        <f t="shared" si="8"/>
        <v>0.61923654876636436</v>
      </c>
      <c r="CQ23" s="65">
        <f t="shared" si="21"/>
        <v>0</v>
      </c>
      <c r="CR23" s="66">
        <f t="shared" si="9"/>
        <v>12.036644371503764</v>
      </c>
      <c r="CS23" s="65">
        <f t="shared" si="22"/>
        <v>0</v>
      </c>
      <c r="CT23" s="66">
        <f t="shared" si="10"/>
        <v>5.0858100524780303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15405</v>
      </c>
      <c r="AY24" s="18" t="str">
        <f>IF(IFERROR(比較地域マスタ!$Z9,"")=0,"",IFERROR(比較地域マスタ!$Z9,""))</f>
        <v>出雲崎町</v>
      </c>
      <c r="BB24" s="110" t="str">
        <f t="shared" si="0"/>
        <v>15405</v>
      </c>
      <c r="BC24" s="1031" t="str">
        <f t="shared" si="0"/>
        <v>出雲崎町</v>
      </c>
      <c r="BD24" s="34">
        <f t="shared" si="14"/>
        <v>25.175114853596863</v>
      </c>
      <c r="BE24" s="34">
        <f t="shared" si="15"/>
        <v>7.8711628892592254</v>
      </c>
      <c r="BF24" s="34">
        <f>VLOOKUP($AX24&amp;"_"&amp;$BC$14,データシート1!$A:$BT,MATCH($BC$12&amp;"_"&amp;BF$20,データシート1!$A$1:$BT$1,0),0)</f>
        <v>6.94676796095378</v>
      </c>
      <c r="BG24" s="34">
        <f>VLOOKUP($AX24&amp;"_"&amp;$BC$14,データシート1!$A:$BT,MATCH($BC$12&amp;"_"&amp;BG$20,データシート1!$A$1:$BT$1,0),0)</f>
        <v>0.4239486391140565</v>
      </c>
      <c r="BH24" s="34">
        <f>VLOOKUP($AX24&amp;"_"&amp;$BC$14,データシート1!$A:$BT,MATCH($BC$12&amp;"_"&amp;BH$20,データシート1!$A$1:$BT$1,0),0)</f>
        <v>0.500446289191389</v>
      </c>
      <c r="BI24" s="34">
        <f>VLOOKUP($AX24&amp;"_"&amp;$BC$14,データシート1!$A:$BT,MATCH($BC$12&amp;"_"&amp;BI$20,データシート1!$A$1:$BT$1,0),0)</f>
        <v>4.2517974216862857</v>
      </c>
      <c r="BJ24" s="34">
        <f>VLOOKUP($AX24&amp;"_"&amp;$BC$14,データシート1!$A:$BT,MATCH($BC$12&amp;"_"&amp;BJ$20,データシート1!$A$1:$BT$1,0),0)</f>
        <v>5.9278048074504186</v>
      </c>
      <c r="BK24" s="34">
        <f t="shared" si="1"/>
        <v>7.1243497352009326</v>
      </c>
      <c r="BL24" s="34">
        <f t="shared" si="2"/>
        <v>6.8795325938834839</v>
      </c>
      <c r="BM24" s="34">
        <f>VLOOKUP($AX24&amp;"_"&amp;$BC$14,データシート1!$A:$BT,MATCH($BC$12&amp;"_"&amp;BM$20,データシート1!$A$1:$BT$1,0),0)</f>
        <v>3.5432666845146179</v>
      </c>
      <c r="BN24" s="34">
        <f>VLOOKUP($AX24&amp;"_"&amp;$BC$14,データシート1!$A:$BT,MATCH($BC$12&amp;"_"&amp;BN$20,データシート1!$A$1:$BT$1,0),0)</f>
        <v>3.3362659093688656</v>
      </c>
      <c r="BO24" s="34">
        <f>VLOOKUP($AX24&amp;"_"&amp;$BC$14,データシート1!$A:$BT,MATCH($BC$12&amp;"_"&amp;BO$20,データシート1!$A$1:$BT$1,0),0)</f>
        <v>0.244817141317449</v>
      </c>
      <c r="BP24" s="34">
        <f>VLOOKUP($AX24&amp;"_"&amp;$BC$14,データシート1!$A:$BT,MATCH($BC$12&amp;"_"&amp;BP$20,データシート1!$A$1:$BT$1,0),0)</f>
        <v>0</v>
      </c>
      <c r="BQ24" s="34">
        <f>VLOOKUP($AX24&amp;"_"&amp;$BC$14,データシート1!$A:$BT,MATCH($BC$12&amp;"_"&amp;BQ$20,データシート1!$A$1:$BT$1,0),0)</f>
        <v>0</v>
      </c>
      <c r="BR24" s="35">
        <f t="shared" si="3"/>
        <v>25.175114853596863</v>
      </c>
      <c r="BT24" s="121" t="str">
        <f t="shared" si="4"/>
        <v>出雲崎町</v>
      </c>
      <c r="BU24" s="33">
        <f t="shared" si="25"/>
        <v>25.175114853596863</v>
      </c>
      <c r="BV24" s="59">
        <f t="shared" si="16"/>
        <v>0.3126564837949346</v>
      </c>
      <c r="BW24" s="59">
        <f t="shared" si="5"/>
        <v>0.27593788554101745</v>
      </c>
      <c r="BX24" s="59">
        <f t="shared" si="5"/>
        <v>1.6839988281264401E-2</v>
      </c>
      <c r="BY24" s="59">
        <f t="shared" si="5"/>
        <v>1.9878609972652752E-2</v>
      </c>
      <c r="BZ24" s="59">
        <f t="shared" si="5"/>
        <v>0.16888889867681439</v>
      </c>
      <c r="CA24" s="59">
        <f t="shared" si="5"/>
        <v>0.23546287045453104</v>
      </c>
      <c r="CB24" s="59">
        <f t="shared" si="5"/>
        <v>0.28299174707371988</v>
      </c>
      <c r="CC24" s="59">
        <f t="shared" si="5"/>
        <v>0.27326717808004675</v>
      </c>
      <c r="CD24" s="59">
        <f t="shared" si="5"/>
        <v>0.14074480712878965</v>
      </c>
      <c r="CE24" s="59">
        <f t="shared" si="5"/>
        <v>0.13252237095125707</v>
      </c>
      <c r="CF24" s="59">
        <f t="shared" si="5"/>
        <v>9.7245689936731727E-3</v>
      </c>
      <c r="CG24" s="59">
        <f t="shared" si="5"/>
        <v>0</v>
      </c>
      <c r="CH24" s="59">
        <f t="shared" si="5"/>
        <v>0</v>
      </c>
      <c r="CI24" s="122">
        <f t="shared" si="6"/>
        <v>1</v>
      </c>
      <c r="CK24" s="123" t="str">
        <f t="shared" si="7"/>
        <v>出雲崎町</v>
      </c>
      <c r="CL24" s="124">
        <f t="shared" si="17"/>
        <v>7.8711628892592254</v>
      </c>
      <c r="CM24" s="65">
        <f t="shared" si="18"/>
        <v>0</v>
      </c>
      <c r="CN24" s="66">
        <f t="shared" si="19"/>
        <v>6.94676796095378</v>
      </c>
      <c r="CO24" s="65">
        <f t="shared" si="20"/>
        <v>0</v>
      </c>
      <c r="CP24" s="66">
        <f t="shared" si="8"/>
        <v>0.4239486391140565</v>
      </c>
      <c r="CQ24" s="65">
        <f t="shared" si="21"/>
        <v>0</v>
      </c>
      <c r="CR24" s="66">
        <f t="shared" si="9"/>
        <v>0.500446289191389</v>
      </c>
      <c r="CS24" s="65">
        <f t="shared" si="22"/>
        <v>0</v>
      </c>
      <c r="CT24" s="66">
        <f t="shared" si="10"/>
        <v>4.2517974216862857</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03503</v>
      </c>
      <c r="AY25" s="18" t="str">
        <f>IF(IFERROR(比較地域マスタ!$Z10,"")=0,"",IFERROR(比較地域マスタ!$Z10,""))</f>
        <v>野田村</v>
      </c>
      <c r="BB25" s="110" t="str">
        <f t="shared" si="0"/>
        <v>03503</v>
      </c>
      <c r="BC25" s="1031" t="str">
        <f t="shared" si="0"/>
        <v>野田村</v>
      </c>
      <c r="BD25" s="34">
        <f t="shared" si="14"/>
        <v>23.546240524651914</v>
      </c>
      <c r="BE25" s="34">
        <f t="shared" si="15"/>
        <v>3.8779129698911197</v>
      </c>
      <c r="BF25" s="34">
        <f>VLOOKUP($AX25&amp;"_"&amp;$BC$14,データシート1!$A:$BT,MATCH($BC$12&amp;"_"&amp;BF$20,データシート1!$A$1:$BT$1,0),0)</f>
        <v>0.43476500881502395</v>
      </c>
      <c r="BG25" s="34">
        <f>VLOOKUP($AX25&amp;"_"&amp;$BC$14,データシート1!$A:$BT,MATCH($BC$12&amp;"_"&amp;BG$20,データシート1!$A$1:$BT$1,0),0)</f>
        <v>0.76574415133296747</v>
      </c>
      <c r="BH25" s="34">
        <f>VLOOKUP($AX25&amp;"_"&amp;$BC$14,データシート1!$A:$BT,MATCH($BC$12&amp;"_"&amp;BH$20,データシート1!$A$1:$BT$1,0),0)</f>
        <v>2.6774038097431285</v>
      </c>
      <c r="BI25" s="34">
        <f>VLOOKUP($AX25&amp;"_"&amp;$BC$14,データシート1!$A:$BT,MATCH($BC$12&amp;"_"&amp;BI$20,データシート1!$A$1:$BT$1,0),0)</f>
        <v>3.7789364475321396</v>
      </c>
      <c r="BJ25" s="34">
        <f>VLOOKUP($AX25&amp;"_"&amp;$BC$14,データシート1!$A:$BT,MATCH($BC$12&amp;"_"&amp;BJ$20,データシート1!$A$1:$BT$1,0),0)</f>
        <v>6.6298604131817997</v>
      </c>
      <c r="BK25" s="34">
        <f t="shared" si="1"/>
        <v>8.6255840062541367</v>
      </c>
      <c r="BL25" s="34">
        <f t="shared" si="2"/>
        <v>8.385904930387662</v>
      </c>
      <c r="BM25" s="34">
        <f>VLOOKUP($AX25&amp;"_"&amp;$BC$14,データシート1!$A:$BT,MATCH($BC$12&amp;"_"&amp;BM$20,データシート1!$A$1:$BT$1,0),0)</f>
        <v>3.2374611593838973</v>
      </c>
      <c r="BN25" s="34">
        <f>VLOOKUP($AX25&amp;"_"&amp;$BC$14,データシート1!$A:$BT,MATCH($BC$12&amp;"_"&amp;BN$20,データシート1!$A$1:$BT$1,0),0)</f>
        <v>5.1484437710037652</v>
      </c>
      <c r="BO25" s="34">
        <f>VLOOKUP($AX25&amp;"_"&amp;$BC$14,データシート1!$A:$BT,MATCH($BC$12&amp;"_"&amp;BO$20,データシート1!$A$1:$BT$1,0),0)</f>
        <v>0.23967907586647499</v>
      </c>
      <c r="BP25" s="34">
        <f>VLOOKUP($AX25&amp;"_"&amp;$BC$14,データシート1!$A:$BT,MATCH($BC$12&amp;"_"&amp;BP$20,データシート1!$A$1:$BT$1,0),0)</f>
        <v>0</v>
      </c>
      <c r="BQ25" s="34">
        <f>VLOOKUP($AX25&amp;"_"&amp;$BC$14,データシート1!$A:$BT,MATCH($BC$12&amp;"_"&amp;BQ$20,データシート1!$A$1:$BT$1,0),0)</f>
        <v>0.63394668779271923</v>
      </c>
      <c r="BR25" s="35">
        <f t="shared" si="3"/>
        <v>23.546240524651914</v>
      </c>
      <c r="BT25" s="121" t="str">
        <f t="shared" si="4"/>
        <v>野田村</v>
      </c>
      <c r="BU25" s="33">
        <f t="shared" si="25"/>
        <v>23.546240524651914</v>
      </c>
      <c r="BV25" s="59">
        <f t="shared" si="16"/>
        <v>0.16469350875062663</v>
      </c>
      <c r="BW25" s="59">
        <f t="shared" si="5"/>
        <v>1.8464306790710112E-2</v>
      </c>
      <c r="BX25" s="59">
        <f t="shared" si="5"/>
        <v>3.2520866782587476E-2</v>
      </c>
      <c r="BY25" s="59">
        <f t="shared" si="5"/>
        <v>0.11370833517732908</v>
      </c>
      <c r="BZ25" s="59">
        <f t="shared" si="5"/>
        <v>0.1604900129842704</v>
      </c>
      <c r="CA25" s="59">
        <f t="shared" si="5"/>
        <v>0.28156768407426302</v>
      </c>
      <c r="CB25" s="59">
        <f t="shared" si="5"/>
        <v>0.36632531623141779</v>
      </c>
      <c r="CC25" s="59">
        <f t="shared" si="5"/>
        <v>0.35614623581237842</v>
      </c>
      <c r="CD25" s="59">
        <f t="shared" si="5"/>
        <v>0.13749376067038868</v>
      </c>
      <c r="CE25" s="59">
        <f t="shared" si="5"/>
        <v>0.21865247514198979</v>
      </c>
      <c r="CF25" s="59">
        <f t="shared" si="5"/>
        <v>1.0179080419039345E-2</v>
      </c>
      <c r="CG25" s="59">
        <f t="shared" si="5"/>
        <v>0</v>
      </c>
      <c r="CH25" s="59">
        <f t="shared" si="5"/>
        <v>2.6923477959422182E-2</v>
      </c>
      <c r="CI25" s="122">
        <f t="shared" si="6"/>
        <v>1</v>
      </c>
      <c r="CK25" s="123" t="str">
        <f t="shared" si="7"/>
        <v>野田村</v>
      </c>
      <c r="CL25" s="124">
        <f t="shared" si="17"/>
        <v>3.8779129698911197</v>
      </c>
      <c r="CM25" s="65">
        <f t="shared" si="18"/>
        <v>0</v>
      </c>
      <c r="CN25" s="66">
        <f t="shared" si="19"/>
        <v>0.43476500881502395</v>
      </c>
      <c r="CO25" s="65">
        <f t="shared" si="20"/>
        <v>0</v>
      </c>
      <c r="CP25" s="66">
        <f t="shared" si="8"/>
        <v>0.76574415133296747</v>
      </c>
      <c r="CQ25" s="65">
        <f t="shared" si="21"/>
        <v>0</v>
      </c>
      <c r="CR25" s="66">
        <f t="shared" si="9"/>
        <v>2.6774038097431285</v>
      </c>
      <c r="CS25" s="65">
        <f t="shared" si="22"/>
        <v>0</v>
      </c>
      <c r="CT25" s="66">
        <f t="shared" si="10"/>
        <v>3.7789364475321396</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01608</v>
      </c>
      <c r="AY26" s="18" t="str">
        <f>IF(IFERROR(比較地域マスタ!$Z11,"")=0,"",IFERROR(比較地域マスタ!$Z11,""))</f>
        <v>様似町</v>
      </c>
      <c r="BB26" s="110" t="str">
        <f t="shared" si="0"/>
        <v>01608</v>
      </c>
      <c r="BC26" s="1031" t="str">
        <f t="shared" si="0"/>
        <v>様似町</v>
      </c>
      <c r="BD26" s="34">
        <f t="shared" si="14"/>
        <v>47.004448701222074</v>
      </c>
      <c r="BE26" s="34">
        <f t="shared" si="15"/>
        <v>23.476772975914965</v>
      </c>
      <c r="BF26" s="34">
        <f>VLOOKUP($AX26&amp;"_"&amp;$BC$14,データシート1!$A:$BT,MATCH($BC$12&amp;"_"&amp;BF$20,データシート1!$A$1:$BT$1,0),0)</f>
        <v>12.610778241080171</v>
      </c>
      <c r="BG26" s="34">
        <f>VLOOKUP($AX26&amp;"_"&amp;$BC$14,データシート1!$A:$BT,MATCH($BC$12&amp;"_"&amp;BG$20,データシート1!$A$1:$BT$1,0),0)</f>
        <v>0.71197456801981462</v>
      </c>
      <c r="BH26" s="34">
        <f>VLOOKUP($AX26&amp;"_"&amp;$BC$14,データシート1!$A:$BT,MATCH($BC$12&amp;"_"&amp;BH$20,データシート1!$A$1:$BT$1,0),0)</f>
        <v>10.154020166814981</v>
      </c>
      <c r="BI26" s="34">
        <f>VLOOKUP($AX26&amp;"_"&amp;$BC$14,データシート1!$A:$BT,MATCH($BC$12&amp;"_"&amp;BI$20,データシート1!$A$1:$BT$1,0),0)</f>
        <v>4.3329804265699474</v>
      </c>
      <c r="BJ26" s="34">
        <f>VLOOKUP($AX26&amp;"_"&amp;$BC$14,データシート1!$A:$BT,MATCH($BC$12&amp;"_"&amp;BJ$20,データシート1!$A$1:$BT$1,0),0)</f>
        <v>9.3020347531589529</v>
      </c>
      <c r="BK26" s="34">
        <f t="shared" si="1"/>
        <v>9.4966792423282129</v>
      </c>
      <c r="BL26" s="34">
        <f t="shared" si="2"/>
        <v>9.2580511343948917</v>
      </c>
      <c r="BM26" s="34">
        <f>VLOOKUP($AX26&amp;"_"&amp;$BC$14,データシート1!$A:$BT,MATCH($BC$12&amp;"_"&amp;BM$20,データシート1!$A$1:$BT$1,0),0)</f>
        <v>3.691412472244612</v>
      </c>
      <c r="BN26" s="34">
        <f>VLOOKUP($AX26&amp;"_"&amp;$BC$14,データシート1!$A:$BT,MATCH($BC$12&amp;"_"&amp;BN$20,データシート1!$A$1:$BT$1,0),0)</f>
        <v>5.5666386621502797</v>
      </c>
      <c r="BO26" s="34">
        <f>VLOOKUP($AX26&amp;"_"&amp;$BC$14,データシート1!$A:$BT,MATCH($BC$12&amp;"_"&amp;BO$20,データシート1!$A$1:$BT$1,0),0)</f>
        <v>0.23862810793332101</v>
      </c>
      <c r="BP26" s="34">
        <f>VLOOKUP($AX26&amp;"_"&amp;$BC$14,データシート1!$A:$BT,MATCH($BC$12&amp;"_"&amp;BP$20,データシート1!$A$1:$BT$1,0),0)</f>
        <v>0</v>
      </c>
      <c r="BQ26" s="34">
        <f>VLOOKUP($AX26&amp;"_"&amp;$BC$14,データシート1!$A:$BT,MATCH($BC$12&amp;"_"&amp;BQ$20,データシート1!$A$1:$BT$1,0),0)</f>
        <v>0.39598130324999992</v>
      </c>
      <c r="BR26" s="35">
        <f t="shared" si="3"/>
        <v>47.004448701222074</v>
      </c>
      <c r="BT26" s="121" t="str">
        <f t="shared" si="4"/>
        <v>様似町</v>
      </c>
      <c r="BU26" s="33">
        <f t="shared" si="25"/>
        <v>47.004448701222074</v>
      </c>
      <c r="BV26" s="59">
        <f t="shared" si="16"/>
        <v>0.49945853264107298</v>
      </c>
      <c r="BW26" s="59">
        <f t="shared" si="5"/>
        <v>0.26828903624078249</v>
      </c>
      <c r="BX26" s="59">
        <f t="shared" si="5"/>
        <v>1.5146961355623854E-2</v>
      </c>
      <c r="BY26" s="59">
        <f t="shared" si="5"/>
        <v>0.21602253504466665</v>
      </c>
      <c r="BZ26" s="59">
        <f t="shared" si="5"/>
        <v>9.2182347549952096E-2</v>
      </c>
      <c r="CA26" s="59">
        <f t="shared" si="5"/>
        <v>0.19789690146747979</v>
      </c>
      <c r="CB26" s="59">
        <f t="shared" si="5"/>
        <v>0.20203788162036901</v>
      </c>
      <c r="CC26" s="59">
        <f t="shared" si="5"/>
        <v>0.19696116836179786</v>
      </c>
      <c r="CD26" s="59">
        <f t="shared" si="5"/>
        <v>7.8533257473321641E-2</v>
      </c>
      <c r="CE26" s="59">
        <f t="shared" si="5"/>
        <v>0.11842791088847622</v>
      </c>
      <c r="CF26" s="59">
        <f t="shared" si="5"/>
        <v>5.0767132585711377E-3</v>
      </c>
      <c r="CG26" s="59">
        <f t="shared" si="5"/>
        <v>0</v>
      </c>
      <c r="CH26" s="59">
        <f t="shared" si="5"/>
        <v>8.4243367211262448E-3</v>
      </c>
      <c r="CI26" s="122">
        <f t="shared" si="6"/>
        <v>1</v>
      </c>
      <c r="CK26" s="123" t="str">
        <f t="shared" si="7"/>
        <v>様似町</v>
      </c>
      <c r="CL26" s="124">
        <f t="shared" si="17"/>
        <v>23.476772975914965</v>
      </c>
      <c r="CM26" s="65">
        <f t="shared" si="18"/>
        <v>0</v>
      </c>
      <c r="CN26" s="66">
        <f t="shared" si="19"/>
        <v>12.610778241080171</v>
      </c>
      <c r="CO26" s="65">
        <f t="shared" si="20"/>
        <v>0</v>
      </c>
      <c r="CP26" s="66">
        <f t="shared" si="8"/>
        <v>0.71197456801981462</v>
      </c>
      <c r="CQ26" s="65">
        <f t="shared" si="21"/>
        <v>0</v>
      </c>
      <c r="CR26" s="66">
        <f t="shared" si="9"/>
        <v>10.154020166814981</v>
      </c>
      <c r="CS26" s="65">
        <f t="shared" si="22"/>
        <v>0</v>
      </c>
      <c r="CT26" s="66">
        <f t="shared" si="10"/>
        <v>4.3329804265699474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01333</v>
      </c>
      <c r="AY27" s="18" t="str">
        <f>IF(IFERROR(比較地域マスタ!$Z12,"")=0,"",IFERROR(比較地域マスタ!$Z12,""))</f>
        <v>知内町</v>
      </c>
      <c r="BB27" s="110" t="str">
        <f t="shared" si="0"/>
        <v>01333</v>
      </c>
      <c r="BC27" s="1031" t="str">
        <f t="shared" si="0"/>
        <v>知内町</v>
      </c>
      <c r="BD27" s="34">
        <f t="shared" si="14"/>
        <v>38.413654318907675</v>
      </c>
      <c r="BE27" s="34">
        <f t="shared" si="15"/>
        <v>16.423493629435491</v>
      </c>
      <c r="BF27" s="34">
        <f>VLOOKUP($AX27&amp;"_"&amp;$BC$14,データシート1!$A:$BT,MATCH($BC$12&amp;"_"&amp;BF$20,データシート1!$A$1:$BT$1,0),0)</f>
        <v>11.27769462370197</v>
      </c>
      <c r="BG27" s="34">
        <f>VLOOKUP($AX27&amp;"_"&amp;$BC$14,データシート1!$A:$BT,MATCH($BC$12&amp;"_"&amp;BG$20,データシート1!$A$1:$BT$1,0),0)</f>
        <v>0.44568486738248236</v>
      </c>
      <c r="BH27" s="34">
        <f>VLOOKUP($AX27&amp;"_"&amp;$BC$14,データシート1!$A:$BT,MATCH($BC$12&amp;"_"&amp;BH$20,データシート1!$A$1:$BT$1,0),0)</f>
        <v>4.7001141383510392</v>
      </c>
      <c r="BI27" s="34">
        <f>VLOOKUP($AX27&amp;"_"&amp;$BC$14,データシート1!$A:$BT,MATCH($BC$12&amp;"_"&amp;BI$20,データシート1!$A$1:$BT$1,0),0)</f>
        <v>4.3420452391778346</v>
      </c>
      <c r="BJ27" s="34">
        <f>VLOOKUP($AX27&amp;"_"&amp;$BC$14,データシート1!$A:$BT,MATCH($BC$12&amp;"_"&amp;BJ$20,データシート1!$A$1:$BT$1,0),0)</f>
        <v>8.8321019304072941</v>
      </c>
      <c r="BK27" s="34">
        <f t="shared" si="1"/>
        <v>8.3321441744929441</v>
      </c>
      <c r="BL27" s="34">
        <f t="shared" si="2"/>
        <v>8.0960267121777125</v>
      </c>
      <c r="BM27" s="34">
        <f>VLOOKUP($AX27&amp;"_"&amp;$BC$14,データシート1!$A:$BT,MATCH($BC$12&amp;"_"&amp;BM$20,データシート1!$A$1:$BT$1,0),0)</f>
        <v>3.5609354481888373</v>
      </c>
      <c r="BN27" s="34">
        <f>VLOOKUP($AX27&amp;"_"&amp;$BC$14,データシート1!$A:$BT,MATCH($BC$12&amp;"_"&amp;BN$20,データシート1!$A$1:$BT$1,0),0)</f>
        <v>4.5350912639888756</v>
      </c>
      <c r="BO27" s="34">
        <f>VLOOKUP($AX27&amp;"_"&amp;$BC$14,データシート1!$A:$BT,MATCH($BC$12&amp;"_"&amp;BO$20,データシート1!$A$1:$BT$1,0),0)</f>
        <v>0.23611746231523101</v>
      </c>
      <c r="BP27" s="34">
        <f>VLOOKUP($AX27&amp;"_"&amp;$BC$14,データシート1!$A:$BT,MATCH($BC$12&amp;"_"&amp;BP$20,データシート1!$A$1:$BT$1,0),0)</f>
        <v>0</v>
      </c>
      <c r="BQ27" s="34">
        <f>VLOOKUP($AX27&amp;"_"&amp;$BC$14,データシート1!$A:$BT,MATCH($BC$12&amp;"_"&amp;BQ$20,データシート1!$A$1:$BT$1,0),0)</f>
        <v>0.48386934539411253</v>
      </c>
      <c r="BR27" s="35">
        <f t="shared" si="3"/>
        <v>38.413654318907675</v>
      </c>
      <c r="BT27" s="121" t="str">
        <f t="shared" si="4"/>
        <v>知内町</v>
      </c>
      <c r="BU27" s="33">
        <f t="shared" si="25"/>
        <v>38.413654318907675</v>
      </c>
      <c r="BV27" s="59">
        <f t="shared" si="16"/>
        <v>0.4275431202949011</v>
      </c>
      <c r="BW27" s="59">
        <f t="shared" si="5"/>
        <v>0.29358557064306556</v>
      </c>
      <c r="BX27" s="59">
        <f t="shared" si="5"/>
        <v>1.1602251212093372E-2</v>
      </c>
      <c r="BY27" s="59">
        <f t="shared" si="5"/>
        <v>0.12235529843974217</v>
      </c>
      <c r="BZ27" s="59">
        <f t="shared" si="5"/>
        <v>0.11303390203729267</v>
      </c>
      <c r="CA27" s="59">
        <f t="shared" si="5"/>
        <v>0.22992089888360412</v>
      </c>
      <c r="CB27" s="59">
        <f t="shared" si="5"/>
        <v>0.21690579358370912</v>
      </c>
      <c r="CC27" s="59">
        <f t="shared" si="5"/>
        <v>0.21075908698935597</v>
      </c>
      <c r="CD27" s="59">
        <f t="shared" si="5"/>
        <v>9.2699731679422678E-2</v>
      </c>
      <c r="CE27" s="59">
        <f t="shared" si="5"/>
        <v>0.11805935530993332</v>
      </c>
      <c r="CF27" s="59">
        <f t="shared" si="5"/>
        <v>6.1467065943531197E-3</v>
      </c>
      <c r="CG27" s="59">
        <f t="shared" si="5"/>
        <v>0</v>
      </c>
      <c r="CH27" s="59">
        <f t="shared" si="5"/>
        <v>1.2596285200493046E-2</v>
      </c>
      <c r="CI27" s="122">
        <f t="shared" si="6"/>
        <v>1</v>
      </c>
      <c r="CK27" s="123" t="str">
        <f t="shared" si="7"/>
        <v>知内町</v>
      </c>
      <c r="CL27" s="124">
        <f t="shared" si="17"/>
        <v>16.423493629435491</v>
      </c>
      <c r="CM27" s="65">
        <f t="shared" si="18"/>
        <v>0</v>
      </c>
      <c r="CN27" s="66">
        <f t="shared" si="19"/>
        <v>11.27769462370197</v>
      </c>
      <c r="CO27" s="65">
        <f t="shared" si="20"/>
        <v>0</v>
      </c>
      <c r="CP27" s="66">
        <f t="shared" si="8"/>
        <v>0.44568486738248236</v>
      </c>
      <c r="CQ27" s="65">
        <f t="shared" si="21"/>
        <v>0</v>
      </c>
      <c r="CR27" s="66">
        <f t="shared" si="9"/>
        <v>4.7001141383510392</v>
      </c>
      <c r="CS27" s="65">
        <f t="shared" si="22"/>
        <v>0</v>
      </c>
      <c r="CT27" s="66">
        <f t="shared" si="10"/>
        <v>4.3420452391778346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116.316</v>
      </c>
      <c r="DC27" s="962">
        <f>VLOOKUP($AX27&amp;"_"&amp;$CW$14,データシート1!$A:$BT,MATCH($CW$12&amp;"_"&amp;DC$20,データシート1!$A$1:$BT$1,0),0)</f>
        <v>0</v>
      </c>
      <c r="DD27" s="961">
        <f t="shared" si="11"/>
        <v>116.316</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1</v>
      </c>
      <c r="DK27" s="64">
        <f>VLOOKUP($AX27&amp;"_"&amp;$DF$14,データシート1!$A:$BT,MATCH($DF$12&amp;"_"&amp;DK$20,データシート1!$A$1:$BT$1,0),0)</f>
        <v>0</v>
      </c>
      <c r="DL27" s="68">
        <f t="shared" si="12"/>
        <v>1</v>
      </c>
      <c r="DM27" s="16"/>
      <c r="DN27" s="126">
        <f t="shared" si="26"/>
        <v>0</v>
      </c>
      <c r="DO27" s="127">
        <f t="shared" si="27"/>
        <v>0</v>
      </c>
      <c r="DP27" s="127">
        <f t="shared" si="13"/>
        <v>0</v>
      </c>
      <c r="DQ27" s="127">
        <f t="shared" si="13"/>
        <v>0</v>
      </c>
      <c r="DR27" s="127">
        <f t="shared" si="13"/>
        <v>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30343</v>
      </c>
      <c r="AY28" s="18" t="str">
        <f>IF(IFERROR(比較地域マスタ!$Z13,"")=0,"",IFERROR(比較地域マスタ!$Z13,""))</f>
        <v>九度山町</v>
      </c>
      <c r="BB28" s="110" t="str">
        <f t="shared" si="0"/>
        <v>30343</v>
      </c>
      <c r="BC28" s="1031" t="str">
        <f t="shared" si="0"/>
        <v>九度山町</v>
      </c>
      <c r="BD28" s="34">
        <f t="shared" si="14"/>
        <v>22.381719507019202</v>
      </c>
      <c r="BE28" s="34">
        <f t="shared" si="15"/>
        <v>6.7194200356611482</v>
      </c>
      <c r="BF28" s="34">
        <f>VLOOKUP($AX28&amp;"_"&amp;$BC$14,データシート1!$A:$BT,MATCH($BC$12&amp;"_"&amp;BF$20,データシート1!$A$1:$BT$1,0),0)</f>
        <v>2.2654570431281122</v>
      </c>
      <c r="BG28" s="34">
        <f>VLOOKUP($AX28&amp;"_"&amp;$BC$14,データシート1!$A:$BT,MATCH($BC$12&amp;"_"&amp;BG$20,データシート1!$A$1:$BT$1,0),0)</f>
        <v>0.19151553207561342</v>
      </c>
      <c r="BH28" s="34">
        <f>VLOOKUP($AX28&amp;"_"&amp;$BC$14,データシート1!$A:$BT,MATCH($BC$12&amp;"_"&amp;BH$20,データシート1!$A$1:$BT$1,0),0)</f>
        <v>4.2624474604574232</v>
      </c>
      <c r="BI28" s="34">
        <f>VLOOKUP($AX28&amp;"_"&amp;$BC$14,データシート1!$A:$BT,MATCH($BC$12&amp;"_"&amp;BI$20,データシート1!$A$1:$BT$1,0),0)</f>
        <v>2.4755673643228362</v>
      </c>
      <c r="BJ28" s="34">
        <f>VLOOKUP($AX28&amp;"_"&amp;$BC$14,データシート1!$A:$BT,MATCH($BC$12&amp;"_"&amp;BJ$20,データシート1!$A$1:$BT$1,0),0)</f>
        <v>3.7316081078089502</v>
      </c>
      <c r="BK28" s="34">
        <f t="shared" si="1"/>
        <v>8.9327918429529962</v>
      </c>
      <c r="BL28" s="34">
        <f t="shared" si="2"/>
        <v>8.7003527684038033</v>
      </c>
      <c r="BM28" s="34">
        <f>VLOOKUP($AX28&amp;"_"&amp;$BC$14,データシート1!$A:$BT,MATCH($BC$12&amp;"_"&amp;BM$20,データシート1!$A$1:$BT$1,0),0)</f>
        <v>3.3149318924170132</v>
      </c>
      <c r="BN28" s="34">
        <f>VLOOKUP($AX28&amp;"_"&amp;$BC$14,データシート1!$A:$BT,MATCH($BC$12&amp;"_"&amp;BN$20,データシート1!$A$1:$BT$1,0),0)</f>
        <v>5.3854208759867896</v>
      </c>
      <c r="BO28" s="34">
        <f>VLOOKUP($AX28&amp;"_"&amp;$BC$14,データシート1!$A:$BT,MATCH($BC$12&amp;"_"&amp;BO$20,データシート1!$A$1:$BT$1,0),0)</f>
        <v>0.23243907454919299</v>
      </c>
      <c r="BP28" s="34">
        <f>VLOOKUP($AX28&amp;"_"&amp;$BC$14,データシート1!$A:$BT,MATCH($BC$12&amp;"_"&amp;BP$20,データシート1!$A$1:$BT$1,0),0)</f>
        <v>0</v>
      </c>
      <c r="BQ28" s="34">
        <f>VLOOKUP($AX28&amp;"_"&amp;$BC$14,データシート1!$A:$BT,MATCH($BC$12&amp;"_"&amp;BQ$20,データシート1!$A$1:$BT$1,0),0)</f>
        <v>0.52233215627327012</v>
      </c>
      <c r="BR28" s="35">
        <f t="shared" si="3"/>
        <v>22.381719507019202</v>
      </c>
      <c r="BT28" s="121" t="str">
        <f t="shared" si="4"/>
        <v>九度山町</v>
      </c>
      <c r="BU28" s="33">
        <f t="shared" si="25"/>
        <v>22.381719507019202</v>
      </c>
      <c r="BV28" s="59">
        <f t="shared" si="16"/>
        <v>0.30021911558465603</v>
      </c>
      <c r="BW28" s="59">
        <f t="shared" si="5"/>
        <v>0.10121907936598147</v>
      </c>
      <c r="BX28" s="59">
        <f t="shared" si="5"/>
        <v>8.5567836740850778E-3</v>
      </c>
      <c r="BY28" s="59">
        <f t="shared" si="5"/>
        <v>0.19044325254458949</v>
      </c>
      <c r="BZ28" s="59">
        <f t="shared" si="5"/>
        <v>0.11060666556680177</v>
      </c>
      <c r="CA28" s="59">
        <f t="shared" si="5"/>
        <v>0.16672571142885911</v>
      </c>
      <c r="CB28" s="59">
        <f t="shared" si="5"/>
        <v>0.39911106205006075</v>
      </c>
      <c r="CC28" s="59">
        <f t="shared" si="5"/>
        <v>0.38872584234090046</v>
      </c>
      <c r="CD28" s="59">
        <f t="shared" si="5"/>
        <v>0.14810890161398935</v>
      </c>
      <c r="CE28" s="59">
        <f t="shared" si="5"/>
        <v>0.24061694072691112</v>
      </c>
      <c r="CF28" s="59">
        <f t="shared" si="5"/>
        <v>1.0385219709160284E-2</v>
      </c>
      <c r="CG28" s="59">
        <f t="shared" si="5"/>
        <v>0</v>
      </c>
      <c r="CH28" s="59">
        <f t="shared" si="5"/>
        <v>2.3337445369622289E-2</v>
      </c>
      <c r="CI28" s="122">
        <f t="shared" si="6"/>
        <v>1</v>
      </c>
      <c r="CK28" s="123" t="str">
        <f t="shared" si="7"/>
        <v>九度山町</v>
      </c>
      <c r="CL28" s="124">
        <f t="shared" si="17"/>
        <v>6.7194200356611482</v>
      </c>
      <c r="CM28" s="65">
        <f t="shared" si="18"/>
        <v>0</v>
      </c>
      <c r="CN28" s="66">
        <f t="shared" si="19"/>
        <v>2.2654570431281122</v>
      </c>
      <c r="CO28" s="65">
        <f t="shared" si="20"/>
        <v>0</v>
      </c>
      <c r="CP28" s="66">
        <f t="shared" si="8"/>
        <v>0.19151553207561342</v>
      </c>
      <c r="CQ28" s="65">
        <f t="shared" si="21"/>
        <v>0</v>
      </c>
      <c r="CR28" s="66">
        <f t="shared" si="9"/>
        <v>4.2624474604574232</v>
      </c>
      <c r="CS28" s="65">
        <f t="shared" si="22"/>
        <v>0</v>
      </c>
      <c r="CT28" s="66">
        <f t="shared" si="10"/>
        <v>2.4755673643228362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01638</v>
      </c>
      <c r="AY29" s="18" t="str">
        <f>IF(IFERROR(比較地域マスタ!$Z14,"")=0,"",IFERROR(比較地域マスタ!$Z14,""))</f>
        <v>中札内村</v>
      </c>
      <c r="BB29" s="110" t="str">
        <f t="shared" si="0"/>
        <v>01638</v>
      </c>
      <c r="BC29" s="1031" t="str">
        <f t="shared" si="0"/>
        <v>中札内村</v>
      </c>
      <c r="BD29" s="34">
        <f t="shared" si="14"/>
        <v>89.151319039246602</v>
      </c>
      <c r="BE29" s="34">
        <f t="shared" si="15"/>
        <v>64.288867079919342</v>
      </c>
      <c r="BF29" s="34">
        <f>VLOOKUP($AX29&amp;"_"&amp;$BC$14,データシート1!$A:$BT,MATCH($BC$12&amp;"_"&amp;BF$20,データシート1!$A$1:$BT$1,0),0)</f>
        <v>45.878822168712759</v>
      </c>
      <c r="BG29" s="34">
        <f>VLOOKUP($AX29&amp;"_"&amp;$BC$14,データシート1!$A:$BT,MATCH($BC$12&amp;"_"&amp;BG$20,データシート1!$A$1:$BT$1,0),0)</f>
        <v>0.27469884907851111</v>
      </c>
      <c r="BH29" s="34">
        <f>VLOOKUP($AX29&amp;"_"&amp;$BC$14,データシート1!$A:$BT,MATCH($BC$12&amp;"_"&amp;BH$20,データシート1!$A$1:$BT$1,0),0)</f>
        <v>18.135346062128068</v>
      </c>
      <c r="BI29" s="34">
        <f>VLOOKUP($AX29&amp;"_"&amp;$BC$14,データシート1!$A:$BT,MATCH($BC$12&amp;"_"&amp;BI$20,データシート1!$A$1:$BT$1,0),0)</f>
        <v>5.7425587870963639</v>
      </c>
      <c r="BJ29" s="34">
        <f>VLOOKUP($AX29&amp;"_"&amp;$BC$14,データシート1!$A:$BT,MATCH($BC$12&amp;"_"&amp;BJ$20,データシート1!$A$1:$BT$1,0),0)</f>
        <v>8.4192637496721954</v>
      </c>
      <c r="BK29" s="34">
        <f t="shared" si="1"/>
        <v>10.486168447631117</v>
      </c>
      <c r="BL29" s="34">
        <f t="shared" si="2"/>
        <v>10.25769969638495</v>
      </c>
      <c r="BM29" s="34">
        <f>VLOOKUP($AX29&amp;"_"&amp;$BC$14,データシート1!$A:$BT,MATCH($BC$12&amp;"_"&amp;BM$20,データシート1!$A$1:$BT$1,0),0)</f>
        <v>3.7756788836139656</v>
      </c>
      <c r="BN29" s="34">
        <f>VLOOKUP($AX29&amp;"_"&amp;$BC$14,データシート1!$A:$BT,MATCH($BC$12&amp;"_"&amp;BN$20,データシート1!$A$1:$BT$1,0),0)</f>
        <v>6.4820208127709851</v>
      </c>
      <c r="BO29" s="34">
        <f>VLOOKUP($AX29&amp;"_"&amp;$BC$14,データシート1!$A:$BT,MATCH($BC$12&amp;"_"&amp;BO$20,データシート1!$A$1:$BT$1,0),0)</f>
        <v>0.228468751246167</v>
      </c>
      <c r="BP29" s="34">
        <f>VLOOKUP($AX29&amp;"_"&amp;$BC$14,データシート1!$A:$BT,MATCH($BC$12&amp;"_"&amp;BP$20,データシート1!$A$1:$BT$1,0),0)</f>
        <v>0</v>
      </c>
      <c r="BQ29" s="34">
        <f>VLOOKUP($AX29&amp;"_"&amp;$BC$14,データシート1!$A:$BT,MATCH($BC$12&amp;"_"&amp;BQ$20,データシート1!$A$1:$BT$1,0),0)</f>
        <v>0.21446097492757241</v>
      </c>
      <c r="BR29" s="35">
        <f t="shared" si="3"/>
        <v>89.151319039246602</v>
      </c>
      <c r="BT29" s="121" t="str">
        <f t="shared" si="4"/>
        <v>中札内村</v>
      </c>
      <c r="BU29" s="33">
        <f t="shared" si="25"/>
        <v>89.151319039246602</v>
      </c>
      <c r="BV29" s="59">
        <f t="shared" si="16"/>
        <v>0.72112076156290861</v>
      </c>
      <c r="BW29" s="59">
        <f t="shared" si="5"/>
        <v>0.51461742420788836</v>
      </c>
      <c r="BX29" s="59">
        <f t="shared" si="5"/>
        <v>3.0812651123824867E-3</v>
      </c>
      <c r="BY29" s="59">
        <f t="shared" si="5"/>
        <v>0.20342207224263775</v>
      </c>
      <c r="BZ29" s="59">
        <f t="shared" si="5"/>
        <v>6.4413615513286449E-2</v>
      </c>
      <c r="CA29" s="59">
        <f t="shared" si="5"/>
        <v>9.4437904457317437E-2</v>
      </c>
      <c r="CB29" s="59">
        <f t="shared" si="5"/>
        <v>0.1176221345980854</v>
      </c>
      <c r="CC29" s="59">
        <f t="shared" si="5"/>
        <v>0.11505942712826558</v>
      </c>
      <c r="CD29" s="59">
        <f t="shared" si="5"/>
        <v>4.2351351884673955E-2</v>
      </c>
      <c r="CE29" s="59">
        <f t="shared" si="5"/>
        <v>7.270807524359163E-2</v>
      </c>
      <c r="CF29" s="59">
        <f t="shared" si="5"/>
        <v>2.5627074698198176E-3</v>
      </c>
      <c r="CG29" s="59">
        <f t="shared" si="5"/>
        <v>0</v>
      </c>
      <c r="CH29" s="59">
        <f t="shared" si="5"/>
        <v>2.4055838684020076E-3</v>
      </c>
      <c r="CI29" s="122">
        <f t="shared" si="6"/>
        <v>1</v>
      </c>
      <c r="CK29" s="123" t="str">
        <f t="shared" si="7"/>
        <v>中札内村</v>
      </c>
      <c r="CL29" s="124">
        <f t="shared" si="17"/>
        <v>64.288867079919342</v>
      </c>
      <c r="CM29" s="65">
        <f t="shared" si="18"/>
        <v>0.12196512951850011</v>
      </c>
      <c r="CN29" s="66">
        <f t="shared" si="19"/>
        <v>45.878822168712759</v>
      </c>
      <c r="CO29" s="65">
        <f t="shared" si="20"/>
        <v>0.17090674148446647</v>
      </c>
      <c r="CP29" s="66">
        <f t="shared" si="8"/>
        <v>0.27469884907851111</v>
      </c>
      <c r="CQ29" s="65">
        <f t="shared" si="21"/>
        <v>0</v>
      </c>
      <c r="CR29" s="66">
        <f t="shared" si="9"/>
        <v>18.135346062128068</v>
      </c>
      <c r="CS29" s="65">
        <f t="shared" si="22"/>
        <v>0</v>
      </c>
      <c r="CT29" s="66">
        <f t="shared" si="10"/>
        <v>5.7425587870963639</v>
      </c>
      <c r="CU29" s="67">
        <f t="shared" si="23"/>
        <v>0</v>
      </c>
      <c r="CV29" s="16"/>
      <c r="CW29" s="959">
        <f t="shared" si="24"/>
        <v>7.8410000000000002</v>
      </c>
      <c r="CX29" s="962">
        <f>VLOOKUP($AX29&amp;"_"&amp;$CW$14,データシート1!$A:$BT,MATCH($CW$12&amp;"_"&amp;CX$20,データシート1!$A$1:$BT$1,0),0)</f>
        <v>7.8410000000000002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7.8410000000000002</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43423</v>
      </c>
      <c r="AY30" s="18" t="str">
        <f>IF(IFERROR(比較地域マスタ!$Z15,"")=0,"",IFERROR(比較地域マスタ!$Z15,""))</f>
        <v>南小国町</v>
      </c>
      <c r="BB30" s="110" t="str">
        <f t="shared" si="0"/>
        <v>43423</v>
      </c>
      <c r="BC30" s="1031" t="str">
        <f t="shared" si="0"/>
        <v>南小国町</v>
      </c>
      <c r="BD30" s="34">
        <f t="shared" si="14"/>
        <v>20.853715460733639</v>
      </c>
      <c r="BE30" s="34">
        <f t="shared" si="15"/>
        <v>2.8320188068566035</v>
      </c>
      <c r="BF30" s="34">
        <f>VLOOKUP($AX30&amp;"_"&amp;$BC$14,データシート1!$A:$BT,MATCH($BC$12&amp;"_"&amp;BF$20,データシート1!$A$1:$BT$1,0),0)</f>
        <v>0.63865280091765819</v>
      </c>
      <c r="BG30" s="34">
        <f>VLOOKUP($AX30&amp;"_"&amp;$BC$14,データシート1!$A:$BT,MATCH($BC$12&amp;"_"&amp;BG$20,データシート1!$A$1:$BT$1,0),0)</f>
        <v>0.36331678289821767</v>
      </c>
      <c r="BH30" s="34">
        <f>VLOOKUP($AX30&amp;"_"&amp;$BC$14,データシート1!$A:$BT,MATCH($BC$12&amp;"_"&amp;BH$20,データシート1!$A$1:$BT$1,0),0)</f>
        <v>1.8300492230407273</v>
      </c>
      <c r="BI30" s="34">
        <f>VLOOKUP($AX30&amp;"_"&amp;$BC$14,データシート1!$A:$BT,MATCH($BC$12&amp;"_"&amp;BI$20,データシート1!$A$1:$BT$1,0),0)</f>
        <v>5.0267558912743091</v>
      </c>
      <c r="BJ30" s="34">
        <f>VLOOKUP($AX30&amp;"_"&amp;$BC$14,データシート1!$A:$BT,MATCH($BC$12&amp;"_"&amp;BJ$20,データシート1!$A$1:$BT$1,0),0)</f>
        <v>3.2530196469867105</v>
      </c>
      <c r="BK30" s="34">
        <f t="shared" si="1"/>
        <v>9.7419211156160159</v>
      </c>
      <c r="BL30" s="34">
        <f t="shared" si="2"/>
        <v>9.5155543002361576</v>
      </c>
      <c r="BM30" s="34">
        <f>VLOOKUP($AX30&amp;"_"&amp;$BC$14,データシート1!$A:$BT,MATCH($BC$12&amp;"_"&amp;BM$20,データシート1!$A$1:$BT$1,0),0)</f>
        <v>3.4889012578247116</v>
      </c>
      <c r="BN30" s="34">
        <f>VLOOKUP($AX30&amp;"_"&amp;$BC$14,データシート1!$A:$BT,MATCH($BC$12&amp;"_"&amp;BN$20,データシート1!$A$1:$BT$1,0),0)</f>
        <v>6.0266530424114464</v>
      </c>
      <c r="BO30" s="34">
        <f>VLOOKUP($AX30&amp;"_"&amp;$BC$14,データシート1!$A:$BT,MATCH($BC$12&amp;"_"&amp;BO$20,データシート1!$A$1:$BT$1,0),0)</f>
        <v>0.226366815379859</v>
      </c>
      <c r="BP30" s="34">
        <f>VLOOKUP($AX30&amp;"_"&amp;$BC$14,データシート1!$A:$BT,MATCH($BC$12&amp;"_"&amp;BP$20,データシート1!$A$1:$BT$1,0),0)</f>
        <v>0</v>
      </c>
      <c r="BQ30" s="34">
        <f>VLOOKUP($AX30&amp;"_"&amp;$BC$14,データシート1!$A:$BT,MATCH($BC$12&amp;"_"&amp;BQ$20,データシート1!$A$1:$BT$1,0),0)</f>
        <v>0</v>
      </c>
      <c r="BR30" s="35">
        <f t="shared" si="3"/>
        <v>20.853715460733639</v>
      </c>
      <c r="BT30" s="121" t="str">
        <f t="shared" si="4"/>
        <v>南小国町</v>
      </c>
      <c r="BU30" s="33">
        <f t="shared" si="25"/>
        <v>20.853715460733639</v>
      </c>
      <c r="BV30" s="59">
        <f t="shared" si="16"/>
        <v>0.13580403991744944</v>
      </c>
      <c r="BW30" s="59">
        <f t="shared" si="5"/>
        <v>3.0625372352481028E-2</v>
      </c>
      <c r="BX30" s="59">
        <f t="shared" si="5"/>
        <v>1.7422160745519066E-2</v>
      </c>
      <c r="BY30" s="59">
        <f t="shared" si="5"/>
        <v>8.7756506819449312E-2</v>
      </c>
      <c r="BZ30" s="59">
        <f t="shared" si="5"/>
        <v>0.2410484549259054</v>
      </c>
      <c r="CA30" s="59">
        <f t="shared" si="5"/>
        <v>0.15599232919006503</v>
      </c>
      <c r="CB30" s="59">
        <f t="shared" si="5"/>
        <v>0.46715517596658013</v>
      </c>
      <c r="CC30" s="59">
        <f t="shared" si="5"/>
        <v>0.45630018871953082</v>
      </c>
      <c r="CD30" s="59">
        <f t="shared" si="5"/>
        <v>0.16730358023701408</v>
      </c>
      <c r="CE30" s="59">
        <f t="shared" si="5"/>
        <v>0.28899660848251679</v>
      </c>
      <c r="CF30" s="59">
        <f t="shared" si="5"/>
        <v>1.0854987247049325E-2</v>
      </c>
      <c r="CG30" s="59">
        <f t="shared" si="5"/>
        <v>0</v>
      </c>
      <c r="CH30" s="59">
        <f t="shared" si="5"/>
        <v>0</v>
      </c>
      <c r="CI30" s="122">
        <f t="shared" si="6"/>
        <v>1</v>
      </c>
      <c r="CK30" s="123" t="str">
        <f t="shared" si="7"/>
        <v>南小国町</v>
      </c>
      <c r="CL30" s="124">
        <f t="shared" si="17"/>
        <v>2.8320188068566035</v>
      </c>
      <c r="CM30" s="65">
        <f t="shared" si="18"/>
        <v>0</v>
      </c>
      <c r="CN30" s="66">
        <f t="shared" si="19"/>
        <v>0.63865280091765819</v>
      </c>
      <c r="CO30" s="65">
        <f t="shared" si="20"/>
        <v>0</v>
      </c>
      <c r="CP30" s="66">
        <f t="shared" si="8"/>
        <v>0.36331678289821767</v>
      </c>
      <c r="CQ30" s="65">
        <f t="shared" si="21"/>
        <v>0</v>
      </c>
      <c r="CR30" s="66">
        <f t="shared" si="9"/>
        <v>1.8300492230407273</v>
      </c>
      <c r="CS30" s="65">
        <f t="shared" si="22"/>
        <v>0</v>
      </c>
      <c r="CT30" s="66">
        <f t="shared" si="10"/>
        <v>5.0267558912743091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07367</v>
      </c>
      <c r="AY31" s="18" t="str">
        <f>IF(IFERROR(比較地域マスタ!$Z16,"")=0,"",IFERROR(比較地域マスタ!$Z16,""))</f>
        <v>只見町</v>
      </c>
      <c r="BB31" s="110" t="str">
        <f t="shared" si="0"/>
        <v>07367</v>
      </c>
      <c r="BC31" s="1031" t="str">
        <f t="shared" si="0"/>
        <v>只見町</v>
      </c>
      <c r="BD31" s="34">
        <f t="shared" si="14"/>
        <v>31.329391574773631</v>
      </c>
      <c r="BE31" s="34">
        <f t="shared" si="15"/>
        <v>9.1203104650563027</v>
      </c>
      <c r="BF31" s="34">
        <f>VLOOKUP($AX31&amp;"_"&amp;$BC$14,データシート1!$A:$BT,MATCH($BC$12&amp;"_"&amp;BF$20,データシート1!$A$1:$BT$1,0),0)</f>
        <v>3.4146665890937786</v>
      </c>
      <c r="BG31" s="34">
        <f>VLOOKUP($AX31&amp;"_"&amp;$BC$14,データシート1!$A:$BT,MATCH($BC$12&amp;"_"&amp;BG$20,データシート1!$A$1:$BT$1,0),0)</f>
        <v>0.73568637123390757</v>
      </c>
      <c r="BH31" s="34">
        <f>VLOOKUP($AX31&amp;"_"&amp;$BC$14,データシート1!$A:$BT,MATCH($BC$12&amp;"_"&amp;BH$20,データシート1!$A$1:$BT$1,0),0)</f>
        <v>4.9699575047286153</v>
      </c>
      <c r="BI31" s="34">
        <f>VLOOKUP($AX31&amp;"_"&amp;$BC$14,データシート1!$A:$BT,MATCH($BC$12&amp;"_"&amp;BI$20,データシート1!$A$1:$BT$1,0),0)</f>
        <v>5.0878103319952075</v>
      </c>
      <c r="BJ31" s="34">
        <f>VLOOKUP($AX31&amp;"_"&amp;$BC$14,データシート1!$A:$BT,MATCH($BC$12&amp;"_"&amp;BJ$20,データシート1!$A$1:$BT$1,0),0)</f>
        <v>7.0134903916716818</v>
      </c>
      <c r="BK31" s="34">
        <f t="shared" si="1"/>
        <v>9.8298417618629905</v>
      </c>
      <c r="BL31" s="34">
        <f t="shared" si="2"/>
        <v>9.5931988155811823</v>
      </c>
      <c r="BM31" s="34">
        <f>VLOOKUP($AX31&amp;"_"&amp;$BC$14,データシート1!$A:$BT,MATCH($BC$12&amp;"_"&amp;BM$20,データシート1!$A$1:$BT$1,0),0)</f>
        <v>3.2877491790720601</v>
      </c>
      <c r="BN31" s="34">
        <f>VLOOKUP($AX31&amp;"_"&amp;$BC$14,データシート1!$A:$BT,MATCH($BC$12&amp;"_"&amp;BN$20,データシート1!$A$1:$BT$1,0),0)</f>
        <v>6.305449636509123</v>
      </c>
      <c r="BO31" s="34">
        <f>VLOOKUP($AX31&amp;"_"&amp;$BC$14,データシート1!$A:$BT,MATCH($BC$12&amp;"_"&amp;BO$20,データシート1!$A$1:$BT$1,0),0)</f>
        <v>0.23664294628180799</v>
      </c>
      <c r="BP31" s="34">
        <f>VLOOKUP($AX31&amp;"_"&amp;$BC$14,データシート1!$A:$BT,MATCH($BC$12&amp;"_"&amp;BP$20,データシート1!$A$1:$BT$1,0),0)</f>
        <v>0</v>
      </c>
      <c r="BQ31" s="34">
        <f>VLOOKUP($AX31&amp;"_"&amp;$BC$14,データシート1!$A:$BT,MATCH($BC$12&amp;"_"&amp;BQ$20,データシート1!$A$1:$BT$1,0),0)</f>
        <v>0.27793862418744791</v>
      </c>
      <c r="BR31" s="35">
        <f t="shared" si="3"/>
        <v>31.329391574773631</v>
      </c>
      <c r="BT31" s="121" t="str">
        <f t="shared" si="4"/>
        <v>只見町</v>
      </c>
      <c r="BU31" s="33">
        <f t="shared" si="25"/>
        <v>31.329391574773631</v>
      </c>
      <c r="BV31" s="59">
        <f t="shared" si="16"/>
        <v>0.29111036016415842</v>
      </c>
      <c r="BW31" s="59">
        <f t="shared" si="5"/>
        <v>0.10899243226425316</v>
      </c>
      <c r="BX31" s="59">
        <f t="shared" si="5"/>
        <v>2.3482306366469016E-2</v>
      </c>
      <c r="BY31" s="59">
        <f t="shared" si="5"/>
        <v>0.15863562153343622</v>
      </c>
      <c r="BZ31" s="59">
        <f t="shared" si="5"/>
        <v>0.16239735520723941</v>
      </c>
      <c r="CA31" s="59">
        <f t="shared" si="5"/>
        <v>0.22386296187503787</v>
      </c>
      <c r="CB31" s="59">
        <f t="shared" si="5"/>
        <v>0.31375782508901201</v>
      </c>
      <c r="CC31" s="59">
        <f t="shared" si="5"/>
        <v>0.30620444041133593</v>
      </c>
      <c r="CD31" s="59">
        <f t="shared" si="5"/>
        <v>0.10494136699799014</v>
      </c>
      <c r="CE31" s="59">
        <f t="shared" si="5"/>
        <v>0.20126307341334582</v>
      </c>
      <c r="CF31" s="59">
        <f t="shared" si="5"/>
        <v>7.5533846776760409E-3</v>
      </c>
      <c r="CG31" s="59">
        <f t="shared" si="5"/>
        <v>0</v>
      </c>
      <c r="CH31" s="59">
        <f t="shared" si="5"/>
        <v>8.8714976645522733E-3</v>
      </c>
      <c r="CI31" s="122">
        <f t="shared" si="6"/>
        <v>1</v>
      </c>
      <c r="CK31" s="123" t="str">
        <f t="shared" si="7"/>
        <v>只見町</v>
      </c>
      <c r="CL31" s="124">
        <f t="shared" si="17"/>
        <v>9.1203104650563027</v>
      </c>
      <c r="CM31" s="65">
        <f t="shared" si="18"/>
        <v>0</v>
      </c>
      <c r="CN31" s="66">
        <f t="shared" si="19"/>
        <v>3.4146665890937786</v>
      </c>
      <c r="CO31" s="65">
        <f t="shared" si="20"/>
        <v>0</v>
      </c>
      <c r="CP31" s="66">
        <f t="shared" si="8"/>
        <v>0.73568637123390757</v>
      </c>
      <c r="CQ31" s="65">
        <f t="shared" si="21"/>
        <v>0</v>
      </c>
      <c r="CR31" s="66">
        <f t="shared" si="9"/>
        <v>4.9699575047286153</v>
      </c>
      <c r="CS31" s="65">
        <f t="shared" si="22"/>
        <v>0</v>
      </c>
      <c r="CT31" s="66">
        <f t="shared" si="10"/>
        <v>5.0878103319952075</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01469</v>
      </c>
      <c r="AY32" s="18" t="str">
        <f>IF(IFERROR(比較地域マスタ!$Z17,"")=0,"",IFERROR(比較地域マスタ!$Z17,""))</f>
        <v>美深町</v>
      </c>
      <c r="AZ32" s="16"/>
      <c r="BA32" s="16"/>
      <c r="BB32" s="110" t="str">
        <f t="shared" si="0"/>
        <v>01469</v>
      </c>
      <c r="BC32" s="1031" t="str">
        <f t="shared" si="0"/>
        <v>美深町</v>
      </c>
      <c r="BD32" s="34">
        <f t="shared" si="14"/>
        <v>34.534393908930795</v>
      </c>
      <c r="BE32" s="34">
        <f t="shared" si="15"/>
        <v>8.9966560256085391</v>
      </c>
      <c r="BF32" s="34">
        <f>VLOOKUP($AX32&amp;"_"&amp;$BC$14,データシート1!$A:$BT,MATCH($BC$12&amp;"_"&amp;BF$20,データシート1!$A$1:$BT$1,0),0)</f>
        <v>2.5140137538262874</v>
      </c>
      <c r="BG32" s="34">
        <f>VLOOKUP($AX32&amp;"_"&amp;$BC$14,データシート1!$A:$BT,MATCH($BC$12&amp;"_"&amp;BG$20,データシート1!$A$1:$BT$1,0),0)</f>
        <v>0.54098854971584343</v>
      </c>
      <c r="BH32" s="34">
        <f>VLOOKUP($AX32&amp;"_"&amp;$BC$14,データシート1!$A:$BT,MATCH($BC$12&amp;"_"&amp;BH$20,データシート1!$A$1:$BT$1,0),0)</f>
        <v>5.9416537220664081</v>
      </c>
      <c r="BI32" s="34">
        <f>VLOOKUP($AX32&amp;"_"&amp;$BC$14,データシート1!$A:$BT,MATCH($BC$12&amp;"_"&amp;BI$20,データシート1!$A$1:$BT$1,0),0)</f>
        <v>7.0388269900241935</v>
      </c>
      <c r="BJ32" s="34">
        <f>VLOOKUP($AX32&amp;"_"&amp;$BC$14,データシート1!$A:$BT,MATCH($BC$12&amp;"_"&amp;BJ$20,データシート1!$A$1:$BT$1,0),0)</f>
        <v>9.3020347531589529</v>
      </c>
      <c r="BK32" s="34">
        <f t="shared" si="1"/>
        <v>9.105521010254682</v>
      </c>
      <c r="BL32" s="34">
        <f t="shared" si="2"/>
        <v>8.8724980646315146</v>
      </c>
      <c r="BM32" s="34">
        <f>VLOOKUP($AX32&amp;"_"&amp;$BC$14,データシート1!$A:$BT,MATCH($BC$12&amp;"_"&amp;BM$20,データシート1!$A$1:$BT$1,0),0)</f>
        <v>3.324445842087747</v>
      </c>
      <c r="BN32" s="34">
        <f>VLOOKUP($AX32&amp;"_"&amp;$BC$14,データシート1!$A:$BT,MATCH($BC$12&amp;"_"&amp;BN$20,データシート1!$A$1:$BT$1,0),0)</f>
        <v>5.5480522225437676</v>
      </c>
      <c r="BO32" s="34">
        <f>VLOOKUP($AX32&amp;"_"&amp;$BC$14,データシート1!$A:$BT,MATCH($BC$12&amp;"_"&amp;BO$20,データシート1!$A$1:$BT$1,0),0)</f>
        <v>0.233022945623167</v>
      </c>
      <c r="BP32" s="34">
        <f>VLOOKUP($AX32&amp;"_"&amp;$BC$14,データシート1!$A:$BT,MATCH($BC$12&amp;"_"&amp;BP$20,データシート1!$A$1:$BT$1,0),0)</f>
        <v>0</v>
      </c>
      <c r="BQ32" s="34">
        <f>VLOOKUP($AX32&amp;"_"&amp;$BC$14,データシート1!$A:$BT,MATCH($BC$12&amp;"_"&amp;BQ$20,データシート1!$A$1:$BT$1,0),0)</f>
        <v>9.1355129884423555E-2</v>
      </c>
      <c r="BR32" s="35">
        <f t="shared" si="3"/>
        <v>34.534393908930795</v>
      </c>
      <c r="BS32" s="21"/>
      <c r="BT32" s="121" t="str">
        <f t="shared" si="4"/>
        <v>美深町</v>
      </c>
      <c r="BU32" s="33">
        <f t="shared" si="25"/>
        <v>34.534393908930795</v>
      </c>
      <c r="BV32" s="59">
        <f t="shared" si="16"/>
        <v>0.26051292660103559</v>
      </c>
      <c r="BW32" s="59">
        <f t="shared" si="5"/>
        <v>7.2797390348181237E-2</v>
      </c>
      <c r="BX32" s="59">
        <f t="shared" si="5"/>
        <v>1.5665210489648716E-2</v>
      </c>
      <c r="BY32" s="59">
        <f t="shared" si="5"/>
        <v>0.17205032576320564</v>
      </c>
      <c r="BZ32" s="59">
        <f t="shared" si="5"/>
        <v>0.20382077671859508</v>
      </c>
      <c r="CA32" s="59">
        <f t="shared" si="5"/>
        <v>0.26935566837191233</v>
      </c>
      <c r="CB32" s="59">
        <f t="shared" si="5"/>
        <v>0.26366529073208783</v>
      </c>
      <c r="CC32" s="59">
        <f t="shared" si="5"/>
        <v>0.25691772926517281</v>
      </c>
      <c r="CD32" s="59">
        <f t="shared" si="5"/>
        <v>9.6264780289890245E-2</v>
      </c>
      <c r="CE32" s="59">
        <f t="shared" si="5"/>
        <v>0.16065294897528254</v>
      </c>
      <c r="CF32" s="59">
        <f t="shared" si="5"/>
        <v>6.7475614669150431E-3</v>
      </c>
      <c r="CG32" s="59">
        <f t="shared" si="5"/>
        <v>0</v>
      </c>
      <c r="CH32" s="59">
        <f t="shared" si="5"/>
        <v>2.6453375763690061E-3</v>
      </c>
      <c r="CI32" s="122">
        <f t="shared" si="6"/>
        <v>1</v>
      </c>
      <c r="CJ32" s="16"/>
      <c r="CK32" s="123" t="str">
        <f t="shared" si="7"/>
        <v>美深町</v>
      </c>
      <c r="CL32" s="124">
        <f t="shared" si="17"/>
        <v>8.9966560256085391</v>
      </c>
      <c r="CM32" s="65">
        <f t="shared" si="18"/>
        <v>0</v>
      </c>
      <c r="CN32" s="66">
        <f t="shared" si="19"/>
        <v>2.5140137538262874</v>
      </c>
      <c r="CO32" s="65">
        <f t="shared" si="20"/>
        <v>0</v>
      </c>
      <c r="CP32" s="66">
        <f t="shared" si="8"/>
        <v>0.54098854971584343</v>
      </c>
      <c r="CQ32" s="65">
        <f t="shared" si="21"/>
        <v>0</v>
      </c>
      <c r="CR32" s="66">
        <f t="shared" si="9"/>
        <v>5.9416537220664081</v>
      </c>
      <c r="CS32" s="65">
        <f t="shared" si="22"/>
        <v>0</v>
      </c>
      <c r="CT32" s="66">
        <f t="shared" si="10"/>
        <v>7.0388269900241935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06366</v>
      </c>
      <c r="AY33" s="18" t="str">
        <f>IF(IFERROR(比較地域マスタ!$Z18,"")=0,"",IFERROR(比較地域マスタ!$Z18,""))</f>
        <v>鮭川村</v>
      </c>
      <c r="BB33" s="110" t="str">
        <f t="shared" si="0"/>
        <v>06366</v>
      </c>
      <c r="BC33" s="1031" t="str">
        <f t="shared" si="0"/>
        <v>鮭川村</v>
      </c>
      <c r="BD33" s="34">
        <f t="shared" si="14"/>
        <v>28.521079450798108</v>
      </c>
      <c r="BE33" s="34">
        <f t="shared" si="15"/>
        <v>10.218209222785452</v>
      </c>
      <c r="BF33" s="34">
        <f>VLOOKUP($AX33&amp;"_"&amp;$BC$14,データシート1!$A:$BT,MATCH($BC$12&amp;"_"&amp;BF$20,データシート1!$A$1:$BT$1,0),0)</f>
        <v>2.3836567093233989</v>
      </c>
      <c r="BG33" s="34">
        <f>VLOOKUP($AX33&amp;"_"&amp;$BC$14,データシート1!$A:$BT,MATCH($BC$12&amp;"_"&amp;BG$20,データシート1!$A$1:$BT$1,0),0)</f>
        <v>0.76201920996175543</v>
      </c>
      <c r="BH33" s="34">
        <f>VLOOKUP($AX33&amp;"_"&amp;$BC$14,データシート1!$A:$BT,MATCH($BC$12&amp;"_"&amp;BH$20,データシート1!$A$1:$BT$1,0),0)</f>
        <v>7.0725333035002977</v>
      </c>
      <c r="BI33" s="34">
        <f>VLOOKUP($AX33&amp;"_"&amp;$BC$14,データシート1!$A:$BT,MATCH($BC$12&amp;"_"&amp;BI$20,データシート1!$A$1:$BT$1,0),0)</f>
        <v>2.3544644942052035</v>
      </c>
      <c r="BJ33" s="34">
        <f>VLOOKUP($AX33&amp;"_"&amp;$BC$14,データシート1!$A:$BT,MATCH($BC$12&amp;"_"&amp;BJ$20,データシート1!$A$1:$BT$1,0),0)</f>
        <v>5.5562768315067093</v>
      </c>
      <c r="BK33" s="34">
        <f t="shared" si="1"/>
        <v>10.068364940617954</v>
      </c>
      <c r="BL33" s="34">
        <f t="shared" si="2"/>
        <v>9.8360426402835568</v>
      </c>
      <c r="BM33" s="34">
        <f>VLOOKUP($AX33&amp;"_"&amp;$BC$14,データシート1!$A:$BT,MATCH($BC$12&amp;"_"&amp;BM$20,データシート1!$A$1:$BT$1,0),0)</f>
        <v>3.5120065641679221</v>
      </c>
      <c r="BN33" s="34">
        <f>VLOOKUP($AX33&amp;"_"&amp;$BC$14,データシート1!$A:$BT,MATCH($BC$12&amp;"_"&amp;BN$20,データシート1!$A$1:$BT$1,0),0)</f>
        <v>6.3240360761156351</v>
      </c>
      <c r="BO33" s="34">
        <f>VLOOKUP($AX33&amp;"_"&amp;$BC$14,データシート1!$A:$BT,MATCH($BC$12&amp;"_"&amp;BO$20,データシート1!$A$1:$BT$1,0),0)</f>
        <v>0.23232230033439799</v>
      </c>
      <c r="BP33" s="34">
        <f>VLOOKUP($AX33&amp;"_"&amp;$BC$14,データシート1!$A:$BT,MATCH($BC$12&amp;"_"&amp;BP$20,データシート1!$A$1:$BT$1,0),0)</f>
        <v>0</v>
      </c>
      <c r="BQ33" s="34">
        <f>VLOOKUP($AX33&amp;"_"&amp;$BC$14,データシート1!$A:$BT,MATCH($BC$12&amp;"_"&amp;BQ$20,データシート1!$A$1:$BT$1,0),0)</f>
        <v>0.32376396168279159</v>
      </c>
      <c r="BR33" s="35">
        <f t="shared" si="3"/>
        <v>28.521079450798108</v>
      </c>
      <c r="BT33" s="121" t="str">
        <f t="shared" si="4"/>
        <v>鮭川村</v>
      </c>
      <c r="BU33" s="33">
        <f t="shared" si="25"/>
        <v>28.521079450798108</v>
      </c>
      <c r="BV33" s="59">
        <f t="shared" si="16"/>
        <v>0.35826867073572544</v>
      </c>
      <c r="BW33" s="59">
        <f t="shared" si="5"/>
        <v>8.3575262760845356E-2</v>
      </c>
      <c r="BX33" s="59">
        <f t="shared" si="5"/>
        <v>2.6717754889898873E-2</v>
      </c>
      <c r="BY33" s="59">
        <f t="shared" si="5"/>
        <v>0.24797565308498121</v>
      </c>
      <c r="BZ33" s="59">
        <f t="shared" si="5"/>
        <v>8.2551731545326149E-2</v>
      </c>
      <c r="CA33" s="59">
        <f t="shared" si="5"/>
        <v>0.19481299230247848</v>
      </c>
      <c r="CB33" s="59">
        <f t="shared" si="5"/>
        <v>0.35301486249799741</v>
      </c>
      <c r="CC33" s="59">
        <f t="shared" si="5"/>
        <v>0.34486922759188604</v>
      </c>
      <c r="CD33" s="59">
        <f t="shared" si="5"/>
        <v>0.12313722452989574</v>
      </c>
      <c r="CE33" s="59">
        <f t="shared" si="5"/>
        <v>0.22173200306199031</v>
      </c>
      <c r="CF33" s="59">
        <f t="shared" si="5"/>
        <v>8.1456349061114122E-3</v>
      </c>
      <c r="CG33" s="59">
        <f t="shared" si="5"/>
        <v>0</v>
      </c>
      <c r="CH33" s="59">
        <f t="shared" si="5"/>
        <v>1.1351742918472591E-2</v>
      </c>
      <c r="CI33" s="122">
        <f t="shared" si="6"/>
        <v>1</v>
      </c>
      <c r="CK33" s="123" t="str">
        <f t="shared" si="7"/>
        <v>鮭川村</v>
      </c>
      <c r="CL33" s="124">
        <f t="shared" si="17"/>
        <v>10.218209222785452</v>
      </c>
      <c r="CM33" s="65">
        <f t="shared" si="18"/>
        <v>0</v>
      </c>
      <c r="CN33" s="66">
        <f t="shared" si="19"/>
        <v>2.3836567093233989</v>
      </c>
      <c r="CO33" s="65">
        <f t="shared" si="20"/>
        <v>0</v>
      </c>
      <c r="CP33" s="66">
        <f t="shared" si="8"/>
        <v>0.76201920996175543</v>
      </c>
      <c r="CQ33" s="65">
        <f t="shared" si="21"/>
        <v>0</v>
      </c>
      <c r="CR33" s="66">
        <f t="shared" si="9"/>
        <v>7.0725333035002977</v>
      </c>
      <c r="CS33" s="65">
        <f t="shared" si="22"/>
        <v>0</v>
      </c>
      <c r="CT33" s="66">
        <f t="shared" si="10"/>
        <v>2.3544644942052035</v>
      </c>
      <c r="CU33" s="67">
        <f t="shared" si="23"/>
        <v>1</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12.218999999999999</v>
      </c>
      <c r="DB33" s="962">
        <f>VLOOKUP($AX33&amp;"_"&amp;$CW$14,データシート1!$A:$BT,MATCH($CW$12&amp;"_"&amp;DB$20,データシート1!$A$1:$BT$1,0),0)</f>
        <v>0</v>
      </c>
      <c r="DC33" s="962">
        <f>VLOOKUP($AX33&amp;"_"&amp;$CW$14,データシート1!$A:$BT,MATCH($CW$12&amp;"_"&amp;DC$20,データシート1!$A$1:$BT$1,0),0)</f>
        <v>0</v>
      </c>
      <c r="DD33" s="961">
        <f t="shared" si="11"/>
        <v>12.218999999999999</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20423</v>
      </c>
      <c r="AY34" s="18" t="str">
        <f>IF(IFERROR(比較地域マスタ!$Z19,"")=0,"",IFERROR(比較地域マスタ!$Z19,""))</f>
        <v>南木曽町</v>
      </c>
      <c r="BB34" s="110" t="str">
        <f t="shared" si="0"/>
        <v>20423</v>
      </c>
      <c r="BC34" s="1031" t="str">
        <f t="shared" si="0"/>
        <v>南木曽町</v>
      </c>
      <c r="BD34" s="34">
        <f t="shared" si="14"/>
        <v>25.59905730596698</v>
      </c>
      <c r="BE34" s="34">
        <f t="shared" si="15"/>
        <v>5.4876351932749818</v>
      </c>
      <c r="BF34" s="34">
        <f>VLOOKUP($AX34&amp;"_"&amp;$BC$14,データシート1!$A:$BT,MATCH($BC$12&amp;"_"&amp;BF$20,データシート1!$A$1:$BT$1,0),0)</f>
        <v>2.9377421665279333</v>
      </c>
      <c r="BG34" s="34">
        <f>VLOOKUP($AX34&amp;"_"&amp;$BC$14,データシート1!$A:$BT,MATCH($BC$12&amp;"_"&amp;BG$20,データシート1!$A$1:$BT$1,0),0)</f>
        <v>0.44912286397908963</v>
      </c>
      <c r="BH34" s="34">
        <f>VLOOKUP($AX34&amp;"_"&amp;$BC$14,データシート1!$A:$BT,MATCH($BC$12&amp;"_"&amp;BH$20,データシート1!$A$1:$BT$1,0),0)</f>
        <v>2.1007701627679589</v>
      </c>
      <c r="BI34" s="34">
        <f>VLOOKUP($AX34&amp;"_"&amp;$BC$14,データシート1!$A:$BT,MATCH($BC$12&amp;"_"&amp;BI$20,データシート1!$A$1:$BT$1,0),0)</f>
        <v>4.4690751229158625</v>
      </c>
      <c r="BJ34" s="34">
        <f>VLOOKUP($AX34&amp;"_"&amp;$BC$14,データシート1!$A:$BT,MATCH($BC$12&amp;"_"&amp;BJ$20,データシート1!$A$1:$BT$1,0),0)</f>
        <v>6.5605921020082185</v>
      </c>
      <c r="BK34" s="34">
        <f t="shared" si="1"/>
        <v>8.6827430026936749</v>
      </c>
      <c r="BL34" s="34">
        <f t="shared" si="2"/>
        <v>8.4509461863258544</v>
      </c>
      <c r="BM34" s="34">
        <f>VLOOKUP($AX34&amp;"_"&amp;$BC$14,データシート1!$A:$BT,MATCH($BC$12&amp;"_"&amp;BM$20,データシート1!$A$1:$BT$1,0),0)</f>
        <v>3.4372541024693013</v>
      </c>
      <c r="BN34" s="34">
        <f>VLOOKUP($AX34&amp;"_"&amp;$BC$14,データシート1!$A:$BT,MATCH($BC$12&amp;"_"&amp;BN$20,データシート1!$A$1:$BT$1,0),0)</f>
        <v>5.0136920838565535</v>
      </c>
      <c r="BO34" s="34">
        <f>VLOOKUP($AX34&amp;"_"&amp;$BC$14,データシート1!$A:$BT,MATCH($BC$12&amp;"_"&amp;BO$20,データシート1!$A$1:$BT$1,0),0)</f>
        <v>0.23179681636782101</v>
      </c>
      <c r="BP34" s="34">
        <f>VLOOKUP($AX34&amp;"_"&amp;$BC$14,データシート1!$A:$BT,MATCH($BC$12&amp;"_"&amp;BP$20,データシート1!$A$1:$BT$1,0),0)</f>
        <v>0</v>
      </c>
      <c r="BQ34" s="34">
        <f>VLOOKUP($AX34&amp;"_"&amp;$BC$14,データシート1!$A:$BT,MATCH($BC$12&amp;"_"&amp;BQ$20,データシート1!$A$1:$BT$1,0),0)</f>
        <v>0.39901188507424651</v>
      </c>
      <c r="BR34" s="35">
        <f t="shared" si="3"/>
        <v>25.59905730596698</v>
      </c>
      <c r="BT34" s="121" t="str">
        <f t="shared" si="4"/>
        <v>南木曽町</v>
      </c>
      <c r="BU34" s="33">
        <f t="shared" si="25"/>
        <v>25.59905730596698</v>
      </c>
      <c r="BV34" s="59">
        <f t="shared" si="16"/>
        <v>0.21436864364516456</v>
      </c>
      <c r="BW34" s="59">
        <f t="shared" si="5"/>
        <v>0.11475977929246496</v>
      </c>
      <c r="BX34" s="59">
        <f t="shared" si="5"/>
        <v>1.7544507932891806E-2</v>
      </c>
      <c r="BY34" s="59">
        <f t="shared" si="5"/>
        <v>8.2064356419807791E-2</v>
      </c>
      <c r="BZ34" s="59">
        <f t="shared" si="5"/>
        <v>0.17457967570837654</v>
      </c>
      <c r="CA34" s="59">
        <f t="shared" si="5"/>
        <v>0.25628256633024471</v>
      </c>
      <c r="CB34" s="59">
        <f t="shared" si="5"/>
        <v>0.33918213858093055</v>
      </c>
      <c r="CC34" s="59">
        <f t="shared" si="5"/>
        <v>0.33012724200418081</v>
      </c>
      <c r="CD34" s="59">
        <f t="shared" si="5"/>
        <v>0.13427268283305491</v>
      </c>
      <c r="CE34" s="59">
        <f t="shared" si="5"/>
        <v>0.19585455917112593</v>
      </c>
      <c r="CF34" s="59">
        <f t="shared" si="5"/>
        <v>9.0548965767497467E-3</v>
      </c>
      <c r="CG34" s="59">
        <f t="shared" si="5"/>
        <v>0</v>
      </c>
      <c r="CH34" s="59">
        <f t="shared" si="5"/>
        <v>1.5586975735283788E-2</v>
      </c>
      <c r="CI34" s="122">
        <f t="shared" si="6"/>
        <v>1</v>
      </c>
      <c r="CK34" s="123" t="str">
        <f t="shared" si="7"/>
        <v>南木曽町</v>
      </c>
      <c r="CL34" s="124">
        <f t="shared" si="17"/>
        <v>5.4876351932749818</v>
      </c>
      <c r="CM34" s="65">
        <f t="shared" si="18"/>
        <v>0.92662865166977471</v>
      </c>
      <c r="CN34" s="66">
        <f t="shared" si="19"/>
        <v>2.9377421665279333</v>
      </c>
      <c r="CO34" s="65">
        <f t="shared" si="20"/>
        <v>1</v>
      </c>
      <c r="CP34" s="66">
        <f t="shared" si="8"/>
        <v>0.44912286397908963</v>
      </c>
      <c r="CQ34" s="65">
        <f t="shared" si="21"/>
        <v>0</v>
      </c>
      <c r="CR34" s="66">
        <f t="shared" si="9"/>
        <v>2.1007701627679589</v>
      </c>
      <c r="CS34" s="65">
        <f t="shared" si="22"/>
        <v>0</v>
      </c>
      <c r="CT34" s="66">
        <f t="shared" si="10"/>
        <v>4.4690751229158625</v>
      </c>
      <c r="CU34" s="67">
        <f t="shared" si="23"/>
        <v>0</v>
      </c>
      <c r="CV34" s="16"/>
      <c r="CW34" s="959">
        <f t="shared" si="24"/>
        <v>5.085</v>
      </c>
      <c r="CX34" s="962">
        <f>VLOOKUP($AX34&amp;"_"&amp;$CW$14,データシート1!$A:$BT,MATCH($CW$12&amp;"_"&amp;CX$20,データシート1!$A$1:$BT$1,0),0)</f>
        <v>5.085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5.085</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20304</v>
      </c>
      <c r="AY35" s="18" t="str">
        <f>IF(IFERROR(比較地域マスタ!$Z20,"")=0,"",IFERROR(比較地域マスタ!$Z20,""))</f>
        <v>川上村</v>
      </c>
      <c r="BB35" s="110" t="str">
        <f t="shared" si="0"/>
        <v>20304</v>
      </c>
      <c r="BC35" s="1031" t="str">
        <f t="shared" si="0"/>
        <v>川上村</v>
      </c>
      <c r="BD35" s="34">
        <f t="shared" si="14"/>
        <v>31.24810365362039</v>
      </c>
      <c r="BE35" s="34">
        <f t="shared" si="15"/>
        <v>2.8249179508710816</v>
      </c>
      <c r="BF35" s="34">
        <f>VLOOKUP($AX35&amp;"_"&amp;$BC$14,データシート1!$A:$BT,MATCH($BC$12&amp;"_"&amp;BF$20,データシート1!$A$1:$BT$1,0),0)</f>
        <v>0</v>
      </c>
      <c r="BG35" s="34">
        <f>VLOOKUP($AX35&amp;"_"&amp;$BC$14,データシート1!$A:$BT,MATCH($BC$12&amp;"_"&amp;BG$20,データシート1!$A$1:$BT$1,0),0)</f>
        <v>0.25730997415468682</v>
      </c>
      <c r="BH35" s="34">
        <f>VLOOKUP($AX35&amp;"_"&amp;$BC$14,データシート1!$A:$BT,MATCH($BC$12&amp;"_"&amp;BH$20,データシート1!$A$1:$BT$1,0),0)</f>
        <v>2.5676079767163946</v>
      </c>
      <c r="BI35" s="34">
        <f>VLOOKUP($AX35&amp;"_"&amp;$BC$14,データシート1!$A:$BT,MATCH($BC$12&amp;"_"&amp;BI$20,データシート1!$A$1:$BT$1,0),0)</f>
        <v>2.7600886968938911</v>
      </c>
      <c r="BJ35" s="34">
        <f>VLOOKUP($AX35&amp;"_"&amp;$BC$14,データシート1!$A:$BT,MATCH($BC$12&amp;"_"&amp;BJ$20,データシート1!$A$1:$BT$1,0),0)</f>
        <v>5.4014904070178451</v>
      </c>
      <c r="BK35" s="34">
        <f t="shared" si="1"/>
        <v>20.041297388837574</v>
      </c>
      <c r="BL35" s="34">
        <f t="shared" si="2"/>
        <v>19.816857348001829</v>
      </c>
      <c r="BM35" s="34">
        <f>VLOOKUP($AX35&amp;"_"&amp;$BC$14,データシート1!$A:$BT,MATCH($BC$12&amp;"_"&amp;BM$20,データシート1!$A$1:$BT$1,0),0)</f>
        <v>4.2228345181384412</v>
      </c>
      <c r="BN35" s="34">
        <f>VLOOKUP($AX35&amp;"_"&amp;$BC$14,データシート1!$A:$BT,MATCH($BC$12&amp;"_"&amp;BN$20,データシート1!$A$1:$BT$1,0),0)</f>
        <v>15.594022829863388</v>
      </c>
      <c r="BO35" s="34">
        <f>VLOOKUP($AX35&amp;"_"&amp;$BC$14,データシート1!$A:$BT,MATCH($BC$12&amp;"_"&amp;BO$20,データシート1!$A$1:$BT$1,0),0)</f>
        <v>0.22444004083574401</v>
      </c>
      <c r="BP35" s="34">
        <f>VLOOKUP($AX35&amp;"_"&amp;$BC$14,データシート1!$A:$BT,MATCH($BC$12&amp;"_"&amp;BP$20,データシート1!$A$1:$BT$1,0),0)</f>
        <v>0</v>
      </c>
      <c r="BQ35" s="34">
        <f>VLOOKUP($AX35&amp;"_"&amp;$BC$14,データシート1!$A:$BT,MATCH($BC$12&amp;"_"&amp;BQ$20,データシート1!$A$1:$BT$1,0),0)</f>
        <v>0.22030921000000001</v>
      </c>
      <c r="BR35" s="35">
        <f t="shared" si="3"/>
        <v>31.24810365362039</v>
      </c>
      <c r="BT35" s="121" t="str">
        <f t="shared" si="4"/>
        <v>川上村</v>
      </c>
      <c r="BU35" s="33">
        <f t="shared" si="25"/>
        <v>31.24810365362039</v>
      </c>
      <c r="BV35" s="59">
        <f t="shared" si="16"/>
        <v>9.0402860352256545E-2</v>
      </c>
      <c r="BW35" s="59">
        <f t="shared" si="5"/>
        <v>0</v>
      </c>
      <c r="BX35" s="59">
        <f t="shared" si="5"/>
        <v>8.2344188628827395E-3</v>
      </c>
      <c r="BY35" s="59">
        <f t="shared" si="5"/>
        <v>8.21684414893738E-2</v>
      </c>
      <c r="BZ35" s="59">
        <f t="shared" si="5"/>
        <v>8.8328198328096255E-2</v>
      </c>
      <c r="CA35" s="59">
        <f t="shared" si="5"/>
        <v>0.17285818259221086</v>
      </c>
      <c r="CB35" s="59">
        <f t="shared" si="5"/>
        <v>0.64136043617211946</v>
      </c>
      <c r="CC35" s="59">
        <f t="shared" si="5"/>
        <v>0.63417791900808218</v>
      </c>
      <c r="CD35" s="59">
        <f t="shared" si="5"/>
        <v>0.13513890522598754</v>
      </c>
      <c r="CE35" s="59">
        <f t="shared" si="5"/>
        <v>0.49903901378209464</v>
      </c>
      <c r="CF35" s="59">
        <f t="shared" si="5"/>
        <v>7.1825171640372649E-3</v>
      </c>
      <c r="CG35" s="59">
        <f t="shared" si="5"/>
        <v>0</v>
      </c>
      <c r="CH35" s="59">
        <f t="shared" si="5"/>
        <v>7.0503225553168918E-3</v>
      </c>
      <c r="CI35" s="122">
        <f t="shared" si="6"/>
        <v>1</v>
      </c>
      <c r="CK35" s="123" t="str">
        <f t="shared" si="7"/>
        <v>川上村</v>
      </c>
      <c r="CL35" s="124">
        <f t="shared" si="17"/>
        <v>2.8249179508710816</v>
      </c>
      <c r="CM35" s="65">
        <f t="shared" si="18"/>
        <v>0</v>
      </c>
      <c r="CN35" s="66">
        <f t="shared" si="19"/>
        <v>0</v>
      </c>
      <c r="CO35" s="65">
        <f t="shared" si="20"/>
        <v>0</v>
      </c>
      <c r="CP35" s="66">
        <f t="shared" si="8"/>
        <v>0.25730997415468682</v>
      </c>
      <c r="CQ35" s="65">
        <f t="shared" si="21"/>
        <v>0</v>
      </c>
      <c r="CR35" s="66">
        <f t="shared" si="9"/>
        <v>2.5676079767163946</v>
      </c>
      <c r="CS35" s="65">
        <f t="shared" si="22"/>
        <v>0</v>
      </c>
      <c r="CT35" s="66">
        <f t="shared" si="10"/>
        <v>2.7600886968938911</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01481</v>
      </c>
      <c r="AY36" s="18" t="str">
        <f>IF(IFERROR(比較地域マスタ!$Z21,"")=0,"",IFERROR(比較地域マスタ!$Z21,""))</f>
        <v>増毛町</v>
      </c>
      <c r="BB36" s="110" t="str">
        <f t="shared" si="0"/>
        <v>01481</v>
      </c>
      <c r="BC36" s="1031" t="str">
        <f t="shared" si="0"/>
        <v>増毛町</v>
      </c>
      <c r="BD36" s="34">
        <f t="shared" si="14"/>
        <v>47.837128477756664</v>
      </c>
      <c r="BE36" s="34">
        <f t="shared" si="15"/>
        <v>27.372434237514042</v>
      </c>
      <c r="BF36" s="34">
        <f>VLOOKUP($AX36&amp;"_"&amp;$BC$14,データシート1!$A:$BT,MATCH($BC$12&amp;"_"&amp;BF$20,データシート1!$A$1:$BT$1,0),0)</f>
        <v>18.835333864674283</v>
      </c>
      <c r="BG36" s="34">
        <f>VLOOKUP($AX36&amp;"_"&amp;$BC$14,データシート1!$A:$BT,MATCH($BC$12&amp;"_"&amp;BG$20,データシート1!$A$1:$BT$1,0),0)</f>
        <v>0.37841167985305108</v>
      </c>
      <c r="BH36" s="34">
        <f>VLOOKUP($AX36&amp;"_"&amp;$BC$14,データシート1!$A:$BT,MATCH($BC$12&amp;"_"&amp;BH$20,データシート1!$A$1:$BT$1,0),0)</f>
        <v>8.1586886929867095</v>
      </c>
      <c r="BI36" s="34">
        <f>VLOOKUP($AX36&amp;"_"&amp;$BC$14,データシート1!$A:$BT,MATCH($BC$12&amp;"_"&amp;BI$20,データシート1!$A$1:$BT$1,0),0)</f>
        <v>4.3783044896093815</v>
      </c>
      <c r="BJ36" s="34">
        <f>VLOOKUP($AX36&amp;"_"&amp;$BC$14,データシート1!$A:$BT,MATCH($BC$12&amp;"_"&amp;BJ$20,データシート1!$A$1:$BT$1,0),0)</f>
        <v>9.4645348881291511</v>
      </c>
      <c r="BK36" s="34">
        <f t="shared" si="1"/>
        <v>6.6178587984141144</v>
      </c>
      <c r="BL36" s="34">
        <f t="shared" si="2"/>
        <v>5.8232756416577702</v>
      </c>
      <c r="BM36" s="34">
        <f>VLOOKUP($AX36&amp;"_"&amp;$BC$14,データシート1!$A:$BT,MATCH($BC$12&amp;"_"&amp;BM$20,データシート1!$A$1:$BT$1,0),0)</f>
        <v>2.8215656452061171</v>
      </c>
      <c r="BN36" s="34">
        <f>VLOOKUP($AX36&amp;"_"&amp;$BC$14,データシート1!$A:$BT,MATCH($BC$12&amp;"_"&amp;BN$20,データシート1!$A$1:$BT$1,0),0)</f>
        <v>3.0017099964516532</v>
      </c>
      <c r="BO36" s="34">
        <f>VLOOKUP($AX36&amp;"_"&amp;$BC$14,データシート1!$A:$BT,MATCH($BC$12&amp;"_"&amp;BO$20,データシート1!$A$1:$BT$1,0),0)</f>
        <v>0.23144649372343601</v>
      </c>
      <c r="BP36" s="34">
        <f>VLOOKUP($AX36&amp;"_"&amp;$BC$14,データシート1!$A:$BT,MATCH($BC$12&amp;"_"&amp;BP$20,データシート1!$A$1:$BT$1,0),0)</f>
        <v>0.56313666303290799</v>
      </c>
      <c r="BQ36" s="34">
        <f>VLOOKUP($AX36&amp;"_"&amp;$BC$14,データシート1!$A:$BT,MATCH($BC$12&amp;"_"&amp;BQ$20,データシート1!$A$1:$BT$1,0),0)</f>
        <v>3.9960640899848509E-3</v>
      </c>
      <c r="BR36" s="35">
        <f t="shared" si="3"/>
        <v>47.837128477756664</v>
      </c>
      <c r="BT36" s="121" t="str">
        <f t="shared" si="4"/>
        <v>増毛町</v>
      </c>
      <c r="BU36" s="33">
        <f t="shared" si="25"/>
        <v>47.837128477756664</v>
      </c>
      <c r="BV36" s="59">
        <f t="shared" si="16"/>
        <v>0.5722006129661753</v>
      </c>
      <c r="BW36" s="59">
        <f t="shared" si="5"/>
        <v>0.39373880632137748</v>
      </c>
      <c r="BX36" s="59">
        <f t="shared" si="5"/>
        <v>7.910417951382788E-3</v>
      </c>
      <c r="BY36" s="59">
        <f t="shared" si="5"/>
        <v>0.17055138869341502</v>
      </c>
      <c r="BZ36" s="59">
        <f t="shared" si="5"/>
        <v>9.1525236336984728E-2</v>
      </c>
      <c r="CA36" s="59">
        <f t="shared" si="5"/>
        <v>0.19784914331824863</v>
      </c>
      <c r="CB36" s="59">
        <f t="shared" si="5"/>
        <v>0.13834147259677784</v>
      </c>
      <c r="CC36" s="59">
        <f t="shared" si="5"/>
        <v>0.12173129589844592</v>
      </c>
      <c r="CD36" s="59">
        <f t="shared" si="5"/>
        <v>5.898275534072013E-2</v>
      </c>
      <c r="CE36" s="59">
        <f t="shared" si="5"/>
        <v>6.2748540557725788E-2</v>
      </c>
      <c r="CF36" s="59">
        <f t="shared" si="5"/>
        <v>4.8382187871300452E-3</v>
      </c>
      <c r="CG36" s="59">
        <f t="shared" si="5"/>
        <v>1.1771957911201874E-2</v>
      </c>
      <c r="CH36" s="59">
        <f t="shared" si="5"/>
        <v>8.3534781813731637E-5</v>
      </c>
      <c r="CI36" s="122">
        <f t="shared" si="6"/>
        <v>1</v>
      </c>
      <c r="CK36" s="123" t="str">
        <f t="shared" si="7"/>
        <v>増毛町</v>
      </c>
      <c r="CL36" s="124">
        <f t="shared" si="17"/>
        <v>27.372434237514042</v>
      </c>
      <c r="CM36" s="65">
        <f t="shared" si="18"/>
        <v>0</v>
      </c>
      <c r="CN36" s="66">
        <f t="shared" si="19"/>
        <v>18.835333864674283</v>
      </c>
      <c r="CO36" s="65">
        <f t="shared" si="20"/>
        <v>0</v>
      </c>
      <c r="CP36" s="66">
        <f t="shared" si="8"/>
        <v>0.37841167985305108</v>
      </c>
      <c r="CQ36" s="65">
        <f t="shared" si="21"/>
        <v>0</v>
      </c>
      <c r="CR36" s="66">
        <f t="shared" si="9"/>
        <v>8.1586886929867095</v>
      </c>
      <c r="CS36" s="65">
        <f t="shared" si="22"/>
        <v>0</v>
      </c>
      <c r="CT36" s="66">
        <f t="shared" si="10"/>
        <v>4.3783044896093815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01546</v>
      </c>
      <c r="AY37" s="18" t="str">
        <f>IF(IFERROR(比較地域マスタ!$Z22,"")=0,"",IFERROR(比較地域マスタ!$Z22,""))</f>
        <v>清里町</v>
      </c>
      <c r="BB37" s="110" t="str">
        <f t="shared" si="0"/>
        <v>01546</v>
      </c>
      <c r="BC37" s="1031" t="str">
        <f t="shared" si="0"/>
        <v>清里町</v>
      </c>
      <c r="BD37" s="34">
        <f t="shared" si="14"/>
        <v>24.569867425833344</v>
      </c>
      <c r="BE37" s="34">
        <f t="shared" si="15"/>
        <v>3.2253962714810829</v>
      </c>
      <c r="BF37" s="34">
        <f>VLOOKUP($AX37&amp;"_"&amp;$BC$14,データシート1!$A:$BT,MATCH($BC$12&amp;"_"&amp;BF$20,データシート1!$A$1:$BT$1,0),0)</f>
        <v>0</v>
      </c>
      <c r="BG37" s="34">
        <f>VLOOKUP($AX37&amp;"_"&amp;$BC$14,データシート1!$A:$BT,MATCH($BC$12&amp;"_"&amp;BG$20,データシート1!$A$1:$BT$1,0),0)</f>
        <v>0.21022871102947283</v>
      </c>
      <c r="BH37" s="34">
        <f>VLOOKUP($AX37&amp;"_"&amp;$BC$14,データシート1!$A:$BT,MATCH($BC$12&amp;"_"&amp;BH$20,データシート1!$A$1:$BT$1,0),0)</f>
        <v>3.0151675604516099</v>
      </c>
      <c r="BI37" s="34">
        <f>VLOOKUP($AX37&amp;"_"&amp;$BC$14,データシート1!$A:$BT,MATCH($BC$12&amp;"_"&amp;BI$20,データシート1!$A$1:$BT$1,0),0)</f>
        <v>4.1290221428924916</v>
      </c>
      <c r="BJ37" s="34">
        <f>VLOOKUP($AX37&amp;"_"&amp;$BC$14,データシート1!$A:$BT,MATCH($BC$12&amp;"_"&amp;BJ$20,データシート1!$A$1:$BT$1,0),0)</f>
        <v>7.668249612377493</v>
      </c>
      <c r="BK37" s="34">
        <f t="shared" si="1"/>
        <v>9.402638110922279</v>
      </c>
      <c r="BL37" s="34">
        <f t="shared" si="2"/>
        <v>9.176154521327625</v>
      </c>
      <c r="BM37" s="34">
        <f>VLOOKUP($AX37&amp;"_"&amp;$BC$14,データシート1!$A:$BT,MATCH($BC$12&amp;"_"&amp;BM$20,データシート1!$A$1:$BT$1,0),0)</f>
        <v>3.6234556888822289</v>
      </c>
      <c r="BN37" s="34">
        <f>VLOOKUP($AX37&amp;"_"&amp;$BC$14,データシート1!$A:$BT,MATCH($BC$12&amp;"_"&amp;BN$20,データシート1!$A$1:$BT$1,0),0)</f>
        <v>5.5526988324453965</v>
      </c>
      <c r="BO37" s="34">
        <f>VLOOKUP($AX37&amp;"_"&amp;$BC$14,データシート1!$A:$BT,MATCH($BC$12&amp;"_"&amp;BO$20,データシート1!$A$1:$BT$1,0),0)</f>
        <v>0.22648358959465401</v>
      </c>
      <c r="BP37" s="34">
        <f>VLOOKUP($AX37&amp;"_"&amp;$BC$14,データシート1!$A:$BT,MATCH($BC$12&amp;"_"&amp;BP$20,データシート1!$A$1:$BT$1,0),0)</f>
        <v>0</v>
      </c>
      <c r="BQ37" s="34">
        <f>VLOOKUP($AX37&amp;"_"&amp;$BC$14,データシート1!$A:$BT,MATCH($BC$12&amp;"_"&amp;BQ$20,データシート1!$A$1:$BT$1,0),0)</f>
        <v>0.14456128816</v>
      </c>
      <c r="BR37" s="35">
        <f t="shared" si="3"/>
        <v>24.569867425833344</v>
      </c>
      <c r="BT37" s="121" t="str">
        <f t="shared" si="4"/>
        <v>清里町</v>
      </c>
      <c r="BU37" s="33">
        <f t="shared" si="25"/>
        <v>24.569867425833344</v>
      </c>
      <c r="BV37" s="59">
        <f t="shared" si="16"/>
        <v>0.13127446785039729</v>
      </c>
      <c r="BW37" s="59">
        <f t="shared" si="5"/>
        <v>0</v>
      </c>
      <c r="BX37" s="59">
        <f t="shared" si="5"/>
        <v>8.5563632634188883E-3</v>
      </c>
      <c r="BY37" s="59">
        <f t="shared" si="5"/>
        <v>0.12271810458697839</v>
      </c>
      <c r="BZ37" s="59">
        <f t="shared" si="5"/>
        <v>0.16805227603919179</v>
      </c>
      <c r="CA37" s="59">
        <f t="shared" si="5"/>
        <v>0.31209975534157391</v>
      </c>
      <c r="CB37" s="59">
        <f t="shared" si="5"/>
        <v>0.38268981871005625</v>
      </c>
      <c r="CC37" s="59">
        <f t="shared" si="5"/>
        <v>0.37347187765773604</v>
      </c>
      <c r="CD37" s="59">
        <f t="shared" si="5"/>
        <v>0.14747558975725042</v>
      </c>
      <c r="CE37" s="59">
        <f t="shared" si="5"/>
        <v>0.22599628790048565</v>
      </c>
      <c r="CF37" s="59">
        <f t="shared" si="5"/>
        <v>9.2179410523201988E-3</v>
      </c>
      <c r="CG37" s="59">
        <f t="shared" si="5"/>
        <v>0</v>
      </c>
      <c r="CH37" s="59">
        <f t="shared" si="5"/>
        <v>5.8836820587808633E-3</v>
      </c>
      <c r="CI37" s="122">
        <f t="shared" si="6"/>
        <v>1</v>
      </c>
      <c r="CK37" s="123" t="str">
        <f t="shared" si="7"/>
        <v>清里町</v>
      </c>
      <c r="CL37" s="124">
        <f t="shared" si="17"/>
        <v>3.2253962714810829</v>
      </c>
      <c r="CM37" s="65">
        <f t="shared" si="18"/>
        <v>1</v>
      </c>
      <c r="CN37" s="66">
        <f t="shared" si="19"/>
        <v>0</v>
      </c>
      <c r="CO37" s="65">
        <f t="shared" si="20"/>
        <v>0</v>
      </c>
      <c r="CP37" s="66">
        <f t="shared" si="8"/>
        <v>0.21022871102947283</v>
      </c>
      <c r="CQ37" s="65">
        <f t="shared" si="21"/>
        <v>0</v>
      </c>
      <c r="CR37" s="66">
        <f t="shared" si="9"/>
        <v>3.0151675604516099</v>
      </c>
      <c r="CS37" s="65">
        <f t="shared" si="22"/>
        <v>0</v>
      </c>
      <c r="CT37" s="66">
        <f t="shared" si="10"/>
        <v>4.1290221428924916</v>
      </c>
      <c r="CU37" s="67">
        <f t="shared" si="23"/>
        <v>0</v>
      </c>
      <c r="CV37" s="16"/>
      <c r="CW37" s="959">
        <f t="shared" si="24"/>
        <v>4.5880000000000001</v>
      </c>
      <c r="CX37" s="962">
        <f>VLOOKUP($AX37&amp;"_"&amp;$CW$14,データシート1!$A:$BT,MATCH($CW$12&amp;"_"&amp;CX$20,データシート1!$A$1:$BT$1,0),0)</f>
        <v>4.5880000000000001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4.5880000000000001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01334</v>
      </c>
      <c r="AY38" s="18" t="str">
        <f>IF(IFERROR(比較地域マスタ!$Z23,"")=0,"",IFERROR(比較地域マスタ!$Z23,""))</f>
        <v>木古内町</v>
      </c>
      <c r="BB38" s="110" t="str">
        <f t="shared" si="0"/>
        <v>01334</v>
      </c>
      <c r="BC38" s="1031" t="str">
        <f t="shared" si="0"/>
        <v>木古内町</v>
      </c>
      <c r="BD38" s="34">
        <f t="shared" si="14"/>
        <v>28.18972691418254</v>
      </c>
      <c r="BE38" s="34">
        <f t="shared" si="15"/>
        <v>6.1897209766957699</v>
      </c>
      <c r="BF38" s="34">
        <f>VLOOKUP($AX38&amp;"_"&amp;$BC$14,データシート1!$A:$BT,MATCH($BC$12&amp;"_"&amp;BF$20,データシート1!$A$1:$BT$1,0),0)</f>
        <v>4.675023904719624</v>
      </c>
      <c r="BG38" s="34">
        <f>VLOOKUP($AX38&amp;"_"&amp;$BC$14,データシート1!$A:$BT,MATCH($BC$12&amp;"_"&amp;BG$20,データシート1!$A$1:$BT$1,0),0)</f>
        <v>0.62788308360802536</v>
      </c>
      <c r="BH38" s="34">
        <f>VLOOKUP($AX38&amp;"_"&amp;$BC$14,データシート1!$A:$BT,MATCH($BC$12&amp;"_"&amp;BH$20,データシート1!$A$1:$BT$1,0),0)</f>
        <v>0.88681398836812064</v>
      </c>
      <c r="BI38" s="34">
        <f>VLOOKUP($AX38&amp;"_"&amp;$BC$14,データシート1!$A:$BT,MATCH($BC$12&amp;"_"&amp;BI$20,データシート1!$A$1:$BT$1,0),0)</f>
        <v>5.3074477819177908</v>
      </c>
      <c r="BJ38" s="34">
        <f>VLOOKUP($AX38&amp;"_"&amp;$BC$14,データシート1!$A:$BT,MATCH($BC$12&amp;"_"&amp;BJ$20,データシート1!$A$1:$BT$1,0),0)</f>
        <v>9.2712914843808054</v>
      </c>
      <c r="BK38" s="34">
        <f t="shared" si="1"/>
        <v>6.9074582033972769</v>
      </c>
      <c r="BL38" s="34">
        <f t="shared" si="2"/>
        <v>6.6824926785949561</v>
      </c>
      <c r="BM38" s="34">
        <f>VLOOKUP($AX38&amp;"_"&amp;$BC$14,データシート1!$A:$BT,MATCH($BC$12&amp;"_"&amp;BM$20,データシート1!$A$1:$BT$1,0),0)</f>
        <v>3.2904674504065556</v>
      </c>
      <c r="BN38" s="34">
        <f>VLOOKUP($AX38&amp;"_"&amp;$BC$14,データシート1!$A:$BT,MATCH($BC$12&amp;"_"&amp;BN$20,データシート1!$A$1:$BT$1,0),0)</f>
        <v>3.3920252281884005</v>
      </c>
      <c r="BO38" s="34">
        <f>VLOOKUP($AX38&amp;"_"&amp;$BC$14,データシート1!$A:$BT,MATCH($BC$12&amp;"_"&amp;BO$20,データシート1!$A$1:$BT$1,0),0)</f>
        <v>0.22496552480232099</v>
      </c>
      <c r="BP38" s="34">
        <f>VLOOKUP($AX38&amp;"_"&amp;$BC$14,データシート1!$A:$BT,MATCH($BC$12&amp;"_"&amp;BP$20,データシート1!$A$1:$BT$1,0),0)</f>
        <v>0</v>
      </c>
      <c r="BQ38" s="34">
        <f>VLOOKUP($AX38&amp;"_"&amp;$BC$14,データシート1!$A:$BT,MATCH($BC$12&amp;"_"&amp;BQ$20,データシート1!$A$1:$BT$1,0),0)</f>
        <v>0.51380846779090017</v>
      </c>
      <c r="BR38" s="35">
        <f t="shared" si="3"/>
        <v>28.18972691418254</v>
      </c>
      <c r="BT38" s="121" t="str">
        <f t="shared" si="4"/>
        <v>木古内町</v>
      </c>
      <c r="BU38" s="33">
        <f t="shared" si="25"/>
        <v>28.18972691418254</v>
      </c>
      <c r="BV38" s="59">
        <f t="shared" si="16"/>
        <v>0.2195736409770489</v>
      </c>
      <c r="BW38" s="59">
        <f t="shared" si="5"/>
        <v>0.16584140452838411</v>
      </c>
      <c r="BX38" s="59">
        <f t="shared" si="5"/>
        <v>2.2273471662903232E-2</v>
      </c>
      <c r="BY38" s="59">
        <f t="shared" si="5"/>
        <v>3.145876478576156E-2</v>
      </c>
      <c r="BZ38" s="59">
        <f t="shared" si="5"/>
        <v>0.18827595592093371</v>
      </c>
      <c r="CA38" s="59">
        <f t="shared" si="5"/>
        <v>0.32888901381007435</v>
      </c>
      <c r="CB38" s="59">
        <f t="shared" si="5"/>
        <v>0.24503459094958682</v>
      </c>
      <c r="CC38" s="59">
        <f t="shared" si="5"/>
        <v>0.23705418285669613</v>
      </c>
      <c r="CD38" s="59">
        <f t="shared" si="5"/>
        <v>0.11672576539757425</v>
      </c>
      <c r="CE38" s="59">
        <f t="shared" si="5"/>
        <v>0.12032841745912189</v>
      </c>
      <c r="CF38" s="59">
        <f t="shared" si="5"/>
        <v>7.9804080928906947E-3</v>
      </c>
      <c r="CG38" s="59">
        <f t="shared" si="5"/>
        <v>0</v>
      </c>
      <c r="CH38" s="59">
        <f t="shared" si="5"/>
        <v>1.8226798342356337E-2</v>
      </c>
      <c r="CI38" s="122">
        <f t="shared" si="6"/>
        <v>1</v>
      </c>
      <c r="CK38" s="123" t="str">
        <f t="shared" si="7"/>
        <v>木古内町</v>
      </c>
      <c r="CL38" s="124">
        <f t="shared" si="17"/>
        <v>6.1897209766957699</v>
      </c>
      <c r="CM38" s="65">
        <f t="shared" si="18"/>
        <v>0</v>
      </c>
      <c r="CN38" s="66">
        <f t="shared" si="19"/>
        <v>4.675023904719624</v>
      </c>
      <c r="CO38" s="65">
        <f t="shared" si="20"/>
        <v>0</v>
      </c>
      <c r="CP38" s="66">
        <f t="shared" si="8"/>
        <v>0.62788308360802536</v>
      </c>
      <c r="CQ38" s="65">
        <f t="shared" si="21"/>
        <v>0</v>
      </c>
      <c r="CR38" s="66">
        <f t="shared" si="9"/>
        <v>0.88681398836812064</v>
      </c>
      <c r="CS38" s="65">
        <f t="shared" si="22"/>
        <v>0</v>
      </c>
      <c r="CT38" s="66">
        <f t="shared" si="10"/>
        <v>5.3074477819177908</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31384</v>
      </c>
      <c r="AY39" s="18" t="str">
        <f>IF(IFERROR(比較地域マスタ!$Z24,"")=0,"",IFERROR(比較地域マスタ!$Z24,""))</f>
        <v>日吉津村</v>
      </c>
      <c r="BB39" s="110" t="str">
        <f t="shared" si="0"/>
        <v>31384</v>
      </c>
      <c r="BC39" s="1031" t="str">
        <f t="shared" si="0"/>
        <v>日吉津村</v>
      </c>
      <c r="BD39" s="34">
        <f t="shared" si="14"/>
        <v>23.836293710049606</v>
      </c>
      <c r="BE39" s="34">
        <f t="shared" si="15"/>
        <v>2.9246596502251929</v>
      </c>
      <c r="BF39" s="34">
        <f>VLOOKUP($AX39&amp;"_"&amp;$BC$14,データシート1!$A:$BT,MATCH($BC$12&amp;"_"&amp;BF$20,データシート1!$A$1:$BT$1,0),0)</f>
        <v>1.2066738220624531</v>
      </c>
      <c r="BG39" s="34">
        <f>VLOOKUP($AX39&amp;"_"&amp;$BC$14,データシート1!$A:$BT,MATCH($BC$12&amp;"_"&amp;BG$20,データシート1!$A$1:$BT$1,0),0)</f>
        <v>0.55478069982414058</v>
      </c>
      <c r="BH39" s="34">
        <f>VLOOKUP($AX39&amp;"_"&amp;$BC$14,データシート1!$A:$BT,MATCH($BC$12&amp;"_"&amp;BH$20,データシート1!$A$1:$BT$1,0),0)</f>
        <v>1.1632051283385991</v>
      </c>
      <c r="BI39" s="34">
        <f>VLOOKUP($AX39&amp;"_"&amp;$BC$14,データシート1!$A:$BT,MATCH($BC$12&amp;"_"&amp;BI$20,データシート1!$A$1:$BT$1,0),0)</f>
        <v>9.5086484374008897</v>
      </c>
      <c r="BJ39" s="34">
        <f>VLOOKUP($AX39&amp;"_"&amp;$BC$14,データシート1!$A:$BT,MATCH($BC$12&amp;"_"&amp;BJ$20,データシート1!$A$1:$BT$1,0),0)</f>
        <v>4.4907332840493712</v>
      </c>
      <c r="BK39" s="34">
        <f t="shared" si="1"/>
        <v>6.9122523383741532</v>
      </c>
      <c r="BL39" s="34">
        <f t="shared" si="2"/>
        <v>6.7035184294283194</v>
      </c>
      <c r="BM39" s="34">
        <f>VLOOKUP($AX39&amp;"_"&amp;$BC$14,データシート1!$A:$BT,MATCH($BC$12&amp;"_"&amp;BM$20,データシート1!$A$1:$BT$1,0),0)</f>
        <v>3.1953279536992203</v>
      </c>
      <c r="BN39" s="34">
        <f>VLOOKUP($AX39&amp;"_"&amp;$BC$14,データシート1!$A:$BT,MATCH($BC$12&amp;"_"&amp;BN$20,データシート1!$A$1:$BT$1,0),0)</f>
        <v>3.5081904757290996</v>
      </c>
      <c r="BO39" s="34">
        <f>VLOOKUP($AX39&amp;"_"&amp;$BC$14,データシート1!$A:$BT,MATCH($BC$12&amp;"_"&amp;BO$20,データシート1!$A$1:$BT$1,0),0)</f>
        <v>0.20873390894583399</v>
      </c>
      <c r="BP39" s="34">
        <f>VLOOKUP($AX39&amp;"_"&amp;$BC$14,データシート1!$A:$BT,MATCH($BC$12&amp;"_"&amp;BP$20,データシート1!$A$1:$BT$1,0),0)</f>
        <v>0</v>
      </c>
      <c r="BQ39" s="34">
        <f>VLOOKUP($AX39&amp;"_"&amp;$BC$14,データシート1!$A:$BT,MATCH($BC$12&amp;"_"&amp;BQ$20,データシート1!$A$1:$BT$1,0),0)</f>
        <v>0</v>
      </c>
      <c r="BR39" s="35">
        <f t="shared" si="3"/>
        <v>23.836293710049606</v>
      </c>
      <c r="BT39" s="121" t="str">
        <f t="shared" si="4"/>
        <v>日吉津村</v>
      </c>
      <c r="BU39" s="33">
        <f t="shared" si="25"/>
        <v>23.836293710049606</v>
      </c>
      <c r="BV39" s="59">
        <f t="shared" si="16"/>
        <v>0.12269775183178452</v>
      </c>
      <c r="BW39" s="59">
        <f t="shared" si="5"/>
        <v>5.0623382843856639E-2</v>
      </c>
      <c r="BX39" s="59">
        <f t="shared" si="5"/>
        <v>2.3274620902587712E-2</v>
      </c>
      <c r="BY39" s="59">
        <f t="shared" si="5"/>
        <v>4.8799748085340169E-2</v>
      </c>
      <c r="BZ39" s="59">
        <f t="shared" si="5"/>
        <v>0.39891472026089164</v>
      </c>
      <c r="CA39" s="59">
        <f t="shared" si="5"/>
        <v>0.18839897421452043</v>
      </c>
      <c r="CB39" s="59">
        <f t="shared" si="5"/>
        <v>0.28998855369280346</v>
      </c>
      <c r="CC39" s="59">
        <f t="shared" si="5"/>
        <v>0.28123157530157689</v>
      </c>
      <c r="CD39" s="59">
        <f t="shared" si="5"/>
        <v>0.13405305340536394</v>
      </c>
      <c r="CE39" s="59">
        <f t="shared" si="5"/>
        <v>0.14717852189621297</v>
      </c>
      <c r="CF39" s="59">
        <f t="shared" si="5"/>
        <v>8.7569783912265602E-3</v>
      </c>
      <c r="CG39" s="59">
        <f t="shared" si="5"/>
        <v>0</v>
      </c>
      <c r="CH39" s="59">
        <f t="shared" si="5"/>
        <v>0</v>
      </c>
      <c r="CI39" s="122">
        <f t="shared" si="6"/>
        <v>1</v>
      </c>
      <c r="CK39" s="123" t="str">
        <f t="shared" si="7"/>
        <v>日吉津村</v>
      </c>
      <c r="CL39" s="124">
        <f t="shared" si="17"/>
        <v>2.9246596502251929</v>
      </c>
      <c r="CM39" s="65">
        <f t="shared" si="18"/>
        <v>0</v>
      </c>
      <c r="CN39" s="66">
        <f t="shared" si="19"/>
        <v>1.2066738220624531</v>
      </c>
      <c r="CO39" s="65">
        <f t="shared" si="20"/>
        <v>0</v>
      </c>
      <c r="CP39" s="66">
        <f t="shared" si="8"/>
        <v>0.55478069982414058</v>
      </c>
      <c r="CQ39" s="65">
        <f t="shared" si="21"/>
        <v>0</v>
      </c>
      <c r="CR39" s="66">
        <f t="shared" si="9"/>
        <v>1.1632051283385991</v>
      </c>
      <c r="CS39" s="65">
        <f t="shared" si="22"/>
        <v>0</v>
      </c>
      <c r="CT39" s="66">
        <f t="shared" si="10"/>
        <v>9.5086484374008897</v>
      </c>
      <c r="CU39" s="67">
        <f t="shared" si="23"/>
        <v>0.46557615723671486</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4.4269999999999996</v>
      </c>
      <c r="DB39" s="962">
        <f>VLOOKUP($AX39&amp;"_"&amp;$CW$14,データシート1!$A:$BT,MATCH($CW$12&amp;"_"&amp;DB$20,データシート1!$A$1:$BT$1,0),0)</f>
        <v>0</v>
      </c>
      <c r="DC39" s="962">
        <f>VLOOKUP($AX39&amp;"_"&amp;$CW$14,データシート1!$A:$BT,MATCH($CW$12&amp;"_"&amp;DC$20,データシート1!$A$1:$BT$1,0),0)</f>
        <v>0</v>
      </c>
      <c r="DD39" s="961">
        <f t="shared" si="11"/>
        <v>4.4269999999999996</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30406</v>
      </c>
      <c r="AY40" s="18" t="str">
        <f>IF(IFERROR(比較地域マスタ!$Z25,"")=0,"",IFERROR(比較地域マスタ!$Z25,""))</f>
        <v>すさみ町</v>
      </c>
      <c r="BB40" s="110" t="str">
        <f t="shared" si="0"/>
        <v>30406</v>
      </c>
      <c r="BC40" s="1031" t="str">
        <f t="shared" si="0"/>
        <v>すさみ町</v>
      </c>
      <c r="BD40" s="34">
        <f t="shared" si="14"/>
        <v>29.514923348556998</v>
      </c>
      <c r="BE40" s="34">
        <f t="shared" si="15"/>
        <v>13.611178584515759</v>
      </c>
      <c r="BF40" s="34">
        <f>VLOOKUP($AX40&amp;"_"&amp;$BC$14,データシート1!$A:$BT,MATCH($BC$12&amp;"_"&amp;BF$20,データシート1!$A$1:$BT$1,0),0)</f>
        <v>12.217162316166579</v>
      </c>
      <c r="BG40" s="34">
        <f>VLOOKUP($AX40&amp;"_"&amp;$BC$14,データシート1!$A:$BT,MATCH($BC$12&amp;"_"&amp;BG$20,データシート1!$A$1:$BT$1,0),0)</f>
        <v>0.42989124753143015</v>
      </c>
      <c r="BH40" s="34">
        <f>VLOOKUP($AX40&amp;"_"&amp;$BC$14,データシート1!$A:$BT,MATCH($BC$12&amp;"_"&amp;BH$20,データシート1!$A$1:$BT$1,0),0)</f>
        <v>0.96412502081775042</v>
      </c>
      <c r="BI40" s="34">
        <f>VLOOKUP($AX40&amp;"_"&amp;$BC$14,データシート1!$A:$BT,MATCH($BC$12&amp;"_"&amp;BI$20,データシート1!$A$1:$BT$1,0),0)</f>
        <v>3.0132471538590178</v>
      </c>
      <c r="BJ40" s="34">
        <f>VLOOKUP($AX40&amp;"_"&amp;$BC$14,データシート1!$A:$BT,MATCH($BC$12&amp;"_"&amp;BJ$20,データシート1!$A$1:$BT$1,0),0)</f>
        <v>4.310250225262064</v>
      </c>
      <c r="BK40" s="34">
        <f t="shared" si="1"/>
        <v>8.0213233849201586</v>
      </c>
      <c r="BL40" s="34">
        <f t="shared" si="2"/>
        <v>7.8045320551534783</v>
      </c>
      <c r="BM40" s="34">
        <f>VLOOKUP($AX40&amp;"_"&amp;$BC$14,データシート1!$A:$BT,MATCH($BC$12&amp;"_"&amp;BM$20,データシート1!$A$1:$BT$1,0),0)</f>
        <v>2.8419526802148316</v>
      </c>
      <c r="BN40" s="34">
        <f>VLOOKUP($AX40&amp;"_"&amp;$BC$14,データシート1!$A:$BT,MATCH($BC$12&amp;"_"&amp;BN$20,データシート1!$A$1:$BT$1,0),0)</f>
        <v>4.9625793749386462</v>
      </c>
      <c r="BO40" s="34">
        <f>VLOOKUP($AX40&amp;"_"&amp;$BC$14,データシート1!$A:$BT,MATCH($BC$12&amp;"_"&amp;BO$20,データシート1!$A$1:$BT$1,0),0)</f>
        <v>0.21679132976668</v>
      </c>
      <c r="BP40" s="34">
        <f>VLOOKUP($AX40&amp;"_"&amp;$BC$14,データシート1!$A:$BT,MATCH($BC$12&amp;"_"&amp;BP$20,データシート1!$A$1:$BT$1,0),0)</f>
        <v>0</v>
      </c>
      <c r="BQ40" s="34">
        <f>VLOOKUP($AX40&amp;"_"&amp;$BC$14,データシート1!$A:$BT,MATCH($BC$12&amp;"_"&amp;BQ$20,データシート1!$A$1:$BT$1,0),0)</f>
        <v>0.55892399999999998</v>
      </c>
      <c r="BR40" s="35">
        <f t="shared" si="3"/>
        <v>29.514923348556998</v>
      </c>
      <c r="BT40" s="121" t="str">
        <f t="shared" si="4"/>
        <v>すさみ町</v>
      </c>
      <c r="BU40" s="33">
        <f t="shared" si="25"/>
        <v>29.514923348556998</v>
      </c>
      <c r="BV40" s="59">
        <f t="shared" si="16"/>
        <v>0.4611625930304582</v>
      </c>
      <c r="BW40" s="59">
        <f t="shared" si="5"/>
        <v>0.41393169725998574</v>
      </c>
      <c r="BX40" s="59">
        <f t="shared" si="5"/>
        <v>1.4565216465400301E-2</v>
      </c>
      <c r="BY40" s="59">
        <f t="shared" si="5"/>
        <v>3.2665679305072193E-2</v>
      </c>
      <c r="BZ40" s="59">
        <f t="shared" si="5"/>
        <v>0.10209232523744084</v>
      </c>
      <c r="CA40" s="59">
        <f t="shared" si="5"/>
        <v>0.14603630083534655</v>
      </c>
      <c r="CB40" s="59">
        <f t="shared" si="5"/>
        <v>0.27177178440181604</v>
      </c>
      <c r="CC40" s="59">
        <f t="shared" si="5"/>
        <v>0.26442664149880118</v>
      </c>
      <c r="CD40" s="59">
        <f t="shared" si="5"/>
        <v>9.6288668842291827E-2</v>
      </c>
      <c r="CE40" s="59">
        <f t="shared" si="5"/>
        <v>0.16813797265650937</v>
      </c>
      <c r="CF40" s="59">
        <f t="shared" si="5"/>
        <v>7.3451429030148259E-3</v>
      </c>
      <c r="CG40" s="59">
        <f t="shared" si="5"/>
        <v>0</v>
      </c>
      <c r="CH40" s="59">
        <f t="shared" si="5"/>
        <v>1.8936996494938418E-2</v>
      </c>
      <c r="CI40" s="122">
        <f t="shared" si="6"/>
        <v>1</v>
      </c>
      <c r="CK40" s="123" t="str">
        <f t="shared" si="7"/>
        <v>すさみ町</v>
      </c>
      <c r="CL40" s="124">
        <f t="shared" si="17"/>
        <v>13.611178584515759</v>
      </c>
      <c r="CM40" s="65">
        <f t="shared" si="18"/>
        <v>0</v>
      </c>
      <c r="CN40" s="66">
        <f t="shared" si="19"/>
        <v>12.217162316166579</v>
      </c>
      <c r="CO40" s="65">
        <f t="shared" si="20"/>
        <v>0</v>
      </c>
      <c r="CP40" s="66">
        <f t="shared" si="8"/>
        <v>0.42989124753143015</v>
      </c>
      <c r="CQ40" s="65">
        <f t="shared" si="21"/>
        <v>0</v>
      </c>
      <c r="CR40" s="66">
        <f t="shared" si="9"/>
        <v>0.96412502081775042</v>
      </c>
      <c r="CS40" s="65">
        <f t="shared" si="22"/>
        <v>0</v>
      </c>
      <c r="CT40" s="66">
        <f t="shared" si="10"/>
        <v>3.0132471538590178</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01516</v>
      </c>
      <c r="AY41" s="18" t="str">
        <f>IF(IFERROR(比較地域マスタ!$Z26,"")=0,"",IFERROR(比較地域マスタ!$Z26,""))</f>
        <v>豊富町</v>
      </c>
      <c r="BB41" s="110" t="str">
        <f t="shared" si="0"/>
        <v>01516</v>
      </c>
      <c r="BC41" s="1031" t="str">
        <f t="shared" si="0"/>
        <v>豊富町</v>
      </c>
      <c r="BD41" s="34">
        <f t="shared" si="14"/>
        <v>48.436658451982325</v>
      </c>
      <c r="BE41" s="34">
        <f t="shared" si="15"/>
        <v>24.986742021389226</v>
      </c>
      <c r="BF41" s="34">
        <f>VLOOKUP($AX41&amp;"_"&amp;$BC$14,データシート1!$A:$BT,MATCH($BC$12&amp;"_"&amp;BF$20,データシート1!$A$1:$BT$1,0),0)</f>
        <v>19.047662928690404</v>
      </c>
      <c r="BG41" s="34">
        <f>VLOOKUP($AX41&amp;"_"&amp;$BC$14,データシート1!$A:$BT,MATCH($BC$12&amp;"_"&amp;BG$20,データシート1!$A$1:$BT$1,0),0)</f>
        <v>0.75121726074531614</v>
      </c>
      <c r="BH41" s="34">
        <f>VLOOKUP($AX41&amp;"_"&amp;$BC$14,データシート1!$A:$BT,MATCH($BC$12&amp;"_"&amp;BH$20,データシート1!$A$1:$BT$1,0),0)</f>
        <v>5.187861831953505</v>
      </c>
      <c r="BI41" s="34">
        <f>VLOOKUP($AX41&amp;"_"&amp;$BC$14,データシート1!$A:$BT,MATCH($BC$12&amp;"_"&amp;BI$20,データシート1!$A$1:$BT$1,0),0)</f>
        <v>5.8785309762146678</v>
      </c>
      <c r="BJ41" s="34">
        <f>VLOOKUP($AX41&amp;"_"&amp;$BC$14,データシート1!$A:$BT,MATCH($BC$12&amp;"_"&amp;BJ$20,データシート1!$A$1:$BT$1,0),0)</f>
        <v>8.5817638846423936</v>
      </c>
      <c r="BK41" s="34">
        <f t="shared" si="1"/>
        <v>8.9896215697360358</v>
      </c>
      <c r="BL41" s="34">
        <f t="shared" si="2"/>
        <v>8.7703195943512675</v>
      </c>
      <c r="BM41" s="34">
        <f>VLOOKUP($AX41&amp;"_"&amp;$BC$14,データシート1!$A:$BT,MATCH($BC$12&amp;"_"&amp;BM$20,データシート1!$A$1:$BT$1,0),0)</f>
        <v>3.6125826035442477</v>
      </c>
      <c r="BN41" s="34">
        <f>VLOOKUP($AX41&amp;"_"&amp;$BC$14,データシート1!$A:$BT,MATCH($BC$12&amp;"_"&amp;BN$20,データシート1!$A$1:$BT$1,0),0)</f>
        <v>5.1577369908070203</v>
      </c>
      <c r="BO41" s="34">
        <f>VLOOKUP($AX41&amp;"_"&amp;$BC$14,データシート1!$A:$BT,MATCH($BC$12&amp;"_"&amp;BO$20,データシート1!$A$1:$BT$1,0),0)</f>
        <v>0.219301975384769</v>
      </c>
      <c r="BP41" s="34">
        <f>VLOOKUP($AX41&amp;"_"&amp;$BC$14,データシート1!$A:$BT,MATCH($BC$12&amp;"_"&amp;BP$20,データシート1!$A$1:$BT$1,0),0)</f>
        <v>0</v>
      </c>
      <c r="BQ41" s="34">
        <f>VLOOKUP($AX41&amp;"_"&amp;$BC$14,データシート1!$A:$BT,MATCH($BC$12&amp;"_"&amp;BQ$20,データシート1!$A$1:$BT$1,0),0)</f>
        <v>0</v>
      </c>
      <c r="BR41" s="35">
        <f t="shared" si="3"/>
        <v>48.436658451982325</v>
      </c>
      <c r="BT41" s="121" t="str">
        <f t="shared" si="4"/>
        <v>豊富町</v>
      </c>
      <c r="BU41" s="33">
        <f t="shared" si="25"/>
        <v>48.436658451982325</v>
      </c>
      <c r="BV41" s="59">
        <f t="shared" si="16"/>
        <v>0.51586428172289855</v>
      </c>
      <c r="BW41" s="59">
        <f t="shared" si="5"/>
        <v>0.39324890563153325</v>
      </c>
      <c r="BX41" s="59">
        <f t="shared" si="5"/>
        <v>1.5509270968599852E-2</v>
      </c>
      <c r="BY41" s="59">
        <f t="shared" si="5"/>
        <v>0.10710610512276546</v>
      </c>
      <c r="BZ41" s="59">
        <f t="shared" si="5"/>
        <v>0.12136532874253389</v>
      </c>
      <c r="CA41" s="59">
        <f t="shared" si="5"/>
        <v>0.17717497777328972</v>
      </c>
      <c r="CB41" s="59">
        <f t="shared" si="5"/>
        <v>0.18559541176127778</v>
      </c>
      <c r="CC41" s="59">
        <f t="shared" si="5"/>
        <v>0.18106780844607029</v>
      </c>
      <c r="CD41" s="59">
        <f t="shared" si="5"/>
        <v>7.4583646333191644E-2</v>
      </c>
      <c r="CE41" s="59">
        <f t="shared" si="5"/>
        <v>0.10648416211287866</v>
      </c>
      <c r="CF41" s="59">
        <f t="shared" si="5"/>
        <v>4.5276033152075092E-3</v>
      </c>
      <c r="CG41" s="59">
        <f t="shared" si="5"/>
        <v>0</v>
      </c>
      <c r="CH41" s="59">
        <f t="shared" si="5"/>
        <v>0</v>
      </c>
      <c r="CI41" s="122">
        <f t="shared" si="6"/>
        <v>1</v>
      </c>
      <c r="CK41" s="123" t="str">
        <f t="shared" si="7"/>
        <v>豊富町</v>
      </c>
      <c r="CL41" s="124">
        <f t="shared" si="17"/>
        <v>24.986742021389226</v>
      </c>
      <c r="CM41" s="65">
        <f t="shared" si="18"/>
        <v>0.19422300017528177</v>
      </c>
      <c r="CN41" s="66">
        <f t="shared" si="19"/>
        <v>19.047662928690404</v>
      </c>
      <c r="CO41" s="65">
        <f t="shared" si="20"/>
        <v>0.25478191304457637</v>
      </c>
      <c r="CP41" s="66">
        <f t="shared" si="8"/>
        <v>0.75121726074531614</v>
      </c>
      <c r="CQ41" s="65">
        <f t="shared" si="21"/>
        <v>0</v>
      </c>
      <c r="CR41" s="66">
        <f t="shared" si="9"/>
        <v>5.187861831953505</v>
      </c>
      <c r="CS41" s="65">
        <f t="shared" si="22"/>
        <v>0</v>
      </c>
      <c r="CT41" s="66">
        <f t="shared" si="10"/>
        <v>5.8785309762146678</v>
      </c>
      <c r="CU41" s="67">
        <f t="shared" si="23"/>
        <v>0</v>
      </c>
      <c r="CV41" s="16"/>
      <c r="CW41" s="959">
        <f t="shared" si="24"/>
        <v>4.8529999999999998</v>
      </c>
      <c r="CX41" s="962">
        <f>VLOOKUP($AX41&amp;"_"&amp;$CW$14,データシート1!$A:$BT,MATCH($CW$12&amp;"_"&amp;CX$20,データシート1!$A$1:$BT$1,0),0)</f>
        <v>4.8529999999999998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4.8529999999999998</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38484</v>
      </c>
      <c r="AY42" s="18" t="str">
        <f>IF(IFERROR(比較地域マスタ!$Z27,"")=0,"",IFERROR(比較地域マスタ!$Z27,""))</f>
        <v>松野町</v>
      </c>
      <c r="BB42" s="110" t="str">
        <f t="shared" si="0"/>
        <v>38484</v>
      </c>
      <c r="BC42" s="1031" t="str">
        <f t="shared" si="0"/>
        <v>松野町</v>
      </c>
      <c r="BD42" s="34">
        <f t="shared" si="14"/>
        <v>26.5414720947267</v>
      </c>
      <c r="BE42" s="34">
        <f t="shared" si="15"/>
        <v>8.7470203402155633</v>
      </c>
      <c r="BF42" s="34">
        <f>VLOOKUP($AX42&amp;"_"&amp;$BC$14,データシート1!$A:$BT,MATCH($BC$12&amp;"_"&amp;BF$20,データシート1!$A$1:$BT$1,0),0)</f>
        <v>6.7282162713305658</v>
      </c>
      <c r="BG42" s="34">
        <f>VLOOKUP($AX42&amp;"_"&amp;$BC$14,データシート1!$A:$BT,MATCH($BC$12&amp;"_"&amp;BG$20,データシート1!$A$1:$BT$1,0),0)</f>
        <v>0.27167272326608827</v>
      </c>
      <c r="BH42" s="34">
        <f>VLOOKUP($AX42&amp;"_"&amp;$BC$14,データシート1!$A:$BT,MATCH($BC$12&amp;"_"&amp;BH$20,データシート1!$A$1:$BT$1,0),0)</f>
        <v>1.7471313456189095</v>
      </c>
      <c r="BI42" s="34">
        <f>VLOOKUP($AX42&amp;"_"&amp;$BC$14,データシート1!$A:$BT,MATCH($BC$12&amp;"_"&amp;BI$20,データシート1!$A$1:$BT$1,0),0)</f>
        <v>3.1555074225015964</v>
      </c>
      <c r="BJ42" s="34">
        <f>VLOOKUP($AX42&amp;"_"&amp;$BC$14,データシート1!$A:$BT,MATCH($BC$12&amp;"_"&amp;BJ$20,データシート1!$A$1:$BT$1,0),0)</f>
        <v>6.0750279466292421</v>
      </c>
      <c r="BK42" s="34">
        <f t="shared" si="1"/>
        <v>7.6571787967377372</v>
      </c>
      <c r="BL42" s="34">
        <f t="shared" si="2"/>
        <v>7.4384023053195438</v>
      </c>
      <c r="BM42" s="34">
        <f>VLOOKUP($AX42&amp;"_"&amp;$BC$14,データシート1!$A:$BT,MATCH($BC$12&amp;"_"&amp;BM$20,データシート1!$A$1:$BT$1,0),0)</f>
        <v>2.7685593541834588</v>
      </c>
      <c r="BN42" s="34">
        <f>VLOOKUP($AX42&amp;"_"&amp;$BC$14,データシート1!$A:$BT,MATCH($BC$12&amp;"_"&amp;BN$20,データシート1!$A$1:$BT$1,0),0)</f>
        <v>4.6698429511360855</v>
      </c>
      <c r="BO42" s="34">
        <f>VLOOKUP($AX42&amp;"_"&amp;$BC$14,データシート1!$A:$BT,MATCH($BC$12&amp;"_"&amp;BO$20,データシート1!$A$1:$BT$1,0),0)</f>
        <v>0.218776491418193</v>
      </c>
      <c r="BP42" s="34">
        <f>VLOOKUP($AX42&amp;"_"&amp;$BC$14,データシート1!$A:$BT,MATCH($BC$12&amp;"_"&amp;BP$20,データシート1!$A$1:$BT$1,0),0)</f>
        <v>0</v>
      </c>
      <c r="BQ42" s="34">
        <f>VLOOKUP($AX42&amp;"_"&amp;$BC$14,データシート1!$A:$BT,MATCH($BC$12&amp;"_"&amp;BQ$20,データシート1!$A$1:$BT$1,0),0)</f>
        <v>0.90673758864256471</v>
      </c>
      <c r="BR42" s="35">
        <f t="shared" si="3"/>
        <v>26.5414720947267</v>
      </c>
      <c r="BT42" s="121" t="str">
        <f t="shared" si="4"/>
        <v>松野町</v>
      </c>
      <c r="BU42" s="33">
        <f t="shared" si="25"/>
        <v>26.5414720947267</v>
      </c>
      <c r="BV42" s="59">
        <f t="shared" si="16"/>
        <v>0.3295604821389479</v>
      </c>
      <c r="BW42" s="59">
        <f t="shared" si="5"/>
        <v>0.25349823277765132</v>
      </c>
      <c r="BX42" s="59">
        <f t="shared" si="5"/>
        <v>1.0235782035619066E-2</v>
      </c>
      <c r="BY42" s="59">
        <f t="shared" si="5"/>
        <v>6.582646732567754E-2</v>
      </c>
      <c r="BZ42" s="59">
        <f t="shared" si="5"/>
        <v>0.11888969124393584</v>
      </c>
      <c r="CA42" s="59">
        <f t="shared" ref="CA42:CH68" si="32">BJ42/$BR42</f>
        <v>0.22888813118381018</v>
      </c>
      <c r="CB42" s="59">
        <f t="shared" si="32"/>
        <v>0.28849864730219982</v>
      </c>
      <c r="CC42" s="59">
        <f t="shared" si="32"/>
        <v>0.2802558305271024</v>
      </c>
      <c r="CD42" s="59">
        <f t="shared" si="32"/>
        <v>0.10431069325403093</v>
      </c>
      <c r="CE42" s="59">
        <f t="shared" si="32"/>
        <v>0.17594513727307148</v>
      </c>
      <c r="CF42" s="59">
        <f t="shared" si="32"/>
        <v>8.2428167750974082E-3</v>
      </c>
      <c r="CG42" s="59">
        <f t="shared" si="32"/>
        <v>0</v>
      </c>
      <c r="CH42" s="59">
        <f t="shared" si="32"/>
        <v>3.4163048131106363E-2</v>
      </c>
      <c r="CI42" s="122">
        <f t="shared" si="6"/>
        <v>1</v>
      </c>
      <c r="CK42" s="123" t="str">
        <f t="shared" si="7"/>
        <v>松野町</v>
      </c>
      <c r="CL42" s="124">
        <f t="shared" si="17"/>
        <v>8.7470203402155633</v>
      </c>
      <c r="CM42" s="65">
        <f t="shared" si="18"/>
        <v>0</v>
      </c>
      <c r="CN42" s="66">
        <f t="shared" si="19"/>
        <v>6.7282162713305658</v>
      </c>
      <c r="CO42" s="65">
        <f t="shared" si="20"/>
        <v>0</v>
      </c>
      <c r="CP42" s="66">
        <f t="shared" si="8"/>
        <v>0.27167272326608827</v>
      </c>
      <c r="CQ42" s="65">
        <f t="shared" si="21"/>
        <v>0</v>
      </c>
      <c r="CR42" s="66">
        <f t="shared" si="9"/>
        <v>1.7471313456189095</v>
      </c>
      <c r="CS42" s="65">
        <f t="shared" si="22"/>
        <v>0</v>
      </c>
      <c r="CT42" s="66">
        <f t="shared" si="10"/>
        <v>3.1555074225015964</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36383</v>
      </c>
      <c r="AY43" s="18" t="str">
        <f>IF(IFERROR(比較地域マスタ!$Z28,"")=0,"",IFERROR(比較地域マスタ!$Z28,""))</f>
        <v>牟岐町</v>
      </c>
      <c r="AZ43" s="23"/>
      <c r="BB43" s="110" t="str">
        <f t="shared" si="0"/>
        <v>36383</v>
      </c>
      <c r="BC43" s="1031" t="str">
        <f t="shared" si="0"/>
        <v>牟岐町</v>
      </c>
      <c r="BD43" s="34">
        <f t="shared" si="14"/>
        <v>21.126712485165864</v>
      </c>
      <c r="BE43" s="34">
        <f t="shared" si="15"/>
        <v>1.5758129845978841</v>
      </c>
      <c r="BF43" s="34">
        <f>VLOOKUP($AX43&amp;"_"&amp;$BC$14,データシート1!$A:$BT,MATCH($BC$12&amp;"_"&amp;BF$20,データシート1!$A$1:$BT$1,0),0)</f>
        <v>0.7801691266053532</v>
      </c>
      <c r="BG43" s="34">
        <f>VLOOKUP($AX43&amp;"_"&amp;$BC$14,データシート1!$A:$BT,MATCH($BC$12&amp;"_"&amp;BG$20,データシート1!$A$1:$BT$1,0),0)</f>
        <v>0.29379466759901729</v>
      </c>
      <c r="BH43" s="34">
        <f>VLOOKUP($AX43&amp;"_"&amp;$BC$14,データシート1!$A:$BT,MATCH($BC$12&amp;"_"&amp;BH$20,データシート1!$A$1:$BT$1,0),0)</f>
        <v>0.50184919039351361</v>
      </c>
      <c r="BI43" s="34">
        <f>VLOOKUP($AX43&amp;"_"&amp;$BC$14,データシート1!$A:$BT,MATCH($BC$12&amp;"_"&amp;BI$20,データシート1!$A$1:$BT$1,0),0)</f>
        <v>5.4417655261884175</v>
      </c>
      <c r="BJ43" s="34">
        <f>VLOOKUP($AX43&amp;"_"&amp;$BC$14,データシート1!$A:$BT,MATCH($BC$12&amp;"_"&amp;BJ$20,データシート1!$A$1:$BT$1,0),0)</f>
        <v>6.7826136375992441</v>
      </c>
      <c r="BK43" s="34">
        <f t="shared" si="1"/>
        <v>6.6280854785534995</v>
      </c>
      <c r="BL43" s="34">
        <f t="shared" si="2"/>
        <v>6.4043460830065246</v>
      </c>
      <c r="BM43" s="34">
        <f>VLOOKUP($AX43&amp;"_"&amp;$BC$14,データシート1!$A:$BT,MATCH($BC$12&amp;"_"&amp;BM$20,データシート1!$A$1:$BT$1,0),0)</f>
        <v>2.9751479756051009</v>
      </c>
      <c r="BN43" s="34">
        <f>VLOOKUP($AX43&amp;"_"&amp;$BC$14,データシート1!$A:$BT,MATCH($BC$12&amp;"_"&amp;BN$20,データシート1!$A$1:$BT$1,0),0)</f>
        <v>3.4291981074014242</v>
      </c>
      <c r="BO43" s="34">
        <f>VLOOKUP($AX43&amp;"_"&amp;$BC$14,データシート1!$A:$BT,MATCH($BC$12&amp;"_"&amp;BO$20,データシート1!$A$1:$BT$1,0),0)</f>
        <v>0.223739395546975</v>
      </c>
      <c r="BP43" s="34">
        <f>VLOOKUP($AX43&amp;"_"&amp;$BC$14,データシート1!$A:$BT,MATCH($BC$12&amp;"_"&amp;BP$20,データシート1!$A$1:$BT$1,0),0)</f>
        <v>0</v>
      </c>
      <c r="BQ43" s="34">
        <f>VLOOKUP($AX43&amp;"_"&amp;$BC$14,データシート1!$A:$BT,MATCH($BC$12&amp;"_"&amp;BQ$20,データシート1!$A$1:$BT$1,0),0)</f>
        <v>0.69843485822682017</v>
      </c>
      <c r="BR43" s="35">
        <f t="shared" si="3"/>
        <v>21.126712485165864</v>
      </c>
      <c r="BT43" s="121" t="str">
        <f t="shared" si="4"/>
        <v>牟岐町</v>
      </c>
      <c r="BU43" s="33">
        <f t="shared" si="25"/>
        <v>21.126712485165864</v>
      </c>
      <c r="BV43" s="59">
        <f t="shared" si="16"/>
        <v>7.4588651012519921E-2</v>
      </c>
      <c r="BW43" s="59">
        <f t="shared" si="16"/>
        <v>3.6928089363319046E-2</v>
      </c>
      <c r="BX43" s="59">
        <f t="shared" si="16"/>
        <v>1.3906312579645575E-2</v>
      </c>
      <c r="BY43" s="59">
        <f t="shared" si="16"/>
        <v>2.3754249069555301E-2</v>
      </c>
      <c r="BZ43" s="59">
        <f t="shared" si="16"/>
        <v>0.25757748774256084</v>
      </c>
      <c r="CA43" s="59">
        <f t="shared" si="32"/>
        <v>0.32104444278122596</v>
      </c>
      <c r="CB43" s="59">
        <f t="shared" si="32"/>
        <v>0.31373009327444645</v>
      </c>
      <c r="CC43" s="59">
        <f t="shared" si="32"/>
        <v>0.30313973778472825</v>
      </c>
      <c r="CD43" s="59">
        <f t="shared" si="32"/>
        <v>0.1408239913187678</v>
      </c>
      <c r="CE43" s="59">
        <f t="shared" si="32"/>
        <v>0.16231574646596048</v>
      </c>
      <c r="CF43" s="59">
        <f t="shared" si="32"/>
        <v>1.059035548971823E-2</v>
      </c>
      <c r="CG43" s="59">
        <f t="shared" si="32"/>
        <v>0</v>
      </c>
      <c r="CH43" s="59">
        <f t="shared" si="32"/>
        <v>3.3059325189246869E-2</v>
      </c>
      <c r="CI43" s="122">
        <f t="shared" si="6"/>
        <v>1</v>
      </c>
      <c r="CJ43" s="23"/>
      <c r="CK43" s="123" t="str">
        <f t="shared" si="7"/>
        <v>牟岐町</v>
      </c>
      <c r="CL43" s="124">
        <f t="shared" si="17"/>
        <v>1.5758129845978841</v>
      </c>
      <c r="CM43" s="65">
        <f t="shared" si="18"/>
        <v>0</v>
      </c>
      <c r="CN43" s="66">
        <f t="shared" si="19"/>
        <v>0.7801691266053532</v>
      </c>
      <c r="CO43" s="65">
        <f t="shared" si="20"/>
        <v>0</v>
      </c>
      <c r="CP43" s="66">
        <f t="shared" si="8"/>
        <v>0.29379466759901729</v>
      </c>
      <c r="CQ43" s="65">
        <f t="shared" si="21"/>
        <v>0</v>
      </c>
      <c r="CR43" s="66">
        <f t="shared" si="9"/>
        <v>0.50184919039351361</v>
      </c>
      <c r="CS43" s="65">
        <f t="shared" si="22"/>
        <v>0</v>
      </c>
      <c r="CT43" s="66">
        <f t="shared" si="10"/>
        <v>5.4417655261884175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39307</v>
      </c>
      <c r="AY44" s="18" t="str">
        <f>IF(IFERROR(比較地域マスタ!$Z29,"")=0,"",IFERROR(比較地域マスタ!$Z29,""))</f>
        <v>芸西村</v>
      </c>
      <c r="BB44" s="110" t="str">
        <f t="shared" si="0"/>
        <v>39307</v>
      </c>
      <c r="BC44" s="1031" t="str">
        <f t="shared" si="0"/>
        <v>芸西村</v>
      </c>
      <c r="BD44" s="34">
        <f t="shared" si="14"/>
        <v>24.157931201540901</v>
      </c>
      <c r="BE44" s="34">
        <f t="shared" si="15"/>
        <v>5.6212201649064033</v>
      </c>
      <c r="BF44" s="34">
        <f>VLOOKUP($AX44&amp;"_"&amp;$BC$14,データシート1!$A:$BT,MATCH($BC$12&amp;"_"&amp;BF$20,データシート1!$A$1:$BT$1,0),0)</f>
        <v>0</v>
      </c>
      <c r="BG44" s="34">
        <f>VLOOKUP($AX44&amp;"_"&amp;$BC$14,データシート1!$A:$BT,MATCH($BC$12&amp;"_"&amp;BG$20,データシート1!$A$1:$BT$1,0),0)</f>
        <v>0.27950254337047525</v>
      </c>
      <c r="BH44" s="34">
        <f>VLOOKUP($AX44&amp;"_"&amp;$BC$14,データシート1!$A:$BT,MATCH($BC$12&amp;"_"&amp;BH$20,データシート1!$A$1:$BT$1,0),0)</f>
        <v>5.3417176215359277</v>
      </c>
      <c r="BI44" s="34">
        <f>VLOOKUP($AX44&amp;"_"&amp;$BC$14,データシート1!$A:$BT,MATCH($BC$12&amp;"_"&amp;BI$20,データシート1!$A$1:$BT$1,0),0)</f>
        <v>5.4410160124777924</v>
      </c>
      <c r="BJ44" s="34">
        <f>VLOOKUP($AX44&amp;"_"&amp;$BC$14,データシート1!$A:$BT,MATCH($BC$12&amp;"_"&amp;BJ$20,データシート1!$A$1:$BT$1,0),0)</f>
        <v>4.298508310259975</v>
      </c>
      <c r="BK44" s="34">
        <f t="shared" si="1"/>
        <v>8.1492933338600686</v>
      </c>
      <c r="BL44" s="34">
        <f t="shared" si="2"/>
        <v>7.936530714503812</v>
      </c>
      <c r="BM44" s="34">
        <f>VLOOKUP($AX44&amp;"_"&amp;$BC$14,データシート1!$A:$BT,MATCH($BC$12&amp;"_"&amp;BM$20,データシート1!$A$1:$BT$1,0),0)</f>
        <v>2.8949589712374899</v>
      </c>
      <c r="BN44" s="34">
        <f>VLOOKUP($AX44&amp;"_"&amp;$BC$14,データシート1!$A:$BT,MATCH($BC$12&amp;"_"&amp;BN$20,データシート1!$A$1:$BT$1,0),0)</f>
        <v>5.0415717432663216</v>
      </c>
      <c r="BO44" s="34">
        <f>VLOOKUP($AX44&amp;"_"&amp;$BC$14,データシート1!$A:$BT,MATCH($BC$12&amp;"_"&amp;BO$20,データシート1!$A$1:$BT$1,0),0)</f>
        <v>0.21276261935625701</v>
      </c>
      <c r="BP44" s="34">
        <f>VLOOKUP($AX44&amp;"_"&amp;$BC$14,データシート1!$A:$BT,MATCH($BC$12&amp;"_"&amp;BP$20,データシート1!$A$1:$BT$1,0),0)</f>
        <v>0</v>
      </c>
      <c r="BQ44" s="34">
        <f>VLOOKUP($AX44&amp;"_"&amp;$BC$14,データシート1!$A:$BT,MATCH($BC$12&amp;"_"&amp;BQ$20,データシート1!$A$1:$BT$1,0),0)</f>
        <v>0.64789338003666019</v>
      </c>
      <c r="BR44" s="35">
        <f t="shared" si="3"/>
        <v>24.157931201540901</v>
      </c>
      <c r="BT44" s="121" t="str">
        <f t="shared" si="4"/>
        <v>芸西村</v>
      </c>
      <c r="BU44" s="33">
        <f t="shared" si="25"/>
        <v>24.157931201540901</v>
      </c>
      <c r="BV44" s="59">
        <f t="shared" si="16"/>
        <v>0.23268632226868238</v>
      </c>
      <c r="BW44" s="59">
        <f t="shared" si="16"/>
        <v>0</v>
      </c>
      <c r="BX44" s="59">
        <f t="shared" si="16"/>
        <v>1.1569804592896901E-2</v>
      </c>
      <c r="BY44" s="59">
        <f t="shared" si="16"/>
        <v>0.22111651767578547</v>
      </c>
      <c r="BZ44" s="59">
        <f t="shared" si="16"/>
        <v>0.22522690238188692</v>
      </c>
      <c r="CA44" s="59">
        <f t="shared" si="32"/>
        <v>0.17793362661724102</v>
      </c>
      <c r="CB44" s="59">
        <f t="shared" si="32"/>
        <v>0.3373340732645298</v>
      </c>
      <c r="CC44" s="59">
        <f t="shared" si="32"/>
        <v>0.32852691930828848</v>
      </c>
      <c r="CD44" s="59">
        <f t="shared" si="32"/>
        <v>0.1198347220664672</v>
      </c>
      <c r="CE44" s="59">
        <f t="shared" si="32"/>
        <v>0.20869219724182125</v>
      </c>
      <c r="CF44" s="59">
        <f t="shared" si="32"/>
        <v>8.8071539562413377E-3</v>
      </c>
      <c r="CG44" s="59">
        <f t="shared" si="32"/>
        <v>0</v>
      </c>
      <c r="CH44" s="59">
        <f t="shared" si="32"/>
        <v>2.6819075467659857E-2</v>
      </c>
      <c r="CI44" s="122">
        <f t="shared" si="6"/>
        <v>1</v>
      </c>
      <c r="CK44" s="123" t="str">
        <f t="shared" si="7"/>
        <v>芸西村</v>
      </c>
      <c r="CL44" s="124">
        <f t="shared" si="17"/>
        <v>5.6212201649064033</v>
      </c>
      <c r="CM44" s="65">
        <f t="shared" si="18"/>
        <v>0</v>
      </c>
      <c r="CN44" s="66">
        <f t="shared" si="19"/>
        <v>0</v>
      </c>
      <c r="CO44" s="65">
        <f t="shared" si="20"/>
        <v>0</v>
      </c>
      <c r="CP44" s="66">
        <f t="shared" si="8"/>
        <v>0.27950254337047525</v>
      </c>
      <c r="CQ44" s="65">
        <f t="shared" si="21"/>
        <v>0</v>
      </c>
      <c r="CR44" s="66">
        <f t="shared" si="9"/>
        <v>5.3417176215359277</v>
      </c>
      <c r="CS44" s="65">
        <f t="shared" si="22"/>
        <v>0</v>
      </c>
      <c r="CT44" s="66">
        <f t="shared" si="10"/>
        <v>5.4410160124777924</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01343</v>
      </c>
      <c r="AY45" s="18" t="str">
        <f>IF(IFERROR(比較地域マスタ!$Z30,"")=0,"",IFERROR(比較地域マスタ!$Z30,""))</f>
        <v>鹿部町</v>
      </c>
      <c r="BB45" s="110" t="str">
        <f t="shared" si="0"/>
        <v>01343</v>
      </c>
      <c r="BC45" s="1031" t="str">
        <f t="shared" si="0"/>
        <v>鹿部町</v>
      </c>
      <c r="BD45" s="34">
        <f t="shared" si="14"/>
        <v>41.663080561979456</v>
      </c>
      <c r="BE45" s="34">
        <f t="shared" si="15"/>
        <v>21.698309071540301</v>
      </c>
      <c r="BF45" s="34">
        <f>VLOOKUP($AX45&amp;"_"&amp;$BC$14,データシート1!$A:$BT,MATCH($BC$12&amp;"_"&amp;BF$20,データシート1!$A$1:$BT$1,0),0)</f>
        <v>20.342107047269806</v>
      </c>
      <c r="BG45" s="34">
        <f>VLOOKUP($AX45&amp;"_"&amp;$BC$14,データシート1!$A:$BT,MATCH($BC$12&amp;"_"&amp;BG$20,データシート1!$A$1:$BT$1,0),0)</f>
        <v>0.3363659376471565</v>
      </c>
      <c r="BH45" s="34">
        <f>VLOOKUP($AX45&amp;"_"&amp;$BC$14,データシート1!$A:$BT,MATCH($BC$12&amp;"_"&amp;BH$20,データシート1!$A$1:$BT$1,0),0)</f>
        <v>1.0198360866233387</v>
      </c>
      <c r="BI45" s="34">
        <f>VLOOKUP($AX45&amp;"_"&amp;$BC$14,データシート1!$A:$BT,MATCH($BC$12&amp;"_"&amp;BI$20,データシート1!$A$1:$BT$1,0),0)</f>
        <v>3.449161197300973</v>
      </c>
      <c r="BJ45" s="34">
        <f>VLOOKUP($AX45&amp;"_"&amp;$BC$14,データシート1!$A:$BT,MATCH($BC$12&amp;"_"&amp;BJ$20,データシート1!$A$1:$BT$1,0),0)</f>
        <v>8.1250067485099429</v>
      </c>
      <c r="BK45" s="34">
        <f t="shared" si="1"/>
        <v>7.9587132292792466</v>
      </c>
      <c r="BL45" s="34">
        <f t="shared" si="2"/>
        <v>7.7414548026533874</v>
      </c>
      <c r="BM45" s="34">
        <f>VLOOKUP($AX45&amp;"_"&amp;$BC$14,データシート1!$A:$BT,MATCH($BC$12&amp;"_"&amp;BM$20,データシート1!$A$1:$BT$1,0),0)</f>
        <v>3.1273711703368372</v>
      </c>
      <c r="BN45" s="34">
        <f>VLOOKUP($AX45&amp;"_"&amp;$BC$14,データシート1!$A:$BT,MATCH($BC$12&amp;"_"&amp;BN$20,データシート1!$A$1:$BT$1,0),0)</f>
        <v>4.6140836323165502</v>
      </c>
      <c r="BO45" s="34">
        <f>VLOOKUP($AX45&amp;"_"&amp;$BC$14,データシート1!$A:$BT,MATCH($BC$12&amp;"_"&amp;BO$20,データシート1!$A$1:$BT$1,0),0)</f>
        <v>0.21725842662585901</v>
      </c>
      <c r="BP45" s="34">
        <f>VLOOKUP($AX45&amp;"_"&amp;$BC$14,データシート1!$A:$BT,MATCH($BC$12&amp;"_"&amp;BP$20,データシート1!$A$1:$BT$1,0),0)</f>
        <v>0</v>
      </c>
      <c r="BQ45" s="34">
        <f>VLOOKUP($AX45&amp;"_"&amp;$BC$14,データシート1!$A:$BT,MATCH($BC$12&amp;"_"&amp;BQ$20,データシート1!$A$1:$BT$1,0),0)</f>
        <v>0.43189031534898942</v>
      </c>
      <c r="BR45" s="35">
        <f t="shared" si="3"/>
        <v>41.663080561979456</v>
      </c>
      <c r="BT45" s="121" t="str">
        <f t="shared" si="4"/>
        <v>鹿部町</v>
      </c>
      <c r="BU45" s="33">
        <f t="shared" si="25"/>
        <v>41.663080561979456</v>
      </c>
      <c r="BV45" s="59">
        <f t="shared" si="16"/>
        <v>0.52080424152172655</v>
      </c>
      <c r="BW45" s="59">
        <f t="shared" si="16"/>
        <v>0.48825259133222704</v>
      </c>
      <c r="BX45" s="59">
        <f t="shared" si="16"/>
        <v>8.0734773595717863E-3</v>
      </c>
      <c r="BY45" s="59">
        <f t="shared" si="16"/>
        <v>2.4478172829927803E-2</v>
      </c>
      <c r="BZ45" s="59">
        <f t="shared" si="16"/>
        <v>8.2786993923070096E-2</v>
      </c>
      <c r="CA45" s="59">
        <f t="shared" si="32"/>
        <v>0.19501694639269168</v>
      </c>
      <c r="CB45" s="59">
        <f t="shared" si="32"/>
        <v>0.191025558406311</v>
      </c>
      <c r="CC45" s="59">
        <f t="shared" si="32"/>
        <v>0.18581090736046099</v>
      </c>
      <c r="CD45" s="59">
        <f t="shared" si="32"/>
        <v>7.5063368530429483E-2</v>
      </c>
      <c r="CE45" s="59">
        <f t="shared" si="32"/>
        <v>0.11074753883003149</v>
      </c>
      <c r="CF45" s="59">
        <f t="shared" si="32"/>
        <v>5.2146510458500007E-3</v>
      </c>
      <c r="CG45" s="59">
        <f t="shared" si="32"/>
        <v>0</v>
      </c>
      <c r="CH45" s="59">
        <f t="shared" si="32"/>
        <v>1.036625975620056E-2</v>
      </c>
      <c r="CI45" s="122">
        <f t="shared" si="6"/>
        <v>1</v>
      </c>
      <c r="CK45" s="123" t="str">
        <f t="shared" si="7"/>
        <v>鹿部町</v>
      </c>
      <c r="CL45" s="124">
        <f t="shared" si="17"/>
        <v>21.698309071540301</v>
      </c>
      <c r="CM45" s="65">
        <f t="shared" si="18"/>
        <v>0</v>
      </c>
      <c r="CN45" s="66">
        <f t="shared" si="19"/>
        <v>20.342107047269806</v>
      </c>
      <c r="CO45" s="65">
        <f t="shared" si="20"/>
        <v>0</v>
      </c>
      <c r="CP45" s="66">
        <f t="shared" si="8"/>
        <v>0.3363659376471565</v>
      </c>
      <c r="CQ45" s="65">
        <f t="shared" si="21"/>
        <v>0</v>
      </c>
      <c r="CR45" s="66">
        <f t="shared" si="9"/>
        <v>1.0198360866233387</v>
      </c>
      <c r="CS45" s="65">
        <f t="shared" si="22"/>
        <v>0</v>
      </c>
      <c r="CT45" s="66">
        <f t="shared" si="10"/>
        <v>3.449161197300973</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01561</v>
      </c>
      <c r="AY46" s="18" t="str">
        <f>IF(IFERROR(比較地域マスタ!$Z31,"")=0,"",IFERROR(比較地域マスタ!$Z31,""))</f>
        <v>興部町</v>
      </c>
      <c r="BB46" s="110" t="str">
        <f t="shared" si="0"/>
        <v>01561</v>
      </c>
      <c r="BC46" s="1031" t="str">
        <f t="shared" si="0"/>
        <v>興部町</v>
      </c>
      <c r="BD46" s="34">
        <f t="shared" si="14"/>
        <v>54.957718734000238</v>
      </c>
      <c r="BE46" s="34">
        <f t="shared" si="15"/>
        <v>32.651674969861737</v>
      </c>
      <c r="BF46" s="34">
        <f>VLOOKUP($AX46&amp;"_"&amp;$BC$14,データシート1!$A:$BT,MATCH($BC$12&amp;"_"&amp;BF$20,データシート1!$A$1:$BT$1,0),0)</f>
        <v>23.38015854914493</v>
      </c>
      <c r="BG46" s="34">
        <f>VLOOKUP($AX46&amp;"_"&amp;$BC$14,データシート1!$A:$BT,MATCH($BC$12&amp;"_"&amp;BG$20,データシート1!$A$1:$BT$1,0),0)</f>
        <v>0.62508003412763247</v>
      </c>
      <c r="BH46" s="34">
        <f>VLOOKUP($AX46&amp;"_"&amp;$BC$14,データシート1!$A:$BT,MATCH($BC$12&amp;"_"&amp;BH$20,データシート1!$A$1:$BT$1,0),0)</f>
        <v>8.6464363865891762</v>
      </c>
      <c r="BI46" s="34">
        <f>VLOOKUP($AX46&amp;"_"&amp;$BC$14,データシート1!$A:$BT,MATCH($BC$12&amp;"_"&amp;BI$20,データシート1!$A$1:$BT$1,0),0)</f>
        <v>4.876869183043163</v>
      </c>
      <c r="BJ46" s="34">
        <f>VLOOKUP($AX46&amp;"_"&amp;$BC$14,データシート1!$A:$BT,MATCH($BC$12&amp;"_"&amp;BJ$20,データシート1!$A$1:$BT$1,0),0)</f>
        <v>7.9098038670629238</v>
      </c>
      <c r="BK46" s="34">
        <f t="shared" si="1"/>
        <v>9.2391463613300697</v>
      </c>
      <c r="BL46" s="34">
        <f t="shared" si="2"/>
        <v>9.0238730963557234</v>
      </c>
      <c r="BM46" s="34">
        <f>VLOOKUP($AX46&amp;"_"&amp;$BC$14,データシート1!$A:$BT,MATCH($BC$12&amp;"_"&amp;BM$20,データシート1!$A$1:$BT$1,0),0)</f>
        <v>3.3828886757793959</v>
      </c>
      <c r="BN46" s="34">
        <f>VLOOKUP($AX46&amp;"_"&amp;$BC$14,データシート1!$A:$BT,MATCH($BC$12&amp;"_"&amp;BN$20,データシート1!$A$1:$BT$1,0),0)</f>
        <v>5.6409844205763271</v>
      </c>
      <c r="BO46" s="34">
        <f>VLOOKUP($AX46&amp;"_"&amp;$BC$14,データシート1!$A:$BT,MATCH($BC$12&amp;"_"&amp;BO$20,データシート1!$A$1:$BT$1,0),0)</f>
        <v>0.21527326497434601</v>
      </c>
      <c r="BP46" s="34">
        <f>VLOOKUP($AX46&amp;"_"&amp;$BC$14,データシート1!$A:$BT,MATCH($BC$12&amp;"_"&amp;BP$20,データシート1!$A$1:$BT$1,0),0)</f>
        <v>0</v>
      </c>
      <c r="BQ46" s="34">
        <f>VLOOKUP($AX46&amp;"_"&amp;$BC$14,データシート1!$A:$BT,MATCH($BC$12&amp;"_"&amp;BQ$20,データシート1!$A$1:$BT$1,0),0)</f>
        <v>0.28022435270233981</v>
      </c>
      <c r="BR46" s="35">
        <f t="shared" si="3"/>
        <v>54.957718734000238</v>
      </c>
      <c r="BT46" s="121" t="str">
        <f t="shared" si="4"/>
        <v>興部町</v>
      </c>
      <c r="BU46" s="33">
        <f t="shared" si="25"/>
        <v>54.957718734000238</v>
      </c>
      <c r="BV46" s="59">
        <f t="shared" si="16"/>
        <v>0.59412355028596553</v>
      </c>
      <c r="BW46" s="59">
        <f t="shared" si="16"/>
        <v>0.42542083419267768</v>
      </c>
      <c r="BX46" s="59">
        <f t="shared" si="16"/>
        <v>1.137383516868795E-2</v>
      </c>
      <c r="BY46" s="59">
        <f t="shared" si="16"/>
        <v>0.1573288809245999</v>
      </c>
      <c r="BZ46" s="59">
        <f t="shared" si="16"/>
        <v>8.8738566581476941E-2</v>
      </c>
      <c r="CA46" s="59">
        <f t="shared" si="32"/>
        <v>0.14392525834900477</v>
      </c>
      <c r="CB46" s="59">
        <f t="shared" si="32"/>
        <v>0.16811371676557899</v>
      </c>
      <c r="CC46" s="59">
        <f t="shared" si="32"/>
        <v>0.16419664615323631</v>
      </c>
      <c r="CD46" s="59">
        <f t="shared" si="32"/>
        <v>6.1554386785100161E-2</v>
      </c>
      <c r="CE46" s="59">
        <f t="shared" si="32"/>
        <v>0.10264225936813615</v>
      </c>
      <c r="CF46" s="59">
        <f t="shared" si="32"/>
        <v>3.91707061234266E-3</v>
      </c>
      <c r="CG46" s="59">
        <f t="shared" si="32"/>
        <v>0</v>
      </c>
      <c r="CH46" s="59">
        <f t="shared" si="32"/>
        <v>5.0989080179737467E-3</v>
      </c>
      <c r="CI46" s="122">
        <f t="shared" si="6"/>
        <v>1</v>
      </c>
      <c r="CK46" s="123" t="str">
        <f t="shared" si="7"/>
        <v>興部町</v>
      </c>
      <c r="CL46" s="124">
        <f t="shared" si="17"/>
        <v>32.651674969861737</v>
      </c>
      <c r="CM46" s="65">
        <f t="shared" si="18"/>
        <v>0</v>
      </c>
      <c r="CN46" s="66">
        <f t="shared" si="19"/>
        <v>23.38015854914493</v>
      </c>
      <c r="CO46" s="65">
        <f t="shared" si="20"/>
        <v>0</v>
      </c>
      <c r="CP46" s="66">
        <f t="shared" si="8"/>
        <v>0.62508003412763247</v>
      </c>
      <c r="CQ46" s="65">
        <f t="shared" si="21"/>
        <v>0</v>
      </c>
      <c r="CR46" s="66">
        <f t="shared" si="9"/>
        <v>8.6464363865891762</v>
      </c>
      <c r="CS46" s="65">
        <f t="shared" si="22"/>
        <v>0</v>
      </c>
      <c r="CT46" s="66">
        <f t="shared" si="10"/>
        <v>4.876869183043163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01571</v>
      </c>
      <c r="AY47" s="18" t="str">
        <f>IF(IFERROR(比較地域マスタ!$Z32,"")=0,"",IFERROR(比較地域マスタ!$Z32,""))</f>
        <v>豊浦町</v>
      </c>
      <c r="BB47" s="110" t="str">
        <f t="shared" si="0"/>
        <v>01571</v>
      </c>
      <c r="BC47" s="1031" t="str">
        <f t="shared" si="0"/>
        <v>豊浦町</v>
      </c>
      <c r="BD47" s="34">
        <f t="shared" si="14"/>
        <v>31.035164009655063</v>
      </c>
      <c r="BE47" s="34">
        <f t="shared" si="15"/>
        <v>9.0596788322913611</v>
      </c>
      <c r="BF47" s="34">
        <f>VLOOKUP($AX47&amp;"_"&amp;$BC$14,データシート1!$A:$BT,MATCH($BC$12&amp;"_"&amp;BF$20,データシート1!$A$1:$BT$1,0),0)</f>
        <v>0.49353178011190973</v>
      </c>
      <c r="BG47" s="34">
        <f>VLOOKUP($AX47&amp;"_"&amp;$BC$14,データシート1!$A:$BT,MATCH($BC$12&amp;"_"&amp;BG$20,データシート1!$A$1:$BT$1,0),0)</f>
        <v>0.4961397580295559</v>
      </c>
      <c r="BH47" s="34">
        <f>VLOOKUP($AX47&amp;"_"&amp;$BC$14,データシート1!$A:$BT,MATCH($BC$12&amp;"_"&amp;BH$20,データシート1!$A$1:$BT$1,0),0)</f>
        <v>8.0700072941498959</v>
      </c>
      <c r="BI47" s="34">
        <f>VLOOKUP($AX47&amp;"_"&amp;$BC$14,データシート1!$A:$BT,MATCH($BC$12&amp;"_"&amp;BI$20,データシート1!$A$1:$BT$1,0),0)</f>
        <v>4.9357904649944278</v>
      </c>
      <c r="BJ47" s="34">
        <f>VLOOKUP($AX47&amp;"_"&amp;$BC$14,データシート1!$A:$BT,MATCH($BC$12&amp;"_"&amp;BJ$20,データシート1!$A$1:$BT$1,0),0)</f>
        <v>9.1351427226490181</v>
      </c>
      <c r="BK47" s="34">
        <f t="shared" si="1"/>
        <v>7.2327878599243709</v>
      </c>
      <c r="BL47" s="34">
        <f t="shared" si="2"/>
        <v>7.0149455622245371</v>
      </c>
      <c r="BM47" s="34">
        <f>VLOOKUP($AX47&amp;"_"&amp;$BC$14,データシート1!$A:$BT,MATCH($BC$12&amp;"_"&amp;BM$20,データシート1!$A$1:$BT$1,0),0)</f>
        <v>3.0281542666277597</v>
      </c>
      <c r="BN47" s="34">
        <f>VLOOKUP($AX47&amp;"_"&amp;$BC$14,データシート1!$A:$BT,MATCH($BC$12&amp;"_"&amp;BN$20,データシート1!$A$1:$BT$1,0),0)</f>
        <v>3.9867912955967775</v>
      </c>
      <c r="BO47" s="34">
        <f>VLOOKUP($AX47&amp;"_"&amp;$BC$14,データシート1!$A:$BT,MATCH($BC$12&amp;"_"&amp;BO$20,データシート1!$A$1:$BT$1,0),0)</f>
        <v>0.21784229769983399</v>
      </c>
      <c r="BP47" s="34">
        <f>VLOOKUP($AX47&amp;"_"&amp;$BC$14,データシート1!$A:$BT,MATCH($BC$12&amp;"_"&amp;BP$20,データシート1!$A$1:$BT$1,0),0)</f>
        <v>0</v>
      </c>
      <c r="BQ47" s="34">
        <f>VLOOKUP($AX47&amp;"_"&amp;$BC$14,データシート1!$A:$BT,MATCH($BC$12&amp;"_"&amp;BQ$20,データシート1!$A$1:$BT$1,0),0)</f>
        <v>0.67176412979588385</v>
      </c>
      <c r="BR47" s="35">
        <f t="shared" si="3"/>
        <v>31.035164009655063</v>
      </c>
      <c r="BT47" s="121" t="str">
        <f t="shared" si="4"/>
        <v>豊浦町</v>
      </c>
      <c r="BU47" s="33">
        <f t="shared" si="25"/>
        <v>31.035164009655063</v>
      </c>
      <c r="BV47" s="59">
        <f t="shared" si="16"/>
        <v>0.29191657661202913</v>
      </c>
      <c r="BW47" s="59">
        <f t="shared" si="16"/>
        <v>1.5902341613479847E-2</v>
      </c>
      <c r="BX47" s="59">
        <f t="shared" si="16"/>
        <v>1.598637461284904E-2</v>
      </c>
      <c r="BY47" s="59">
        <f t="shared" si="16"/>
        <v>0.26002786038570025</v>
      </c>
      <c r="BZ47" s="59">
        <f t="shared" si="16"/>
        <v>0.15903864608090679</v>
      </c>
      <c r="CA47" s="59">
        <f t="shared" si="32"/>
        <v>0.29434813748066768</v>
      </c>
      <c r="CB47" s="59">
        <f t="shared" si="32"/>
        <v>0.23305138189939145</v>
      </c>
      <c r="CC47" s="59">
        <f t="shared" si="32"/>
        <v>0.22603217305512491</v>
      </c>
      <c r="CD47" s="59">
        <f t="shared" si="32"/>
        <v>9.7571717864474591E-2</v>
      </c>
      <c r="CE47" s="59">
        <f t="shared" si="32"/>
        <v>0.1284604551906503</v>
      </c>
      <c r="CF47" s="59">
        <f t="shared" si="32"/>
        <v>7.0192088442665576E-3</v>
      </c>
      <c r="CG47" s="59">
        <f t="shared" si="32"/>
        <v>0</v>
      </c>
      <c r="CH47" s="59">
        <f t="shared" si="32"/>
        <v>2.1645257927004915E-2</v>
      </c>
      <c r="CI47" s="122">
        <f t="shared" si="6"/>
        <v>1</v>
      </c>
      <c r="CK47" s="123" t="str">
        <f t="shared" si="7"/>
        <v>豊浦町</v>
      </c>
      <c r="CL47" s="124">
        <f t="shared" si="17"/>
        <v>9.0596788322913611</v>
      </c>
      <c r="CM47" s="65">
        <f t="shared" si="18"/>
        <v>0</v>
      </c>
      <c r="CN47" s="66">
        <f t="shared" si="19"/>
        <v>0.49353178011190973</v>
      </c>
      <c r="CO47" s="65">
        <f t="shared" si="20"/>
        <v>0</v>
      </c>
      <c r="CP47" s="66">
        <f t="shared" si="8"/>
        <v>0.4961397580295559</v>
      </c>
      <c r="CQ47" s="65">
        <f t="shared" si="21"/>
        <v>0</v>
      </c>
      <c r="CR47" s="66">
        <f t="shared" si="9"/>
        <v>8.0700072941498959</v>
      </c>
      <c r="CS47" s="65">
        <f t="shared" si="22"/>
        <v>0</v>
      </c>
      <c r="CT47" s="66">
        <f t="shared" si="10"/>
        <v>4.9357904649944278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20563</v>
      </c>
      <c r="AY48" s="18" t="str">
        <f>IF(IFERROR(比較地域マスタ!$Z33,"")=0,"",IFERROR(比較地域マスタ!$Z33,""))</f>
        <v>野沢温泉村</v>
      </c>
      <c r="BB48" s="110" t="str">
        <f t="shared" si="0"/>
        <v>20563</v>
      </c>
      <c r="BC48" s="1031" t="str">
        <f t="shared" si="0"/>
        <v>野沢温泉村</v>
      </c>
      <c r="BD48" s="34">
        <f t="shared" si="14"/>
        <v>21.506251524920994</v>
      </c>
      <c r="BE48" s="34">
        <f t="shared" si="15"/>
        <v>1.9522052341278058</v>
      </c>
      <c r="BF48" s="34">
        <f>VLOOKUP($AX48&amp;"_"&amp;$BC$14,データシート1!$A:$BT,MATCH($BC$12&amp;"_"&amp;BF$20,データシート1!$A$1:$BT$1,0),0)</f>
        <v>7.3766003442801195E-2</v>
      </c>
      <c r="BG48" s="34">
        <f>VLOOKUP($AX48&amp;"_"&amp;$BC$14,データシート1!$A:$BT,MATCH($BC$12&amp;"_"&amp;BG$20,データシート1!$A$1:$BT$1,0),0)</f>
        <v>0.27368424523725776</v>
      </c>
      <c r="BH48" s="34">
        <f>VLOOKUP($AX48&amp;"_"&amp;$BC$14,データシート1!$A:$BT,MATCH($BC$12&amp;"_"&amp;BH$20,データシート1!$A$1:$BT$1,0),0)</f>
        <v>1.6047549854477468</v>
      </c>
      <c r="BI48" s="34">
        <f>VLOOKUP($AX48&amp;"_"&amp;$BC$14,データシート1!$A:$BT,MATCH($BC$12&amp;"_"&amp;BI$20,データシート1!$A$1:$BT$1,0),0)</f>
        <v>6.3141755120723264</v>
      </c>
      <c r="BJ48" s="34">
        <f>VLOOKUP($AX48&amp;"_"&amp;$BC$14,データシート1!$A:$BT,MATCH($BC$12&amp;"_"&amp;BJ$20,データシート1!$A$1:$BT$1,0),0)</f>
        <v>5.1222348831422773</v>
      </c>
      <c r="BK48" s="34">
        <f t="shared" si="1"/>
        <v>7.6367256697957417</v>
      </c>
      <c r="BL48" s="34">
        <f t="shared" si="2"/>
        <v>7.4350566008449981</v>
      </c>
      <c r="BM48" s="34">
        <f>VLOOKUP($AX48&amp;"_"&amp;$BC$14,データシート1!$A:$BT,MATCH($BC$12&amp;"_"&amp;BM$20,データシート1!$A$1:$BT$1,0),0)</f>
        <v>2.6815746714796092</v>
      </c>
      <c r="BN48" s="34">
        <f>VLOOKUP($AX48&amp;"_"&amp;$BC$14,データシート1!$A:$BT,MATCH($BC$12&amp;"_"&amp;BN$20,データシート1!$A$1:$BT$1,0),0)</f>
        <v>4.7534819293653889</v>
      </c>
      <c r="BO48" s="34">
        <f>VLOOKUP($AX48&amp;"_"&amp;$BC$14,データシート1!$A:$BT,MATCH($BC$12&amp;"_"&amp;BO$20,データシート1!$A$1:$BT$1,0),0)</f>
        <v>0.20166906895074399</v>
      </c>
      <c r="BP48" s="34">
        <f>VLOOKUP($AX48&amp;"_"&amp;$BC$14,データシート1!$A:$BT,MATCH($BC$12&amp;"_"&amp;BP$20,データシート1!$A$1:$BT$1,0),0)</f>
        <v>0</v>
      </c>
      <c r="BQ48" s="34">
        <f>VLOOKUP($AX48&amp;"_"&amp;$BC$14,データシート1!$A:$BT,MATCH($BC$12&amp;"_"&amp;BQ$20,データシート1!$A$1:$BT$1,0),0)</f>
        <v>0.4809102257828437</v>
      </c>
      <c r="BR48" s="35">
        <f t="shared" si="3"/>
        <v>21.506251524920994</v>
      </c>
      <c r="BT48" s="121" t="str">
        <f t="shared" si="4"/>
        <v>野沢温泉村</v>
      </c>
      <c r="BU48" s="33">
        <f t="shared" si="25"/>
        <v>21.506251524920994</v>
      </c>
      <c r="BV48" s="59">
        <f t="shared" si="16"/>
        <v>9.0773849262649572E-2</v>
      </c>
      <c r="BW48" s="59">
        <f t="shared" si="16"/>
        <v>3.429979573954238E-3</v>
      </c>
      <c r="BX48" s="59">
        <f t="shared" si="16"/>
        <v>1.272579951555566E-2</v>
      </c>
      <c r="BY48" s="59">
        <f t="shared" si="16"/>
        <v>7.4618070173139664E-2</v>
      </c>
      <c r="BZ48" s="59">
        <f t="shared" si="16"/>
        <v>0.293597213105947</v>
      </c>
      <c r="CA48" s="59">
        <f t="shared" si="32"/>
        <v>0.23817422934939353</v>
      </c>
      <c r="CB48" s="59">
        <f t="shared" si="32"/>
        <v>0.35509329280123336</v>
      </c>
      <c r="CC48" s="59">
        <f t="shared" si="32"/>
        <v>0.34571606270992461</v>
      </c>
      <c r="CD48" s="59">
        <f t="shared" si="32"/>
        <v>0.1246881479263021</v>
      </c>
      <c r="CE48" s="59">
        <f t="shared" si="32"/>
        <v>0.22102791478362249</v>
      </c>
      <c r="CF48" s="59">
        <f t="shared" si="32"/>
        <v>9.3772300913087577E-3</v>
      </c>
      <c r="CG48" s="59">
        <f t="shared" si="32"/>
        <v>0</v>
      </c>
      <c r="CH48" s="59">
        <f t="shared" si="32"/>
        <v>2.2361415480776602E-2</v>
      </c>
      <c r="CI48" s="122">
        <f t="shared" si="6"/>
        <v>1</v>
      </c>
      <c r="CK48" s="123" t="str">
        <f t="shared" si="7"/>
        <v>野沢温泉村</v>
      </c>
      <c r="CL48" s="124">
        <f t="shared" si="17"/>
        <v>1.9522052341278058</v>
      </c>
      <c r="CM48" s="65">
        <f t="shared" si="18"/>
        <v>0</v>
      </c>
      <c r="CN48" s="66">
        <f t="shared" si="19"/>
        <v>7.3766003442801195E-2</v>
      </c>
      <c r="CO48" s="65">
        <f t="shared" si="20"/>
        <v>0</v>
      </c>
      <c r="CP48" s="66">
        <f t="shared" si="8"/>
        <v>0.27368424523725776</v>
      </c>
      <c r="CQ48" s="65">
        <f t="shared" si="21"/>
        <v>0</v>
      </c>
      <c r="CR48" s="66">
        <f t="shared" si="9"/>
        <v>1.6047549854477468</v>
      </c>
      <c r="CS48" s="65">
        <f t="shared" si="22"/>
        <v>0</v>
      </c>
      <c r="CT48" s="66">
        <f t="shared" si="10"/>
        <v>6.3141755120723264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39363</v>
      </c>
      <c r="AY49" s="18" t="str">
        <f>IF(IFERROR(比較地域マスタ!$Z34,"")=0,"",IFERROR(比較地域マスタ!$Z34,""))</f>
        <v>土佐町</v>
      </c>
      <c r="BB49" s="110" t="str">
        <f t="shared" si="0"/>
        <v>39363</v>
      </c>
      <c r="BC49" s="1031" t="str">
        <f t="shared" si="0"/>
        <v>土佐町</v>
      </c>
      <c r="BD49" s="34">
        <f t="shared" si="14"/>
        <v>31.83689335826217</v>
      </c>
      <c r="BE49" s="34">
        <f t="shared" si="15"/>
        <v>11.564336710404438</v>
      </c>
      <c r="BF49" s="34">
        <f>VLOOKUP($AX49&amp;"_"&amp;$BC$14,データシート1!$A:$BT,MATCH($BC$12&amp;"_"&amp;BF$20,データシート1!$A$1:$BT$1,0),0)</f>
        <v>3.2460880264637799</v>
      </c>
      <c r="BG49" s="34">
        <f>VLOOKUP($AX49&amp;"_"&amp;$BC$14,データシート1!$A:$BT,MATCH($BC$12&amp;"_"&amp;BG$20,データシート1!$A$1:$BT$1,0),0)</f>
        <v>0.62158028301792256</v>
      </c>
      <c r="BH49" s="34">
        <f>VLOOKUP($AX49&amp;"_"&amp;$BC$14,データシート1!$A:$BT,MATCH($BC$12&amp;"_"&amp;BH$20,データシート1!$A$1:$BT$1,0),0)</f>
        <v>7.6966684009227357</v>
      </c>
      <c r="BI49" s="34">
        <f>VLOOKUP($AX49&amp;"_"&amp;$BC$14,データシート1!$A:$BT,MATCH($BC$12&amp;"_"&amp;BI$20,データシート1!$A$1:$BT$1,0),0)</f>
        <v>4.3347172162899419</v>
      </c>
      <c r="BJ49" s="34">
        <f>VLOOKUP($AX49&amp;"_"&amp;$BC$14,データシート1!$A:$BT,MATCH($BC$12&amp;"_"&amp;BJ$20,データシート1!$A$1:$BT$1,0),0)</f>
        <v>4.6628301181261502</v>
      </c>
      <c r="BK49" s="34">
        <f t="shared" si="1"/>
        <v>10.840465422012002</v>
      </c>
      <c r="BL49" s="34">
        <f t="shared" si="2"/>
        <v>10.624199576211899</v>
      </c>
      <c r="BM49" s="34">
        <f>VLOOKUP($AX49&amp;"_"&amp;$BC$14,データシート1!$A:$BT,MATCH($BC$12&amp;"_"&amp;BM$20,データシート1!$A$1:$BT$1,0),0)</f>
        <v>2.8922406999029948</v>
      </c>
      <c r="BN49" s="34">
        <f>VLOOKUP($AX49&amp;"_"&amp;$BC$14,データシート1!$A:$BT,MATCH($BC$12&amp;"_"&amp;BN$20,データシート1!$A$1:$BT$1,0),0)</f>
        <v>7.7319588763089033</v>
      </c>
      <c r="BO49" s="34">
        <f>VLOOKUP($AX49&amp;"_"&amp;$BC$14,データシート1!$A:$BT,MATCH($BC$12&amp;"_"&amp;BO$20,データシート1!$A$1:$BT$1,0),0)</f>
        <v>0.216265845800103</v>
      </c>
      <c r="BP49" s="34">
        <f>VLOOKUP($AX49&amp;"_"&amp;$BC$14,データシート1!$A:$BT,MATCH($BC$12&amp;"_"&amp;BP$20,データシート1!$A$1:$BT$1,0),0)</f>
        <v>0</v>
      </c>
      <c r="BQ49" s="34">
        <f>VLOOKUP($AX49&amp;"_"&amp;$BC$14,データシート1!$A:$BT,MATCH($BC$12&amp;"_"&amp;BQ$20,データシート1!$A$1:$BT$1,0),0)</f>
        <v>0.43454389142963579</v>
      </c>
      <c r="BR49" s="35">
        <f t="shared" si="3"/>
        <v>31.83689335826217</v>
      </c>
      <c r="BT49" s="121" t="str">
        <f t="shared" si="4"/>
        <v>土佐町</v>
      </c>
      <c r="BU49" s="33">
        <f t="shared" si="25"/>
        <v>31.83689335826217</v>
      </c>
      <c r="BV49" s="59">
        <f t="shared" si="16"/>
        <v>0.36323697102824615</v>
      </c>
      <c r="BW49" s="59">
        <f t="shared" si="16"/>
        <v>0.10195994910481332</v>
      </c>
      <c r="BX49" s="59">
        <f t="shared" si="16"/>
        <v>1.9523898768113088E-2</v>
      </c>
      <c r="BY49" s="59">
        <f t="shared" si="16"/>
        <v>0.24175312315531974</v>
      </c>
      <c r="BZ49" s="59">
        <f t="shared" si="16"/>
        <v>0.13615390068092229</v>
      </c>
      <c r="CA49" s="59">
        <f t="shared" si="32"/>
        <v>0.14645995969691789</v>
      </c>
      <c r="CB49" s="59">
        <f t="shared" si="32"/>
        <v>0.34050010156530341</v>
      </c>
      <c r="CC49" s="59">
        <f t="shared" si="32"/>
        <v>0.33370716974980075</v>
      </c>
      <c r="CD49" s="59">
        <f t="shared" si="32"/>
        <v>9.0845569238068052E-2</v>
      </c>
      <c r="CE49" s="59">
        <f t="shared" si="32"/>
        <v>0.24286160051173269</v>
      </c>
      <c r="CF49" s="59">
        <f t="shared" si="32"/>
        <v>6.7929318155026154E-3</v>
      </c>
      <c r="CG49" s="59">
        <f t="shared" si="32"/>
        <v>0</v>
      </c>
      <c r="CH49" s="59">
        <f t="shared" si="32"/>
        <v>1.3649067028610217E-2</v>
      </c>
      <c r="CI49" s="122">
        <f t="shared" si="6"/>
        <v>1</v>
      </c>
      <c r="CK49" s="123" t="str">
        <f t="shared" si="7"/>
        <v>土佐町</v>
      </c>
      <c r="CL49" s="124">
        <f t="shared" si="17"/>
        <v>11.564336710404438</v>
      </c>
      <c r="CM49" s="65">
        <f t="shared" si="18"/>
        <v>0</v>
      </c>
      <c r="CN49" s="66">
        <f t="shared" si="19"/>
        <v>3.2460880264637799</v>
      </c>
      <c r="CO49" s="65">
        <f t="shared" si="20"/>
        <v>0</v>
      </c>
      <c r="CP49" s="66">
        <f t="shared" si="8"/>
        <v>0.62158028301792256</v>
      </c>
      <c r="CQ49" s="65">
        <f t="shared" si="21"/>
        <v>0</v>
      </c>
      <c r="CR49" s="66">
        <f t="shared" si="9"/>
        <v>7.6966684009227357</v>
      </c>
      <c r="CS49" s="65">
        <f t="shared" si="22"/>
        <v>0</v>
      </c>
      <c r="CT49" s="66">
        <f t="shared" si="10"/>
        <v>4.3347172162899419</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川上村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川上村</v>
      </c>
      <c r="AZ4" s="1038" t="str">
        <f>年度マスタ!$K4</f>
        <v>20304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10443</v>
      </c>
      <c r="AY13" s="18" t="str">
        <f>IF(IFERROR(比較地域マスタ!$Z6,"")=0,"",IFERROR(比較地域マスタ!$Z6,""))</f>
        <v>片品村</v>
      </c>
      <c r="BC13" s="844" t="str">
        <f t="shared" ref="BC13:BC59" si="0">AX13</f>
        <v>10443</v>
      </c>
      <c r="BD13" s="1031" t="str">
        <f>AY13</f>
        <v>片品村</v>
      </c>
      <c r="BE13" s="34">
        <f>VLOOKUP($BC13&amp;"_"&amp;$AZ$7,データシート1!$A:$BT,MATCH("cb_"&amp;BE$12,データシート1!$A$1:$BT$1,0),0)</f>
        <v>213.10000000000002</v>
      </c>
      <c r="BF13" s="34">
        <f>VLOOKUP($BC13&amp;"_"&amp;$AZ$7,データシート1!$A:$BT,MATCH("cb_"&amp;BF$12,データシート1!$A$1:$BT$1,0),0)</f>
        <v>58063.3</v>
      </c>
      <c r="BG13" s="34">
        <f>VLOOKUP($BC13&amp;"_"&amp;$AZ$7,データシート1!$A:$BT,MATCH("cb_"&amp;BG$12,データシート1!$A$1:$BT$1,0),0)</f>
        <v>0</v>
      </c>
      <c r="BH13" s="34">
        <f>VLOOKUP($BC13&amp;"_"&amp;$AZ$7,データシート1!$A:$BT,MATCH("cb_"&amp;BH$12,データシート1!$A$1:$BT$1,0),0)</f>
        <v>14377</v>
      </c>
      <c r="BI13" s="34">
        <f>VLOOKUP($BC13&amp;"_"&amp;$AZ$7,データシート1!$A:$BT,MATCH("cb_"&amp;BI$12,データシート1!$A$1:$BT$1,0),0)</f>
        <v>0</v>
      </c>
      <c r="BJ13" s="34">
        <f>VLOOKUP($BC13&amp;"_"&amp;$AZ$7,データシート1!$A:$BT,MATCH("cb_"&amp;BJ$12,データシート1!$A$1:$BT$1,0),0)</f>
        <v>0</v>
      </c>
      <c r="BK13" s="34">
        <f>SUM(BE13:BJ13)</f>
        <v>72653.399999999994</v>
      </c>
      <c r="BL13" s="36"/>
      <c r="BM13" s="844" t="str">
        <f>AX13</f>
        <v>10443</v>
      </c>
      <c r="BN13" s="1031" t="str">
        <f>AY13</f>
        <v>片品村</v>
      </c>
      <c r="BO13" s="34">
        <f>BE13*VLOOKUP(BO$12,別紙!$B$4:$E$10,MATCH("設備利用率",別紙!$B$4:$E$4,0),0)/100*8760/10^3</f>
        <v>255.74557200000001</v>
      </c>
      <c r="BP13" s="34">
        <f>BF13*VLOOKUP(BP$12,別紙!$B$4:$E$10,MATCH("設備利用率",別紙!$B$4:$E$4,0),0)/100*8760/10^3</f>
        <v>76803.810708000005</v>
      </c>
      <c r="BQ13" s="34">
        <f>BG13*VLOOKUP(BQ$12,別紙!$B$4:$E$10,MATCH("設備利用率",別紙!$B$4:$E$4,0),0)/100*8760/10^3</f>
        <v>0</v>
      </c>
      <c r="BR13" s="34">
        <f>BH13*VLOOKUP(BR$12,別紙!$B$4:$E$10,MATCH("設備利用率",別紙!$B$4:$E$4,0),0)/100*8760/10^3</f>
        <v>75565.512000000002</v>
      </c>
      <c r="BS13" s="34">
        <f>BI13*VLOOKUP(BS$12,別紙!$B$4:$E$10,MATCH("設備利用率",別紙!$B$4:$E$4,0),0)/100*8760/10^3</f>
        <v>0</v>
      </c>
      <c r="BT13" s="34">
        <f>BJ13*VLOOKUP(BT$12,別紙!$B$4:$E$10,MATCH("設備利用率",別紙!$B$4:$E$4,0),0)/100*8760/10^3</f>
        <v>0</v>
      </c>
      <c r="BU13" s="34">
        <f>SUM(BO13:BT13)</f>
        <v>152625.06828000001</v>
      </c>
      <c r="BV13" s="36"/>
      <c r="BW13" s="33" t="str">
        <f>AX13</f>
        <v>10443</v>
      </c>
      <c r="BX13" s="33" t="str">
        <f>AY13</f>
        <v>片品村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20698.706473730577</v>
      </c>
      <c r="BZ13" s="36"/>
      <c r="CA13" s="33" t="str">
        <f>AX13</f>
        <v>10443</v>
      </c>
      <c r="CB13" s="33" t="str">
        <f>AY13</f>
        <v>片品村</v>
      </c>
      <c r="CC13" s="223">
        <f>BO13/$BY13</f>
        <v>1.2355630644097268E-2</v>
      </c>
      <c r="CD13" s="223">
        <f t="shared" ref="CD13:CH28" si="1">BP13/$BY13</f>
        <v>3.7105608896611146</v>
      </c>
      <c r="CE13" s="223">
        <f t="shared" si="1"/>
        <v>0</v>
      </c>
      <c r="CF13" s="223">
        <f t="shared" si="1"/>
        <v>3.6507359576262761</v>
      </c>
      <c r="CG13" s="223">
        <f t="shared" si="1"/>
        <v>0</v>
      </c>
      <c r="CH13" s="223">
        <f t="shared" si="1"/>
        <v>0</v>
      </c>
      <c r="CI13" s="223">
        <f>BU13/BY13</f>
        <v>7.373652477931488</v>
      </c>
      <c r="CK13" s="18" t="str">
        <f>AX13</f>
        <v>10443</v>
      </c>
      <c r="CL13" s="18" t="str">
        <f>AY13</f>
        <v>片品村</v>
      </c>
      <c r="CM13" s="18">
        <f>VLOOKUP($CK13&amp;"_"&amp;$AZ$7,データシート1!$A:$BT,MATCH("ca_太陽光発電（10kW未満）",データシート1!$A$1:$BT$1,0),0)</f>
        <v>35</v>
      </c>
      <c r="CN13" s="18">
        <f>VLOOKUP($CK13&amp;"_"&amp;$AZ$5,データシート1!$A:$BT,MATCH("ab_家庭",データシート1!$A$1:$BT$1,0),0)</f>
        <v>1700</v>
      </c>
      <c r="CO13" s="223">
        <f>CM13/CN13</f>
        <v>2.0588235294117647E-2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06367</v>
      </c>
      <c r="AY14" s="18" t="str">
        <f>IF(IFERROR(比較地域マスタ!$Z7,"")=0,"",IFERROR(比較地域マスタ!$Z7,""))</f>
        <v>戸沢村</v>
      </c>
      <c r="BC14" s="844" t="str">
        <f t="shared" si="0"/>
        <v>06367</v>
      </c>
      <c r="BD14" s="1031" t="str">
        <f t="shared" ref="BD14:BD60" si="2">AY14</f>
        <v>戸沢村</v>
      </c>
      <c r="BE14" s="34">
        <f>VLOOKUP($BC14&amp;"_"&amp;$AZ$7,データシート1!$A:$BT,MATCH("cb_"&amp;BE$12,データシート1!$A$1:$BT$1,0),0)</f>
        <v>139.10000000000002</v>
      </c>
      <c r="BF14" s="34">
        <f>VLOOKUP($BC14&amp;"_"&amp;$AZ$7,データシート1!$A:$BT,MATCH("cb_"&amp;BF$12,データシート1!$A$1:$BT$1,0),0)</f>
        <v>0</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139.10000000000002</v>
      </c>
      <c r="BL14" s="36"/>
      <c r="BM14" s="844" t="str">
        <f t="shared" ref="BM14:BM60" si="4">AX14</f>
        <v>06367</v>
      </c>
      <c r="BN14" s="1031" t="str">
        <f t="shared" ref="BN14:BN60" si="5">AY14</f>
        <v>戸沢村</v>
      </c>
      <c r="BO14" s="34">
        <f>BE14*VLOOKUP(BO$12,別紙!$B$4:$E$10,MATCH("設備利用率",別紙!$B$4:$E$4,0),0)/100*8760/10^3</f>
        <v>166.93669200000005</v>
      </c>
      <c r="BP14" s="34">
        <f>BF14*VLOOKUP(BP$12,別紙!$B$4:$E$10,MATCH("設備利用率",別紙!$B$4:$E$4,0),0)/100*8760/10^3</f>
        <v>0</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166.93669200000005</v>
      </c>
      <c r="BV14" s="36"/>
      <c r="BW14" s="33" t="str">
        <f t="shared" ref="BW14:BW60" si="7">AX14</f>
        <v>06367</v>
      </c>
      <c r="BX14" s="33" t="str">
        <f t="shared" ref="BX14:BX60" si="8">AY14</f>
        <v>戸沢村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16930.281344971692</v>
      </c>
      <c r="BZ14" s="36"/>
      <c r="CA14" s="33" t="str">
        <f t="shared" ref="CA14:CA60" si="9">AX14</f>
        <v>06367</v>
      </c>
      <c r="CB14" s="33" t="str">
        <f t="shared" ref="CB14:CB60" si="10">AY14</f>
        <v>戸沢村</v>
      </c>
      <c r="CC14" s="223">
        <f t="shared" ref="CC14:CC60" si="11">BO14/$BY14</f>
        <v>9.8602432291877047E-3</v>
      </c>
      <c r="CD14" s="223">
        <f t="shared" si="1"/>
        <v>0</v>
      </c>
      <c r="CE14" s="223">
        <f t="shared" si="1"/>
        <v>0</v>
      </c>
      <c r="CF14" s="223">
        <f t="shared" si="1"/>
        <v>0</v>
      </c>
      <c r="CG14" s="223">
        <f t="shared" si="1"/>
        <v>0</v>
      </c>
      <c r="CH14" s="223">
        <f t="shared" si="1"/>
        <v>0</v>
      </c>
      <c r="CI14" s="223">
        <f t="shared" ref="CI14:CI60" si="12">BU14/BY14</f>
        <v>9.8602432291877047E-3</v>
      </c>
      <c r="CK14" s="18" t="str">
        <f t="shared" ref="CK14:CK60" si="13">AX14</f>
        <v>06367</v>
      </c>
      <c r="CL14" s="18" t="str">
        <f t="shared" ref="CL14:CL60" si="14">AY14</f>
        <v>戸沢村</v>
      </c>
      <c r="CM14" s="18">
        <f>VLOOKUP($CK14&amp;"_"&amp;$AZ$7,データシート1!$A:$BT,MATCH("ca_太陽光発電（10kW未満）",データシート1!$A$1:$BT$1,0),0)</f>
        <v>31</v>
      </c>
      <c r="CN14" s="18">
        <f>VLOOKUP($CK14&amp;"_"&amp;$AZ$5,データシート1!$A:$BT,MATCH("ab_家庭",データシート1!$A$1:$BT$1,0),0)</f>
        <v>1545</v>
      </c>
      <c r="CO14" s="223">
        <f t="shared" ref="CO14:CO60" si="15">CM14/CN14</f>
        <v>2.0064724919093852E-2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31401</v>
      </c>
      <c r="AY15" s="18" t="str">
        <f>IF(IFERROR(比較地域マスタ!$Z8,"")=0,"",IFERROR(比較地域マスタ!$Z8,""))</f>
        <v>日南町</v>
      </c>
      <c r="BC15" s="844" t="str">
        <f t="shared" si="0"/>
        <v>31401</v>
      </c>
      <c r="BD15" s="1031" t="str">
        <f t="shared" si="2"/>
        <v>日南町</v>
      </c>
      <c r="BE15" s="34">
        <f>VLOOKUP($BC15&amp;"_"&amp;$AZ$7,データシート1!$A:$BT,MATCH("cb_"&amp;BE$12,データシート1!$A$1:$BT$1,0),0)</f>
        <v>211.6</v>
      </c>
      <c r="BF15" s="34">
        <f>VLOOKUP($BC15&amp;"_"&amp;$AZ$7,データシート1!$A:$BT,MATCH("cb_"&amp;BF$12,データシート1!$A$1:$BT$1,0),0)</f>
        <v>2678.3</v>
      </c>
      <c r="BG15" s="34">
        <f>VLOOKUP($BC15&amp;"_"&amp;$AZ$7,データシート1!$A:$BT,MATCH("cb_"&amp;BG$12,データシート1!$A$1:$BT$1,0),0)</f>
        <v>0</v>
      </c>
      <c r="BH15" s="34">
        <f>VLOOKUP($BC15&amp;"_"&amp;$AZ$7,データシート1!$A:$BT,MATCH("cb_"&amp;BH$12,データシート1!$A$1:$BT$1,0),0)</f>
        <v>900</v>
      </c>
      <c r="BI15" s="34">
        <f>VLOOKUP($BC15&amp;"_"&amp;$AZ$7,データシート1!$A:$BT,MATCH("cb_"&amp;BI$12,データシート1!$A$1:$BT$1,0),0)</f>
        <v>0</v>
      </c>
      <c r="BJ15" s="34">
        <f>VLOOKUP($BC15&amp;"_"&amp;$AZ$7,データシート1!$A:$BT,MATCH("cb_"&amp;BJ$12,データシート1!$A$1:$BT$1,0),0)</f>
        <v>0</v>
      </c>
      <c r="BK15" s="34">
        <f t="shared" si="3"/>
        <v>3789.9</v>
      </c>
      <c r="BL15" s="36"/>
      <c r="BM15" s="844" t="str">
        <f t="shared" si="4"/>
        <v>31401</v>
      </c>
      <c r="BN15" s="1031" t="str">
        <f t="shared" si="5"/>
        <v>日南町</v>
      </c>
      <c r="BO15" s="34">
        <f>BE15*VLOOKUP(BO$12,別紙!$B$4:$E$10,MATCH("設備利用率",別紙!$B$4:$E$4,0),0)/100*8760/10^3</f>
        <v>253.94539199999997</v>
      </c>
      <c r="BP15" s="34">
        <f>BF15*VLOOKUP(BP$12,別紙!$B$4:$E$10,MATCH("設備利用率",別紙!$B$4:$E$4,0),0)/100*8760/10^3</f>
        <v>3542.7481080000007</v>
      </c>
      <c r="BQ15" s="34">
        <f>BG15*VLOOKUP(BQ$12,別紙!$B$4:$E$10,MATCH("設備利用率",別紙!$B$4:$E$4,0),0)/100*8760/10^3</f>
        <v>0</v>
      </c>
      <c r="BR15" s="34">
        <f>BH15*VLOOKUP(BR$12,別紙!$B$4:$E$10,MATCH("設備利用率",別紙!$B$4:$E$4,0),0)/100*8760/10^3</f>
        <v>4730.3999999999996</v>
      </c>
      <c r="BS15" s="34">
        <f>BI15*VLOOKUP(BS$12,別紙!$B$4:$E$10,MATCH("設備利用率",別紙!$B$4:$E$4,0),0)/100*8760/10^3</f>
        <v>0</v>
      </c>
      <c r="BT15" s="34">
        <f>BJ15*VLOOKUP(BT$12,別紙!$B$4:$E$10,MATCH("設備利用率",別紙!$B$4:$E$4,0),0)/100*8760/10^3</f>
        <v>0</v>
      </c>
      <c r="BU15" s="34">
        <f t="shared" si="6"/>
        <v>8527.0935000000009</v>
      </c>
      <c r="BV15" s="36"/>
      <c r="BW15" s="33" t="str">
        <f t="shared" si="7"/>
        <v>31401</v>
      </c>
      <c r="BX15" s="33" t="str">
        <f t="shared" si="8"/>
        <v>日南町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22442.143475414152</v>
      </c>
      <c r="BZ15" s="36"/>
      <c r="CA15" s="33" t="str">
        <f t="shared" si="9"/>
        <v>31401</v>
      </c>
      <c r="CB15" s="33" t="str">
        <f t="shared" si="10"/>
        <v>日南町</v>
      </c>
      <c r="CC15" s="223">
        <f t="shared" si="11"/>
        <v>1.1315558706689608E-2</v>
      </c>
      <c r="CD15" s="223">
        <f t="shared" si="1"/>
        <v>0.15786139643395281</v>
      </c>
      <c r="CE15" s="223">
        <f t="shared" si="1"/>
        <v>0</v>
      </c>
      <c r="CF15" s="223">
        <f t="shared" si="1"/>
        <v>0.21078200507818043</v>
      </c>
      <c r="CG15" s="223">
        <f t="shared" si="1"/>
        <v>0</v>
      </c>
      <c r="CH15" s="223">
        <f t="shared" si="1"/>
        <v>0</v>
      </c>
      <c r="CI15" s="223">
        <f t="shared" si="12"/>
        <v>0.37995896021882286</v>
      </c>
      <c r="CK15" s="18" t="str">
        <f t="shared" si="13"/>
        <v>31401</v>
      </c>
      <c r="CL15" s="18" t="str">
        <f t="shared" si="14"/>
        <v>日南町</v>
      </c>
      <c r="CM15" s="18">
        <f>VLOOKUP($CK15&amp;"_"&amp;$AZ$7,データシート1!$A:$BT,MATCH("ca_太陽光発電（10kW未満）",データシート1!$A$1:$BT$1,0),0)</f>
        <v>39</v>
      </c>
      <c r="CN15" s="18">
        <f>VLOOKUP($CK15&amp;"_"&amp;$AZ$5,データシート1!$A:$BT,MATCH("ab_家庭",データシート1!$A$1:$BT$1,0),0)</f>
        <v>1903</v>
      </c>
      <c r="CO15" s="223">
        <f t="shared" si="15"/>
        <v>2.0493956910141883E-2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15405</v>
      </c>
      <c r="AY16" s="18" t="str">
        <f>IF(IFERROR(比較地域マスタ!$Z9,"")=0,"",IFERROR(比較地域マスタ!$Z9,""))</f>
        <v>出雲崎町</v>
      </c>
      <c r="BC16" s="844" t="str">
        <f t="shared" si="0"/>
        <v>15405</v>
      </c>
      <c r="BD16" s="1031" t="str">
        <f t="shared" si="2"/>
        <v>出雲崎町</v>
      </c>
      <c r="BE16" s="34">
        <f>VLOOKUP($BC16&amp;"_"&amp;$AZ$7,データシート1!$A:$BT,MATCH("cb_"&amp;BE$12,データシート1!$A$1:$BT$1,0),0)</f>
        <v>188.60000000000002</v>
      </c>
      <c r="BF16" s="34">
        <f>VLOOKUP($BC16&amp;"_"&amp;$AZ$7,データシート1!$A:$BT,MATCH("cb_"&amp;BF$12,データシート1!$A$1:$BT$1,0),0)</f>
        <v>3869.4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4058</v>
      </c>
      <c r="BL16" s="36"/>
      <c r="BM16" s="844" t="str">
        <f t="shared" si="4"/>
        <v>15405</v>
      </c>
      <c r="BN16" s="1031" t="str">
        <f t="shared" si="5"/>
        <v>出雲崎町</v>
      </c>
      <c r="BO16" s="34">
        <f>BE16*VLOOKUP(BO$12,別紙!$B$4:$E$10,MATCH("設備利用率",別紙!$B$4:$E$4,0),0)/100*8760/10^3</f>
        <v>226.34263200000001</v>
      </c>
      <c r="BP16" s="34">
        <f>BF16*VLOOKUP(BP$12,別紙!$B$4:$E$10,MATCH("設備利用率",別紙!$B$4:$E$4,0),0)/100*8760/10^3</f>
        <v>5118.2875439999998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5344.6301759999997</v>
      </c>
      <c r="BV16" s="36"/>
      <c r="BW16" s="33" t="str">
        <f t="shared" si="7"/>
        <v>15405</v>
      </c>
      <c r="BX16" s="33" t="str">
        <f t="shared" si="8"/>
        <v>出雲崎町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19171.514546041974</v>
      </c>
      <c r="BZ16" s="36"/>
      <c r="CA16" s="33" t="str">
        <f t="shared" si="9"/>
        <v>15405</v>
      </c>
      <c r="CB16" s="33" t="str">
        <f t="shared" si="10"/>
        <v>出雲崎町</v>
      </c>
      <c r="CC16" s="223">
        <f t="shared" si="11"/>
        <v>1.1806194625699472E-2</v>
      </c>
      <c r="CD16" s="223">
        <f t="shared" si="1"/>
        <v>0.26697356287152013</v>
      </c>
      <c r="CE16" s="223">
        <f t="shared" si="1"/>
        <v>0</v>
      </c>
      <c r="CF16" s="223">
        <f t="shared" si="1"/>
        <v>0</v>
      </c>
      <c r="CG16" s="223">
        <f t="shared" si="1"/>
        <v>0</v>
      </c>
      <c r="CH16" s="223">
        <f t="shared" si="1"/>
        <v>0</v>
      </c>
      <c r="CI16" s="223">
        <f t="shared" si="12"/>
        <v>0.27877975749721962</v>
      </c>
      <c r="CK16" s="18" t="str">
        <f t="shared" si="13"/>
        <v>15405</v>
      </c>
      <c r="CL16" s="18" t="str">
        <f t="shared" si="14"/>
        <v>出雲崎町</v>
      </c>
      <c r="CM16" s="18">
        <f>VLOOKUP($CK16&amp;"_"&amp;$AZ$7,データシート1!$A:$BT,MATCH("ca_太陽光発電（10kW未満）",データシート1!$A$1:$BT$1,0),0)</f>
        <v>41</v>
      </c>
      <c r="CN16" s="18">
        <f>VLOOKUP($CK16&amp;"_"&amp;$AZ$5,データシート1!$A:$BT,MATCH("ab_家庭",データシート1!$A$1:$BT$1,0),0)</f>
        <v>1681</v>
      </c>
      <c r="CO16" s="223">
        <f t="shared" si="15"/>
        <v>2.4390243902439025E-2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03503</v>
      </c>
      <c r="AY17" s="18" t="str">
        <f>IF(IFERROR(比較地域マスタ!$Z10,"")=0,"",IFERROR(比較地域マスタ!$Z10,""))</f>
        <v>野田村</v>
      </c>
      <c r="BC17" s="844" t="str">
        <f t="shared" si="0"/>
        <v>03503</v>
      </c>
      <c r="BD17" s="1031" t="str">
        <f t="shared" si="2"/>
        <v>野田村</v>
      </c>
      <c r="BE17" s="34">
        <f>VLOOKUP($BC17&amp;"_"&amp;$AZ$7,データシート1!$A:$BT,MATCH("cb_"&amp;BE$12,データシート1!$A$1:$BT$1,0),0)</f>
        <v>612.29999999999984</v>
      </c>
      <c r="BF17" s="34">
        <f>VLOOKUP($BC17&amp;"_"&amp;$AZ$7,データシート1!$A:$BT,MATCH("cb_"&amp;BF$12,データシート1!$A$1:$BT$1,0),0)</f>
        <v>1047.4000000000001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14000</v>
      </c>
      <c r="BK17" s="34">
        <f t="shared" si="3"/>
        <v>15659.7</v>
      </c>
      <c r="BL17" s="36"/>
      <c r="BM17" s="844" t="str">
        <f t="shared" si="4"/>
        <v>03503</v>
      </c>
      <c r="BN17" s="1031" t="str">
        <f t="shared" si="5"/>
        <v>野田村</v>
      </c>
      <c r="BO17" s="34">
        <f>BE17*VLOOKUP(BO$12,別紙!$B$4:$E$10,MATCH("設備利用率",別紙!$B$4:$E$4,0),0)/100*8760/10^3</f>
        <v>734.83347599999968</v>
      </c>
      <c r="BP17" s="34">
        <f>BF17*VLOOKUP(BP$12,別紙!$B$4:$E$10,MATCH("設備利用率",別紙!$B$4:$E$4,0),0)/100*8760/10^3</f>
        <v>1385.4588240000003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98112</v>
      </c>
      <c r="BU17" s="34">
        <f t="shared" si="6"/>
        <v>100232.2923</v>
      </c>
      <c r="BV17" s="36"/>
      <c r="BW17" s="33" t="str">
        <f t="shared" si="7"/>
        <v>03503</v>
      </c>
      <c r="BX17" s="33" t="str">
        <f t="shared" si="8"/>
        <v>野田村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15795.467813892647</v>
      </c>
      <c r="BZ17" s="36"/>
      <c r="CA17" s="33" t="str">
        <f t="shared" si="9"/>
        <v>03503</v>
      </c>
      <c r="CB17" s="33" t="str">
        <f t="shared" si="10"/>
        <v>野田村</v>
      </c>
      <c r="CC17" s="223">
        <f t="shared" si="11"/>
        <v>4.6521792495040182E-2</v>
      </c>
      <c r="CD17" s="223">
        <f t="shared" si="1"/>
        <v>8.7712427407907634E-2</v>
      </c>
      <c r="CE17" s="223">
        <f t="shared" si="1"/>
        <v>0</v>
      </c>
      <c r="CF17" s="223">
        <f t="shared" si="1"/>
        <v>0</v>
      </c>
      <c r="CG17" s="223">
        <f t="shared" si="1"/>
        <v>0</v>
      </c>
      <c r="CH17" s="223">
        <f t="shared" si="1"/>
        <v>6.2114019765661634</v>
      </c>
      <c r="CI17" s="223">
        <f t="shared" si="12"/>
        <v>6.345636196469111</v>
      </c>
      <c r="CK17" s="18" t="str">
        <f t="shared" si="13"/>
        <v>03503</v>
      </c>
      <c r="CL17" s="18" t="str">
        <f t="shared" si="14"/>
        <v>野田村</v>
      </c>
      <c r="CM17" s="18">
        <f>VLOOKUP($CK17&amp;"_"&amp;$AZ$7,データシート1!$A:$BT,MATCH("ca_太陽光発電（10kW未満）",データシート1!$A$1:$BT$1,0),0)</f>
        <v>113</v>
      </c>
      <c r="CN17" s="18">
        <f>VLOOKUP($CK17&amp;"_"&amp;$AZ$5,データシート1!$A:$BT,MATCH("ab_家庭",データシート1!$A$1:$BT$1,0),0)</f>
        <v>1661</v>
      </c>
      <c r="CO17" s="223">
        <f t="shared" si="15"/>
        <v>6.8031306441902473E-2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01608</v>
      </c>
      <c r="AY18" s="18" t="str">
        <f>IF(IFERROR(比較地域マスタ!$Z11,"")=0,"",IFERROR(比較地域マスタ!$Z11,""))</f>
        <v>様似町</v>
      </c>
      <c r="BC18" s="844" t="str">
        <f t="shared" si="0"/>
        <v>01608</v>
      </c>
      <c r="BD18" s="1031" t="str">
        <f t="shared" si="2"/>
        <v>様似町</v>
      </c>
      <c r="BE18" s="34">
        <f>VLOOKUP($BC18&amp;"_"&amp;$AZ$7,データシート1!$A:$BT,MATCH("cb_"&amp;BE$12,データシート1!$A$1:$BT$1,0),0)</f>
        <v>271.58000000000004</v>
      </c>
      <c r="BF18" s="34">
        <f>VLOOKUP($BC18&amp;"_"&amp;$AZ$7,データシート1!$A:$BT,MATCH("cb_"&amp;BF$12,データシート1!$A$1:$BT$1,0),0)</f>
        <v>764</v>
      </c>
      <c r="BG18" s="34">
        <f>VLOOKUP($BC18&amp;"_"&amp;$AZ$7,データシート1!$A:$BT,MATCH("cb_"&amp;BG$12,データシート1!$A$1:$BT$1,0),0)</f>
        <v>0</v>
      </c>
      <c r="BH18" s="34">
        <f>VLOOKUP($BC18&amp;"_"&amp;$AZ$7,データシート1!$A:$BT,MATCH("cb_"&amp;BH$12,データシート1!$A$1:$BT$1,0),0)</f>
        <v>10627.6</v>
      </c>
      <c r="BI18" s="34">
        <f>VLOOKUP($BC18&amp;"_"&amp;$AZ$7,データシート1!$A:$BT,MATCH("cb_"&amp;BI$12,データシート1!$A$1:$BT$1,0),0)</f>
        <v>0</v>
      </c>
      <c r="BJ18" s="34">
        <f>VLOOKUP($BC18&amp;"_"&amp;$AZ$7,データシート1!$A:$BT,MATCH("cb_"&amp;BJ$12,データシート1!$A$1:$BT$1,0),0)</f>
        <v>0</v>
      </c>
      <c r="BK18" s="34">
        <f t="shared" si="3"/>
        <v>11663.18</v>
      </c>
      <c r="BL18" s="36"/>
      <c r="BM18" s="844" t="str">
        <f t="shared" si="4"/>
        <v>01608</v>
      </c>
      <c r="BN18" s="1031" t="str">
        <f t="shared" si="5"/>
        <v>様似町</v>
      </c>
      <c r="BO18" s="34">
        <f>BE18*VLOOKUP(BO$12,別紙!$B$4:$E$10,MATCH("設備利用率",別紙!$B$4:$E$4,0),0)/100*8760/10^3</f>
        <v>325.92858960000001</v>
      </c>
      <c r="BP18" s="34">
        <f>BF18*VLOOKUP(BP$12,別紙!$B$4:$E$10,MATCH("設備利用率",別紙!$B$4:$E$4,0),0)/100*8760/10^3</f>
        <v>1010.5886399999999</v>
      </c>
      <c r="BQ18" s="34">
        <f>BG18*VLOOKUP(BQ$12,別紙!$B$4:$E$10,MATCH("設備利用率",別紙!$B$4:$E$4,0),0)/100*8760/10^3</f>
        <v>0</v>
      </c>
      <c r="BR18" s="34">
        <f>BH18*VLOOKUP(BR$12,別紙!$B$4:$E$10,MATCH("設備利用率",別紙!$B$4:$E$4,0),0)/100*8760/10^3</f>
        <v>55858.6656</v>
      </c>
      <c r="BS18" s="34">
        <f>BI18*VLOOKUP(BS$12,別紙!$B$4:$E$10,MATCH("設備利用率",別紙!$B$4:$E$4,0),0)/100*8760/10^3</f>
        <v>0</v>
      </c>
      <c r="BT18" s="34">
        <f>BJ18*VLOOKUP(BT$12,別紙!$B$4:$E$10,MATCH("設備利用率",別紙!$B$4:$E$4,0),0)/100*8760/10^3</f>
        <v>0</v>
      </c>
      <c r="BU18" s="34">
        <f t="shared" si="6"/>
        <v>57195.182829600002</v>
      </c>
      <c r="BV18" s="36"/>
      <c r="BW18" s="33" t="str">
        <f t="shared" si="7"/>
        <v>01608</v>
      </c>
      <c r="BX18" s="33" t="str">
        <f t="shared" si="8"/>
        <v>様似町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20488.12519857493</v>
      </c>
      <c r="BZ18" s="36"/>
      <c r="CA18" s="33" t="str">
        <f t="shared" si="9"/>
        <v>01608</v>
      </c>
      <c r="CB18" s="33" t="str">
        <f t="shared" si="10"/>
        <v>様似町</v>
      </c>
      <c r="CC18" s="223">
        <f t="shared" si="11"/>
        <v>1.5908170534933586E-2</v>
      </c>
      <c r="CD18" s="223">
        <f t="shared" si="1"/>
        <v>4.9325579095460252E-2</v>
      </c>
      <c r="CE18" s="223">
        <f t="shared" si="1"/>
        <v>0</v>
      </c>
      <c r="CF18" s="223">
        <f t="shared" si="1"/>
        <v>2.7263922422675013</v>
      </c>
      <c r="CG18" s="223">
        <f t="shared" si="1"/>
        <v>0</v>
      </c>
      <c r="CH18" s="223">
        <f t="shared" si="1"/>
        <v>0</v>
      </c>
      <c r="CI18" s="223">
        <f t="shared" si="12"/>
        <v>2.7916259918978952</v>
      </c>
      <c r="CK18" s="18" t="str">
        <f t="shared" si="13"/>
        <v>01608</v>
      </c>
      <c r="CL18" s="18" t="str">
        <f t="shared" si="14"/>
        <v>様似町</v>
      </c>
      <c r="CM18" s="18">
        <f>VLOOKUP($CK18&amp;"_"&amp;$AZ$7,データシート1!$A:$BT,MATCH("ca_太陽光発電（10kW未満）",データシート1!$A$1:$BT$1,0),0)</f>
        <v>45</v>
      </c>
      <c r="CN18" s="18">
        <f>VLOOKUP($CK18&amp;"_"&amp;$AZ$5,データシート1!$A:$BT,MATCH("ab_家庭",データシート1!$A$1:$BT$1,0),0)</f>
        <v>2088</v>
      </c>
      <c r="CO18" s="223">
        <f t="shared" si="15"/>
        <v>2.1551724137931036E-2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01333</v>
      </c>
      <c r="AY19" s="18" t="str">
        <f>IF(IFERROR(比較地域マスタ!$Z12,"")=0,"",IFERROR(比較地域マスタ!$Z12,""))</f>
        <v>知内町</v>
      </c>
      <c r="BC19" s="844" t="str">
        <f t="shared" si="0"/>
        <v>01333</v>
      </c>
      <c r="BD19" s="1031" t="str">
        <f t="shared" si="2"/>
        <v>知内町</v>
      </c>
      <c r="BE19" s="34">
        <f>VLOOKUP($BC19&amp;"_"&amp;$AZ$7,データシート1!$A:$BT,MATCH("cb_"&amp;BE$12,データシート1!$A$1:$BT$1,0),0)</f>
        <v>140.57400000000001</v>
      </c>
      <c r="BF19" s="34">
        <f>VLOOKUP($BC19&amp;"_"&amp;$AZ$7,データシート1!$A:$BT,MATCH("cb_"&amp;BF$12,データシート1!$A$1:$BT$1,0),0)</f>
        <v>21449.8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21590.374</v>
      </c>
      <c r="BL19" s="36"/>
      <c r="BM19" s="844" t="str">
        <f t="shared" si="4"/>
        <v>01333</v>
      </c>
      <c r="BN19" s="1031" t="str">
        <f t="shared" si="5"/>
        <v>知内町</v>
      </c>
      <c r="BO19" s="34">
        <f>BE19*VLOOKUP(BO$12,別紙!$B$4:$E$10,MATCH("設備利用率",別紙!$B$4:$E$4,0),0)/100*8760/10^3</f>
        <v>168.70566888000002</v>
      </c>
      <c r="BP19" s="34">
        <f>BF19*VLOOKUP(BP$12,別紙!$B$4:$E$10,MATCH("設備利用率",別紙!$B$4:$E$4,0),0)/100*8760/10^3</f>
        <v>28372.937448000001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28541.643116880001</v>
      </c>
      <c r="BV19" s="36"/>
      <c r="BW19" s="33" t="str">
        <f t="shared" si="7"/>
        <v>01333</v>
      </c>
      <c r="BX19" s="33" t="str">
        <f t="shared" si="8"/>
        <v>知内町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20341.863518312388</v>
      </c>
      <c r="BZ19" s="36"/>
      <c r="CA19" s="33" t="str">
        <f t="shared" si="9"/>
        <v>01333</v>
      </c>
      <c r="CB19" s="33" t="str">
        <f t="shared" si="10"/>
        <v>知内町</v>
      </c>
      <c r="CC19" s="223">
        <f t="shared" si="11"/>
        <v>8.2935208334342543E-3</v>
      </c>
      <c r="CD19" s="223">
        <f t="shared" si="1"/>
        <v>1.3948052213828781</v>
      </c>
      <c r="CE19" s="223">
        <f t="shared" si="1"/>
        <v>0</v>
      </c>
      <c r="CF19" s="223">
        <f t="shared" si="1"/>
        <v>0</v>
      </c>
      <c r="CG19" s="223">
        <f t="shared" si="1"/>
        <v>0</v>
      </c>
      <c r="CH19" s="223">
        <f t="shared" si="1"/>
        <v>0</v>
      </c>
      <c r="CI19" s="223">
        <f t="shared" si="12"/>
        <v>1.4030987422163124</v>
      </c>
      <c r="CK19" s="18" t="str">
        <f t="shared" si="13"/>
        <v>01333</v>
      </c>
      <c r="CL19" s="18" t="str">
        <f t="shared" si="14"/>
        <v>知内町</v>
      </c>
      <c r="CM19" s="18">
        <f>VLOOKUP($CK19&amp;"_"&amp;$AZ$7,データシート1!$A:$BT,MATCH("ca_太陽光発電（10kW未満）",データシート1!$A$1:$BT$1,0),0)</f>
        <v>25</v>
      </c>
      <c r="CN19" s="18">
        <f>VLOOKUP($CK19&amp;"_"&amp;$AZ$5,データシート1!$A:$BT,MATCH("ab_家庭",データシート1!$A$1:$BT$1,0),0)</f>
        <v>2025</v>
      </c>
      <c r="CO19" s="223">
        <f t="shared" si="15"/>
        <v>1.2345679012345678E-2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30343</v>
      </c>
      <c r="AY20" s="18" t="str">
        <f>IF(IFERROR(比較地域マスタ!$Z13,"")=0,"",IFERROR(比較地域マスタ!$Z13,""))</f>
        <v>九度山町</v>
      </c>
      <c r="BC20" s="844" t="str">
        <f t="shared" si="0"/>
        <v>30343</v>
      </c>
      <c r="BD20" s="1031" t="str">
        <f t="shared" si="2"/>
        <v>九度山町</v>
      </c>
      <c r="BE20" s="34">
        <f>VLOOKUP($BC20&amp;"_"&amp;$AZ$7,データシート1!$A:$BT,MATCH("cb_"&amp;BE$12,データシート1!$A$1:$BT$1,0),0)</f>
        <v>348.1</v>
      </c>
      <c r="BF20" s="34">
        <f>VLOOKUP($BC20&amp;"_"&amp;$AZ$7,データシート1!$A:$BT,MATCH("cb_"&amp;BF$12,データシート1!$A$1:$BT$1,0),0)</f>
        <v>6157.1999999999989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6505.2999999999993</v>
      </c>
      <c r="BL20" s="36"/>
      <c r="BM20" s="844" t="str">
        <f t="shared" si="4"/>
        <v>30343</v>
      </c>
      <c r="BN20" s="1031" t="str">
        <f t="shared" si="5"/>
        <v>九度山町</v>
      </c>
      <c r="BO20" s="34">
        <f>BE20*VLOOKUP(BO$12,別紙!$B$4:$E$10,MATCH("設備利用率",別紙!$B$4:$E$4,0),0)/100*8760/10^3</f>
        <v>417.76177200000001</v>
      </c>
      <c r="BP20" s="34">
        <f>BF20*VLOOKUP(BP$12,別紙!$B$4:$E$10,MATCH("設備利用率",別紙!$B$4:$E$4,0),0)/100*8760/10^3</f>
        <v>8144.4978719999999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8562.2596439999998</v>
      </c>
      <c r="BV20" s="36"/>
      <c r="BW20" s="33" t="str">
        <f t="shared" si="7"/>
        <v>30343</v>
      </c>
      <c r="BX20" s="33" t="str">
        <f t="shared" si="8"/>
        <v>九度山町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17304.345600034369</v>
      </c>
      <c r="BZ20" s="36"/>
      <c r="CA20" s="33" t="str">
        <f t="shared" si="9"/>
        <v>30343</v>
      </c>
      <c r="CB20" s="33" t="str">
        <f t="shared" si="10"/>
        <v>九度山町</v>
      </c>
      <c r="CC20" s="223">
        <f t="shared" si="11"/>
        <v>2.4142015055407254E-2</v>
      </c>
      <c r="CD20" s="223">
        <f t="shared" si="1"/>
        <v>0.47066199787317148</v>
      </c>
      <c r="CE20" s="223">
        <f t="shared" si="1"/>
        <v>0</v>
      </c>
      <c r="CF20" s="223">
        <f t="shared" si="1"/>
        <v>0</v>
      </c>
      <c r="CG20" s="223">
        <f t="shared" si="1"/>
        <v>0</v>
      </c>
      <c r="CH20" s="223">
        <f t="shared" si="1"/>
        <v>0</v>
      </c>
      <c r="CI20" s="223">
        <f t="shared" si="12"/>
        <v>0.49480401292857873</v>
      </c>
      <c r="CK20" s="18" t="str">
        <f t="shared" si="13"/>
        <v>30343</v>
      </c>
      <c r="CL20" s="18" t="str">
        <f t="shared" si="14"/>
        <v>九度山町</v>
      </c>
      <c r="CM20" s="18">
        <f>VLOOKUP($CK20&amp;"_"&amp;$AZ$7,データシート1!$A:$BT,MATCH("ca_太陽光発電（10kW未満）",データシート1!$A$1:$BT$1,0),0)</f>
        <v>74</v>
      </c>
      <c r="CN20" s="18">
        <f>VLOOKUP($CK20&amp;"_"&amp;$AZ$5,データシート1!$A:$BT,MATCH("ab_家庭",データシート1!$A$1:$BT$1,0),0)</f>
        <v>1731</v>
      </c>
      <c r="CO20" s="223">
        <f t="shared" si="15"/>
        <v>4.274985557481225E-2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01638</v>
      </c>
      <c r="AY21" s="18" t="str">
        <f>IF(IFERROR(比較地域マスタ!$Z14,"")=0,"",IFERROR(比較地域マスタ!$Z14,""))</f>
        <v>中札内村</v>
      </c>
      <c r="BC21" s="844" t="str">
        <f t="shared" si="0"/>
        <v>01638</v>
      </c>
      <c r="BD21" s="1031" t="str">
        <f t="shared" si="2"/>
        <v>中札内村</v>
      </c>
      <c r="BE21" s="34">
        <f>VLOOKUP($BC21&amp;"_"&amp;$AZ$7,データシート1!$A:$BT,MATCH("cb_"&amp;BE$12,データシート1!$A$1:$BT$1,0),0)</f>
        <v>565.03199999999993</v>
      </c>
      <c r="BF21" s="34">
        <f>VLOOKUP($BC21&amp;"_"&amp;$AZ$7,データシート1!$A:$BT,MATCH("cb_"&amp;BF$12,データシート1!$A$1:$BT$1,0),0)</f>
        <v>6021.4000000000005</v>
      </c>
      <c r="BG21" s="34">
        <f>VLOOKUP($BC21&amp;"_"&amp;$AZ$7,データシート1!$A:$BT,MATCH("cb_"&amp;BG$12,データシート1!$A$1:$BT$1,0),0)</f>
        <v>0</v>
      </c>
      <c r="BH21" s="34">
        <f>VLOOKUP($BC21&amp;"_"&amp;$AZ$7,データシート1!$A:$BT,MATCH("cb_"&amp;BH$12,データシート1!$A$1:$BT$1,0),0)</f>
        <v>49.9</v>
      </c>
      <c r="BI21" s="34">
        <f>VLOOKUP($BC21&amp;"_"&amp;$AZ$7,データシート1!$A:$BT,MATCH("cb_"&amp;BI$12,データシート1!$A$1:$BT$1,0),0)</f>
        <v>0</v>
      </c>
      <c r="BJ21" s="34">
        <f>VLOOKUP($BC21&amp;"_"&amp;$AZ$7,データシート1!$A:$BT,MATCH("cb_"&amp;BJ$12,データシート1!$A$1:$BT$1,0),0)</f>
        <v>0</v>
      </c>
      <c r="BK21" s="34">
        <f t="shared" si="3"/>
        <v>6636.3320000000003</v>
      </c>
      <c r="BL21" s="36"/>
      <c r="BM21" s="844" t="str">
        <f t="shared" si="4"/>
        <v>01638</v>
      </c>
      <c r="BN21" s="1031" t="str">
        <f t="shared" si="5"/>
        <v>中札内村</v>
      </c>
      <c r="BO21" s="34">
        <f>BE21*VLOOKUP(BO$12,別紙!$B$4:$E$10,MATCH("設備利用率",別紙!$B$4:$E$4,0),0)/100*8760/10^3</f>
        <v>678.10620383999981</v>
      </c>
      <c r="BP21" s="34">
        <f>BF21*VLOOKUP(BP$12,別紙!$B$4:$E$10,MATCH("設備利用率",別紙!$B$4:$E$4,0),0)/100*8760/10^3</f>
        <v>7964.867064</v>
      </c>
      <c r="BQ21" s="34">
        <f>BG21*VLOOKUP(BQ$12,別紙!$B$4:$E$10,MATCH("設備利用率",別紙!$B$4:$E$4,0),0)/100*8760/10^3</f>
        <v>0</v>
      </c>
      <c r="BR21" s="34">
        <f>BH21*VLOOKUP(BR$12,別紙!$B$4:$E$10,MATCH("設備利用率",別紙!$B$4:$E$4,0),0)/100*8760/10^3</f>
        <v>262.27440000000001</v>
      </c>
      <c r="BS21" s="34">
        <f>BI21*VLOOKUP(BS$12,別紙!$B$4:$E$10,MATCH("設備利用率",別紙!$B$4:$E$4,0),0)/100*8760/10^3</f>
        <v>0</v>
      </c>
      <c r="BT21" s="34">
        <f>BJ21*VLOOKUP(BT$12,別紙!$B$4:$E$10,MATCH("設備利用率",別紙!$B$4:$E$4,0),0)/100*8760/10^3</f>
        <v>0</v>
      </c>
      <c r="BU21" s="34">
        <f t="shared" si="6"/>
        <v>8905.2476678399998</v>
      </c>
      <c r="BV21" s="36"/>
      <c r="BW21" s="33" t="str">
        <f t="shared" si="7"/>
        <v>01638</v>
      </c>
      <c r="BX21" s="33" t="str">
        <f t="shared" si="8"/>
        <v>中札内村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35091.371074154296</v>
      </c>
      <c r="BZ21" s="36"/>
      <c r="CA21" s="33" t="str">
        <f t="shared" si="9"/>
        <v>01638</v>
      </c>
      <c r="CB21" s="33" t="str">
        <f t="shared" si="10"/>
        <v>中札内村</v>
      </c>
      <c r="CC21" s="223">
        <f t="shared" si="11"/>
        <v>1.932401565065785E-2</v>
      </c>
      <c r="CD21" s="223">
        <f t="shared" si="1"/>
        <v>0.22697508875241215</v>
      </c>
      <c r="CE21" s="223">
        <f t="shared" si="1"/>
        <v>0</v>
      </c>
      <c r="CF21" s="223">
        <f t="shared" si="1"/>
        <v>7.4740425344386697E-3</v>
      </c>
      <c r="CG21" s="223">
        <f t="shared" si="1"/>
        <v>0</v>
      </c>
      <c r="CH21" s="223">
        <f t="shared" si="1"/>
        <v>0</v>
      </c>
      <c r="CI21" s="223">
        <f t="shared" si="12"/>
        <v>0.25377314693750869</v>
      </c>
      <c r="CK21" s="18" t="str">
        <f t="shared" si="13"/>
        <v>01638</v>
      </c>
      <c r="CL21" s="18" t="str">
        <f t="shared" si="14"/>
        <v>中札内村</v>
      </c>
      <c r="CM21" s="18">
        <f>VLOOKUP($CK21&amp;"_"&amp;$AZ$7,データシート1!$A:$BT,MATCH("ca_太陽光発電（10kW未満）",データシート1!$A$1:$BT$1,0),0)</f>
        <v>96</v>
      </c>
      <c r="CN21" s="18">
        <f>VLOOKUP($CK21&amp;"_"&amp;$AZ$5,データシート1!$A:$BT,MATCH("ab_家庭",データシート1!$A$1:$BT$1,0),0)</f>
        <v>1932</v>
      </c>
      <c r="CO21" s="223">
        <f t="shared" si="15"/>
        <v>4.9689440993788817E-2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43423</v>
      </c>
      <c r="AY22" s="18" t="str">
        <f>IF(IFERROR(比較地域マスタ!$Z15,"")=0,"",IFERROR(比較地域マスタ!$Z15,""))</f>
        <v>南小国町</v>
      </c>
      <c r="BC22" s="844" t="str">
        <f t="shared" si="0"/>
        <v>43423</v>
      </c>
      <c r="BD22" s="1031" t="str">
        <f t="shared" si="2"/>
        <v>南小国町</v>
      </c>
      <c r="BE22" s="34">
        <f>VLOOKUP($BC22&amp;"_"&amp;$AZ$7,データシート1!$A:$BT,MATCH("cb_"&amp;BE$12,データシート1!$A$1:$BT$1,0),0)</f>
        <v>626.39999999999986</v>
      </c>
      <c r="BF22" s="34">
        <f>VLOOKUP($BC22&amp;"_"&amp;$AZ$7,データシート1!$A:$BT,MATCH("cb_"&amp;BF$12,データシート1!$A$1:$BT$1,0),0)</f>
        <v>314.39999999999998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49.9</v>
      </c>
      <c r="BK22" s="34">
        <f t="shared" si="3"/>
        <v>990.69999999999982</v>
      </c>
      <c r="BL22" s="36"/>
      <c r="BM22" s="844" t="str">
        <f t="shared" si="4"/>
        <v>43423</v>
      </c>
      <c r="BN22" s="1031" t="str">
        <f t="shared" si="5"/>
        <v>南小国町</v>
      </c>
      <c r="BO22" s="34">
        <f>BE22*VLOOKUP(BO$12,別紙!$B$4:$E$10,MATCH("設備利用率",別紙!$B$4:$E$4,0),0)/100*8760/10^3</f>
        <v>751.7551679999998</v>
      </c>
      <c r="BP22" s="34">
        <f>BF22*VLOOKUP(BP$12,別紙!$B$4:$E$10,MATCH("設備利用率",別紙!$B$4:$E$4,0),0)/100*8760/10^3</f>
        <v>415.87574399999994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349.69920000000002</v>
      </c>
      <c r="BU22" s="34">
        <f t="shared" si="6"/>
        <v>1517.3301119999996</v>
      </c>
      <c r="BV22" s="36"/>
      <c r="BW22" s="33" t="str">
        <f t="shared" si="7"/>
        <v>43423</v>
      </c>
      <c r="BX22" s="33" t="str">
        <f t="shared" si="8"/>
        <v>南小国町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19994.972534035431</v>
      </c>
      <c r="BZ22" s="36"/>
      <c r="CA22" s="33" t="str">
        <f t="shared" si="9"/>
        <v>43423</v>
      </c>
      <c r="CB22" s="33" t="str">
        <f t="shared" si="10"/>
        <v>南小国町</v>
      </c>
      <c r="CC22" s="223">
        <f t="shared" si="11"/>
        <v>3.7597209334514596E-2</v>
      </c>
      <c r="CD22" s="223">
        <f t="shared" si="1"/>
        <v>2.0799015517130443E-2</v>
      </c>
      <c r="CE22" s="223">
        <f t="shared" si="1"/>
        <v>0</v>
      </c>
      <c r="CF22" s="223">
        <f t="shared" si="1"/>
        <v>0</v>
      </c>
      <c r="CG22" s="223">
        <f t="shared" si="1"/>
        <v>0</v>
      </c>
      <c r="CH22" s="223">
        <f t="shared" si="1"/>
        <v>1.7489356357191402E-2</v>
      </c>
      <c r="CI22" s="223">
        <f t="shared" si="12"/>
        <v>7.5885581208836428E-2</v>
      </c>
      <c r="CK22" s="18" t="str">
        <f t="shared" si="13"/>
        <v>43423</v>
      </c>
      <c r="CL22" s="18" t="str">
        <f t="shared" si="14"/>
        <v>南小国町</v>
      </c>
      <c r="CM22" s="18">
        <f>VLOOKUP($CK22&amp;"_"&amp;$AZ$7,データシート1!$A:$BT,MATCH("ca_太陽光発電（10kW未満）",データシート1!$A$1:$BT$1,0),0)</f>
        <v>130</v>
      </c>
      <c r="CN22" s="18">
        <f>VLOOKUP($CK22&amp;"_"&amp;$AZ$5,データシート1!$A:$BT,MATCH("ab_家庭",データシート1!$A$1:$BT$1,0),0)</f>
        <v>1793</v>
      </c>
      <c r="CO22" s="223">
        <f t="shared" si="15"/>
        <v>7.2504182933630784E-2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07367</v>
      </c>
      <c r="AY23" s="18" t="str">
        <f>IF(IFERROR(比較地域マスタ!$Z16,"")=0,"",IFERROR(比較地域マスタ!$Z16,""))</f>
        <v>只見町</v>
      </c>
      <c r="BC23" s="844" t="str">
        <f t="shared" si="0"/>
        <v>07367</v>
      </c>
      <c r="BD23" s="1031" t="str">
        <f t="shared" si="2"/>
        <v>只見町</v>
      </c>
      <c r="BE23" s="34">
        <f>VLOOKUP($BC23&amp;"_"&amp;$AZ$7,データシート1!$A:$BT,MATCH("cb_"&amp;BE$12,データシート1!$A$1:$BT$1,0),0)</f>
        <v>148.20000000000002</v>
      </c>
      <c r="BF23" s="34">
        <f>VLOOKUP($BC23&amp;"_"&amp;$AZ$7,データシート1!$A:$BT,MATCH("cb_"&amp;BF$12,データシート1!$A$1:$BT$1,0),0)</f>
        <v>150.69999999999999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298.89999999999998</v>
      </c>
      <c r="BL23" s="36"/>
      <c r="BM23" s="844" t="str">
        <f t="shared" si="4"/>
        <v>07367</v>
      </c>
      <c r="BN23" s="1031" t="str">
        <f t="shared" si="5"/>
        <v>只見町</v>
      </c>
      <c r="BO23" s="34">
        <f>BE23*VLOOKUP(BO$12,別紙!$B$4:$E$10,MATCH("設備利用率",別紙!$B$4:$E$4,0),0)/100*8760/10^3</f>
        <v>177.85778399999998</v>
      </c>
      <c r="BP23" s="34">
        <f>BF23*VLOOKUP(BP$12,別紙!$B$4:$E$10,MATCH("設備利用率",別紙!$B$4:$E$4,0),0)/100*8760/10^3</f>
        <v>199.33993199999998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377.19771599999996</v>
      </c>
      <c r="BV23" s="36"/>
      <c r="BW23" s="33" t="str">
        <f t="shared" si="7"/>
        <v>07367</v>
      </c>
      <c r="BX23" s="33" t="str">
        <f t="shared" si="8"/>
        <v>只見町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22637.117617972392</v>
      </c>
      <c r="BZ23" s="36"/>
      <c r="CA23" s="33" t="str">
        <f t="shared" si="9"/>
        <v>07367</v>
      </c>
      <c r="CB23" s="33" t="str">
        <f t="shared" si="10"/>
        <v>只見町</v>
      </c>
      <c r="CC23" s="223">
        <f t="shared" si="11"/>
        <v>7.856909479446823E-3</v>
      </c>
      <c r="CD23" s="223">
        <f t="shared" si="1"/>
        <v>8.805888424670158E-3</v>
      </c>
      <c r="CE23" s="223">
        <f t="shared" si="1"/>
        <v>0</v>
      </c>
      <c r="CF23" s="223">
        <f t="shared" si="1"/>
        <v>0</v>
      </c>
      <c r="CG23" s="223">
        <f t="shared" si="1"/>
        <v>0</v>
      </c>
      <c r="CH23" s="223">
        <f t="shared" si="1"/>
        <v>0</v>
      </c>
      <c r="CI23" s="223">
        <f t="shared" si="12"/>
        <v>1.6662797904116983E-2</v>
      </c>
      <c r="CK23" s="18" t="str">
        <f t="shared" si="13"/>
        <v>07367</v>
      </c>
      <c r="CL23" s="18" t="str">
        <f t="shared" si="14"/>
        <v>只見町</v>
      </c>
      <c r="CM23" s="18">
        <f>VLOOKUP($CK23&amp;"_"&amp;$AZ$7,データシート1!$A:$BT,MATCH("ca_太陽光発電（10kW未満）",データシート1!$A$1:$BT$1,0),0)</f>
        <v>27</v>
      </c>
      <c r="CN23" s="18">
        <f>VLOOKUP($CK23&amp;"_"&amp;$AZ$5,データシート1!$A:$BT,MATCH("ab_家庭",データシート1!$A$1:$BT$1,0),0)</f>
        <v>1833</v>
      </c>
      <c r="CO23" s="223">
        <f t="shared" si="15"/>
        <v>1.4729950900163666E-2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01469</v>
      </c>
      <c r="AY24" s="18" t="str">
        <f>IF(IFERROR(比較地域マスタ!$Z17,"")=0,"",IFERROR(比較地域マスタ!$Z17,""))</f>
        <v>美深町</v>
      </c>
      <c r="BC24" s="844" t="str">
        <f t="shared" si="0"/>
        <v>01469</v>
      </c>
      <c r="BD24" s="1031" t="str">
        <f t="shared" si="2"/>
        <v>美深町</v>
      </c>
      <c r="BE24" s="34">
        <f>VLOOKUP($BC24&amp;"_"&amp;$AZ$7,データシート1!$A:$BT,MATCH("cb_"&amp;BE$12,データシート1!$A$1:$BT$1,0),0)</f>
        <v>165.10000000000002</v>
      </c>
      <c r="BF24" s="34">
        <f>VLOOKUP($BC24&amp;"_"&amp;$AZ$7,データシート1!$A:$BT,MATCH("cb_"&amp;BF$12,データシート1!$A$1:$BT$1,0),0)</f>
        <v>100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265.10000000000002</v>
      </c>
      <c r="BL24" s="36"/>
      <c r="BM24" s="844" t="str">
        <f t="shared" si="4"/>
        <v>01469</v>
      </c>
      <c r="BN24" s="1031" t="str">
        <f t="shared" si="5"/>
        <v>美深町</v>
      </c>
      <c r="BO24" s="34">
        <f>BE24*VLOOKUP(BO$12,別紙!$B$4:$E$10,MATCH("設備利用率",別紙!$B$4:$E$4,0),0)/100*8760/10^3</f>
        <v>198.13981200000003</v>
      </c>
      <c r="BP24" s="34">
        <f>BF24*VLOOKUP(BP$12,別紙!$B$4:$E$10,MATCH("設備利用率",別紙!$B$4:$E$4,0),0)/100*8760/10^3</f>
        <v>132.27600000000001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330.41581200000007</v>
      </c>
      <c r="BV24" s="36"/>
      <c r="BW24" s="33" t="str">
        <f t="shared" si="7"/>
        <v>01469</v>
      </c>
      <c r="BX24" s="33" t="str">
        <f t="shared" si="8"/>
        <v>美深町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21015.248944989289</v>
      </c>
      <c r="BZ24" s="36"/>
      <c r="CA24" s="33" t="str">
        <f t="shared" si="9"/>
        <v>01469</v>
      </c>
      <c r="CB24" s="33" t="str">
        <f t="shared" si="10"/>
        <v>美深町</v>
      </c>
      <c r="CC24" s="223">
        <f t="shared" si="11"/>
        <v>9.4283828147200197E-3</v>
      </c>
      <c r="CD24" s="223">
        <f t="shared" si="1"/>
        <v>6.29428660808412E-3</v>
      </c>
      <c r="CE24" s="223">
        <f t="shared" si="1"/>
        <v>0</v>
      </c>
      <c r="CF24" s="223">
        <f t="shared" si="1"/>
        <v>0</v>
      </c>
      <c r="CG24" s="223">
        <f t="shared" si="1"/>
        <v>0</v>
      </c>
      <c r="CH24" s="223">
        <f t="shared" si="1"/>
        <v>0</v>
      </c>
      <c r="CI24" s="223">
        <f t="shared" si="12"/>
        <v>1.5722669422804141E-2</v>
      </c>
      <c r="CK24" s="18" t="str">
        <f t="shared" si="13"/>
        <v>01469</v>
      </c>
      <c r="CL24" s="18" t="str">
        <f t="shared" si="14"/>
        <v>美深町</v>
      </c>
      <c r="CM24" s="18">
        <f>VLOOKUP($CK24&amp;"_"&amp;$AZ$7,データシート1!$A:$BT,MATCH("ca_太陽光発電（10kW未満）",データシート1!$A$1:$BT$1,0),0)</f>
        <v>24</v>
      </c>
      <c r="CN24" s="18">
        <f>VLOOKUP($CK24&amp;"_"&amp;$AZ$5,データシート1!$A:$BT,MATCH("ab_家庭",データシート1!$A$1:$BT$1,0),0)</f>
        <v>2073</v>
      </c>
      <c r="CO24" s="223">
        <f t="shared" si="15"/>
        <v>1.1577424023154847E-2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06366</v>
      </c>
      <c r="AY25" s="18" t="str">
        <f>IF(IFERROR(比較地域マスタ!$Z18,"")=0,"",IFERROR(比較地域マスタ!$Z18,""))</f>
        <v>鮭川村</v>
      </c>
      <c r="BC25" s="844" t="str">
        <f t="shared" si="0"/>
        <v>06366</v>
      </c>
      <c r="BD25" s="1031" t="str">
        <f t="shared" si="2"/>
        <v>鮭川村</v>
      </c>
      <c r="BE25" s="34">
        <f>VLOOKUP($BC25&amp;"_"&amp;$AZ$7,データシート1!$A:$BT,MATCH("cb_"&amp;BE$12,データシート1!$A$1:$BT$1,0),0)</f>
        <v>108.10000000000001</v>
      </c>
      <c r="BF25" s="34">
        <f>VLOOKUP($BC25&amp;"_"&amp;$AZ$7,データシート1!$A:$BT,MATCH("cb_"&amp;BF$12,データシート1!$A$1:$BT$1,0),0)</f>
        <v>42.899999999999991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151</v>
      </c>
      <c r="BL25" s="36"/>
      <c r="BM25" s="844" t="str">
        <f t="shared" si="4"/>
        <v>06366</v>
      </c>
      <c r="BN25" s="1031" t="str">
        <f t="shared" si="5"/>
        <v>鮭川村</v>
      </c>
      <c r="BO25" s="34">
        <f>BE25*VLOOKUP(BO$12,別紙!$B$4:$E$10,MATCH("設備利用率",別紙!$B$4:$E$4,0),0)/100*8760/10^3</f>
        <v>129.73297199999999</v>
      </c>
      <c r="BP25" s="34">
        <f>BF25*VLOOKUP(BP$12,別紙!$B$4:$E$10,MATCH("設備利用率",別紙!$B$4:$E$4,0),0)/100*8760/10^3</f>
        <v>56.746403999999991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186.47937599999997</v>
      </c>
      <c r="BV25" s="36"/>
      <c r="BW25" s="33" t="str">
        <f t="shared" si="7"/>
        <v>06366</v>
      </c>
      <c r="BX25" s="33" t="str">
        <f t="shared" si="8"/>
        <v>鮭川村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18754.179428675448</v>
      </c>
      <c r="BZ25" s="36"/>
      <c r="CA25" s="33" t="str">
        <f t="shared" si="9"/>
        <v>06366</v>
      </c>
      <c r="CB25" s="33" t="str">
        <f t="shared" si="10"/>
        <v>鮭川村</v>
      </c>
      <c r="CC25" s="223">
        <f t="shared" si="11"/>
        <v>6.9175498983248575E-3</v>
      </c>
      <c r="CD25" s="223">
        <f t="shared" si="1"/>
        <v>3.0258004204243567E-3</v>
      </c>
      <c r="CE25" s="223">
        <f t="shared" si="1"/>
        <v>0</v>
      </c>
      <c r="CF25" s="223">
        <f t="shared" si="1"/>
        <v>0</v>
      </c>
      <c r="CG25" s="223">
        <f t="shared" si="1"/>
        <v>0</v>
      </c>
      <c r="CH25" s="223">
        <f t="shared" si="1"/>
        <v>0</v>
      </c>
      <c r="CI25" s="223">
        <f t="shared" si="12"/>
        <v>9.9433503187492146E-3</v>
      </c>
      <c r="CK25" s="18" t="str">
        <f t="shared" si="13"/>
        <v>06366</v>
      </c>
      <c r="CL25" s="18" t="str">
        <f t="shared" si="14"/>
        <v>鮭川村</v>
      </c>
      <c r="CM25" s="18">
        <f>VLOOKUP($CK25&amp;"_"&amp;$AZ$7,データシート1!$A:$BT,MATCH("ca_太陽光発電（10kW未満）",データシート1!$A$1:$BT$1,0),0)</f>
        <v>24</v>
      </c>
      <c r="CN25" s="18">
        <f>VLOOKUP($CK25&amp;"_"&amp;$AZ$5,データシート1!$A:$BT,MATCH("ab_家庭",データシート1!$A$1:$BT$1,0),0)</f>
        <v>1334</v>
      </c>
      <c r="CO25" s="223">
        <f t="shared" si="15"/>
        <v>1.7991004497751123E-2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20423</v>
      </c>
      <c r="AY26" s="18" t="str">
        <f>IF(IFERROR(比較地域マスタ!$Z19,"")=0,"",IFERROR(比較地域マスタ!$Z19,""))</f>
        <v>南木曽町</v>
      </c>
      <c r="BC26" s="844" t="str">
        <f t="shared" si="0"/>
        <v>20423</v>
      </c>
      <c r="BD26" s="1031" t="str">
        <f t="shared" si="2"/>
        <v>南木曽町</v>
      </c>
      <c r="BE26" s="34">
        <f>VLOOKUP($BC26&amp;"_"&amp;$AZ$7,データシート1!$A:$BT,MATCH("cb_"&amp;BE$12,データシート1!$A$1:$BT$1,0),0)</f>
        <v>420.3</v>
      </c>
      <c r="BF26" s="34">
        <f>VLOOKUP($BC26&amp;"_"&amp;$AZ$7,データシート1!$A:$BT,MATCH("cb_"&amp;BF$12,データシート1!$A$1:$BT$1,0),0)</f>
        <v>1425.2000000000003</v>
      </c>
      <c r="BG26" s="34">
        <f>VLOOKUP($BC26&amp;"_"&amp;$AZ$7,データシート1!$A:$BT,MATCH("cb_"&amp;BG$12,データシート1!$A$1:$BT$1,0),0)</f>
        <v>0</v>
      </c>
      <c r="BH26" s="34">
        <f>VLOOKUP($BC26&amp;"_"&amp;$AZ$7,データシート1!$A:$BT,MATCH("cb_"&amp;BH$12,データシート1!$A$1:$BT$1,0),0)</f>
        <v>689.5</v>
      </c>
      <c r="BI26" s="34">
        <f>VLOOKUP($BC26&amp;"_"&amp;$AZ$7,データシート1!$A:$BT,MATCH("cb_"&amp;BI$12,データシート1!$A$1:$BT$1,0),0)</f>
        <v>0</v>
      </c>
      <c r="BJ26" s="34">
        <f>VLOOKUP($BC26&amp;"_"&amp;$AZ$7,データシート1!$A:$BT,MATCH("cb_"&amp;BJ$12,データシート1!$A$1:$BT$1,0),0)</f>
        <v>0</v>
      </c>
      <c r="BK26" s="34">
        <f t="shared" si="3"/>
        <v>2535</v>
      </c>
      <c r="BL26" s="36"/>
      <c r="BM26" s="844" t="str">
        <f t="shared" si="4"/>
        <v>20423</v>
      </c>
      <c r="BN26" s="1031" t="str">
        <f t="shared" si="5"/>
        <v>南木曽町</v>
      </c>
      <c r="BO26" s="34">
        <f>BE26*VLOOKUP(BO$12,別紙!$B$4:$E$10,MATCH("設備利用率",別紙!$B$4:$E$4,0),0)/100*8760/10^3</f>
        <v>504.410436</v>
      </c>
      <c r="BP26" s="34">
        <f>BF26*VLOOKUP(BP$12,別紙!$B$4:$E$10,MATCH("設備利用率",別紙!$B$4:$E$4,0),0)/100*8760/10^3</f>
        <v>1885.1975520000003</v>
      </c>
      <c r="BQ26" s="34">
        <f>BG26*VLOOKUP(BQ$12,別紙!$B$4:$E$10,MATCH("設備利用率",別紙!$B$4:$E$4,0),0)/100*8760/10^3</f>
        <v>0</v>
      </c>
      <c r="BR26" s="34">
        <f>BH26*VLOOKUP(BR$12,別紙!$B$4:$E$10,MATCH("設備利用率",別紙!$B$4:$E$4,0),0)/100*8760/10^3</f>
        <v>3624.0120000000002</v>
      </c>
      <c r="BS26" s="34">
        <f>BI26*VLOOKUP(BS$12,別紙!$B$4:$E$10,MATCH("設備利用率",別紙!$B$4:$E$4,0),0)/100*8760/10^3</f>
        <v>0</v>
      </c>
      <c r="BT26" s="34">
        <f>BJ26*VLOOKUP(BT$12,別紙!$B$4:$E$10,MATCH("設備利用率",別紙!$B$4:$E$4,0),0)/100*8760/10^3</f>
        <v>0</v>
      </c>
      <c r="BU26" s="34">
        <f t="shared" si="6"/>
        <v>6013.6199880000004</v>
      </c>
      <c r="BV26" s="36"/>
      <c r="BW26" s="33" t="str">
        <f t="shared" si="7"/>
        <v>20423</v>
      </c>
      <c r="BX26" s="33" t="str">
        <f t="shared" si="8"/>
        <v>南木曽町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20492.609667291181</v>
      </c>
      <c r="BZ26" s="36"/>
      <c r="CA26" s="33" t="str">
        <f t="shared" si="9"/>
        <v>20423</v>
      </c>
      <c r="CB26" s="33" t="str">
        <f t="shared" si="10"/>
        <v>南木曽町</v>
      </c>
      <c r="CC26" s="223">
        <f t="shared" si="11"/>
        <v>2.4614260662228073E-2</v>
      </c>
      <c r="CD26" s="223">
        <f t="shared" si="1"/>
        <v>9.1994020410636923E-2</v>
      </c>
      <c r="CE26" s="223">
        <f t="shared" si="1"/>
        <v>0</v>
      </c>
      <c r="CF26" s="223">
        <f t="shared" si="1"/>
        <v>0.17684482644415883</v>
      </c>
      <c r="CG26" s="223">
        <f t="shared" si="1"/>
        <v>0</v>
      </c>
      <c r="CH26" s="223">
        <f t="shared" si="1"/>
        <v>0</v>
      </c>
      <c r="CI26" s="223">
        <f t="shared" si="12"/>
        <v>0.2934531075170238</v>
      </c>
      <c r="CK26" s="18" t="str">
        <f t="shared" si="13"/>
        <v>20423</v>
      </c>
      <c r="CL26" s="18" t="str">
        <f t="shared" si="14"/>
        <v>南木曽町</v>
      </c>
      <c r="CM26" s="18">
        <f>VLOOKUP($CK26&amp;"_"&amp;$AZ$7,データシート1!$A:$BT,MATCH("ca_太陽光発電（10kW未満）",データシート1!$A$1:$BT$1,0),0)</f>
        <v>83</v>
      </c>
      <c r="CN26" s="18">
        <f>VLOOKUP($CK26&amp;"_"&amp;$AZ$5,データシート1!$A:$BT,MATCH("ab_家庭",データシート1!$A$1:$BT$1,0),0)</f>
        <v>1701</v>
      </c>
      <c r="CO26" s="223">
        <f t="shared" si="15"/>
        <v>4.8794826572604352E-2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20304</v>
      </c>
      <c r="AY27" s="18" t="str">
        <f>IF(IFERROR(比較地域マスタ!$Z20,"")=0,"",IFERROR(比較地域マスタ!$Z20,""))</f>
        <v>川上村</v>
      </c>
      <c r="BC27" s="844" t="str">
        <f t="shared" si="0"/>
        <v>20304</v>
      </c>
      <c r="BD27" s="1031" t="str">
        <f t="shared" si="2"/>
        <v>川上村</v>
      </c>
      <c r="BE27" s="34">
        <f>VLOOKUP($BC27&amp;"_"&amp;$AZ$7,データシート1!$A:$BT,MATCH("cb_"&amp;BE$12,データシート1!$A$1:$BT$1,0),0)</f>
        <v>755.89999999999986</v>
      </c>
      <c r="BF27" s="34">
        <f>VLOOKUP($BC27&amp;"_"&amp;$AZ$7,データシート1!$A:$BT,MATCH("cb_"&amp;BF$12,データシート1!$A$1:$BT$1,0),0)</f>
        <v>50721.200000000004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51477.100000000006</v>
      </c>
      <c r="BL27" s="36"/>
      <c r="BM27" s="844" t="str">
        <f t="shared" si="4"/>
        <v>20304</v>
      </c>
      <c r="BN27" s="1031" t="str">
        <f t="shared" si="5"/>
        <v>川上村</v>
      </c>
      <c r="BO27" s="34">
        <f>BE27*VLOOKUP(BO$12,別紙!$B$4:$E$10,MATCH("設備利用率",別紙!$B$4:$E$4,0),0)/100*8760/10^3</f>
        <v>907.17070799999976</v>
      </c>
      <c r="BP27" s="34">
        <f>BF27*VLOOKUP(BP$12,別紙!$B$4:$E$10,MATCH("設備利用率",別紙!$B$4:$E$4,0),0)/100*8760/10^3</f>
        <v>67091.974512000001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67999.145220000006</v>
      </c>
      <c r="BV27" s="36"/>
      <c r="BW27" s="33" t="str">
        <f t="shared" si="7"/>
        <v>20304</v>
      </c>
      <c r="BX27" s="33" t="str">
        <f t="shared" si="8"/>
        <v>川上村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12482.996619090198</v>
      </c>
      <c r="BZ27" s="36"/>
      <c r="CA27" s="33" t="str">
        <f t="shared" si="9"/>
        <v>20304</v>
      </c>
      <c r="CB27" s="33" t="str">
        <f t="shared" si="10"/>
        <v>川上村</v>
      </c>
      <c r="CC27" s="223">
        <f t="shared" si="11"/>
        <v>7.2672510910774993E-2</v>
      </c>
      <c r="CD27" s="223">
        <f t="shared" si="1"/>
        <v>5.3746689644533356</v>
      </c>
      <c r="CE27" s="223">
        <f t="shared" si="1"/>
        <v>0</v>
      </c>
      <c r="CF27" s="223">
        <f t="shared" si="1"/>
        <v>0</v>
      </c>
      <c r="CG27" s="223">
        <f t="shared" si="1"/>
        <v>0</v>
      </c>
      <c r="CH27" s="223">
        <f t="shared" si="1"/>
        <v>0</v>
      </c>
      <c r="CI27" s="223">
        <f t="shared" si="12"/>
        <v>5.4473414753641105</v>
      </c>
      <c r="CK27" s="18" t="str">
        <f t="shared" si="13"/>
        <v>20304</v>
      </c>
      <c r="CL27" s="18" t="str">
        <f t="shared" si="14"/>
        <v>川上村</v>
      </c>
      <c r="CM27" s="18">
        <f>VLOOKUP($CK27&amp;"_"&amp;$AZ$7,データシート1!$A:$BT,MATCH("ca_太陽光発電（10kW未満）",データシート1!$A$1:$BT$1,0),0)</f>
        <v>151</v>
      </c>
      <c r="CN27" s="18">
        <f>VLOOKUP($CK27&amp;"_"&amp;$AZ$5,データシート1!$A:$BT,MATCH("ab_家庭",データシート1!$A$1:$BT$1,0),0)</f>
        <v>1429</v>
      </c>
      <c r="CO27" s="223">
        <f t="shared" si="15"/>
        <v>0.10566829951014696</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01481</v>
      </c>
      <c r="AY28" s="18" t="str">
        <f>IF(IFERROR(比較地域マスタ!$Z21,"")=0,"",IFERROR(比較地域マスタ!$Z21,""))</f>
        <v>増毛町</v>
      </c>
      <c r="BC28" s="844" t="str">
        <f t="shared" si="0"/>
        <v>01481</v>
      </c>
      <c r="BD28" s="1031" t="str">
        <f t="shared" si="2"/>
        <v>増毛町</v>
      </c>
      <c r="BE28" s="34">
        <f>VLOOKUP($BC28&amp;"_"&amp;$AZ$7,データシート1!$A:$BT,MATCH("cb_"&amp;BE$12,データシート1!$A$1:$BT$1,0),0)</f>
        <v>60.4</v>
      </c>
      <c r="BF28" s="34">
        <f>VLOOKUP($BC28&amp;"_"&amp;$AZ$7,データシート1!$A:$BT,MATCH("cb_"&amp;BF$12,データシート1!$A$1:$BT$1,0),0)</f>
        <v>148.5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208.9</v>
      </c>
      <c r="BL28" s="36"/>
      <c r="BM28" s="844" t="str">
        <f t="shared" si="4"/>
        <v>01481</v>
      </c>
      <c r="BN28" s="1031" t="str">
        <f t="shared" si="5"/>
        <v>増毛町</v>
      </c>
      <c r="BO28" s="34">
        <f>BE28*VLOOKUP(BO$12,別紙!$B$4:$E$10,MATCH("設備利用率",別紙!$B$4:$E$4,0),0)/100*8760/10^3</f>
        <v>72.487247999999994</v>
      </c>
      <c r="BP28" s="34">
        <f>BF28*VLOOKUP(BP$12,別紙!$B$4:$E$10,MATCH("設備利用率",別紙!$B$4:$E$4,0),0)/100*8760/10^3</f>
        <v>196.42986000000002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268.91710799999998</v>
      </c>
      <c r="BV28" s="36"/>
      <c r="BW28" s="33" t="str">
        <f t="shared" si="7"/>
        <v>01481</v>
      </c>
      <c r="BX28" s="33" t="str">
        <f t="shared" si="8"/>
        <v>増毛町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24418.458072098481</v>
      </c>
      <c r="BZ28" s="36"/>
      <c r="CA28" s="33" t="str">
        <f t="shared" si="9"/>
        <v>01481</v>
      </c>
      <c r="CB28" s="33" t="str">
        <f t="shared" si="10"/>
        <v>増毛町</v>
      </c>
      <c r="CC28" s="223">
        <f t="shared" si="11"/>
        <v>2.9685432137431665E-3</v>
      </c>
      <c r="CD28" s="223">
        <f t="shared" si="1"/>
        <v>8.0443187452711746E-3</v>
      </c>
      <c r="CE28" s="223">
        <f t="shared" si="1"/>
        <v>0</v>
      </c>
      <c r="CF28" s="223">
        <f t="shared" si="1"/>
        <v>0</v>
      </c>
      <c r="CG28" s="223">
        <f t="shared" si="1"/>
        <v>0</v>
      </c>
      <c r="CH28" s="223">
        <f t="shared" si="1"/>
        <v>0</v>
      </c>
      <c r="CI28" s="223">
        <f t="shared" si="12"/>
        <v>1.1012861959014339E-2</v>
      </c>
      <c r="CK28" s="18" t="str">
        <f t="shared" si="13"/>
        <v>01481</v>
      </c>
      <c r="CL28" s="18" t="str">
        <f t="shared" si="14"/>
        <v>増毛町</v>
      </c>
      <c r="CM28" s="18">
        <f>VLOOKUP($CK28&amp;"_"&amp;$AZ$7,データシート1!$A:$BT,MATCH("ca_太陽光発電（10kW未満）",データシート1!$A$1:$BT$1,0),0)</f>
        <v>11</v>
      </c>
      <c r="CN28" s="18">
        <f>VLOOKUP($CK28&amp;"_"&amp;$AZ$5,データシート1!$A:$BT,MATCH("ab_家庭",データシート1!$A$1:$BT$1,0),0)</f>
        <v>2146</v>
      </c>
      <c r="CO28" s="223">
        <f t="shared" si="15"/>
        <v>5.1258154706430572E-3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01546</v>
      </c>
      <c r="AY29" s="18" t="str">
        <f>IF(IFERROR(比較地域マスタ!$Z22,"")=0,"",IFERROR(比較地域マスタ!$Z22,""))</f>
        <v>清里町</v>
      </c>
      <c r="BC29" s="844" t="str">
        <f t="shared" si="0"/>
        <v>01546</v>
      </c>
      <c r="BD29" s="1031" t="str">
        <f t="shared" si="2"/>
        <v>清里町</v>
      </c>
      <c r="BE29" s="34">
        <f>VLOOKUP($BC29&amp;"_"&amp;$AZ$7,データシート1!$A:$BT,MATCH("cb_"&amp;BE$12,データシート1!$A$1:$BT$1,0),0)</f>
        <v>818.88299999999992</v>
      </c>
      <c r="BF29" s="34">
        <f>VLOOKUP($BC29&amp;"_"&amp;$AZ$7,データシート1!$A:$BT,MATCH("cb_"&amp;BF$12,データシート1!$A$1:$BT$1,0),0)</f>
        <v>4770</v>
      </c>
      <c r="BG29" s="34">
        <f>VLOOKUP($BC29&amp;"_"&amp;$AZ$7,データシート1!$A:$BT,MATCH("cb_"&amp;BG$12,データシート1!$A$1:$BT$1,0),0)</f>
        <v>0</v>
      </c>
      <c r="BH29" s="34">
        <f>VLOOKUP($BC29&amp;"_"&amp;$AZ$7,データシート1!$A:$BT,MATCH("cb_"&amp;BH$12,データシート1!$A$1:$BT$1,0),0)</f>
        <v>499</v>
      </c>
      <c r="BI29" s="34">
        <f>VLOOKUP($BC29&amp;"_"&amp;$AZ$7,データシート1!$A:$BT,MATCH("cb_"&amp;BI$12,データシート1!$A$1:$BT$1,0),0)</f>
        <v>0</v>
      </c>
      <c r="BJ29" s="34">
        <f>VLOOKUP($BC29&amp;"_"&amp;$AZ$7,データシート1!$A:$BT,MATCH("cb_"&amp;BJ$12,データシート1!$A$1:$BT$1,0),0)</f>
        <v>0</v>
      </c>
      <c r="BK29" s="34">
        <f t="shared" si="3"/>
        <v>6087.8829999999998</v>
      </c>
      <c r="BL29" s="36"/>
      <c r="BM29" s="844" t="str">
        <f t="shared" si="4"/>
        <v>01546</v>
      </c>
      <c r="BN29" s="1031" t="str">
        <f t="shared" si="5"/>
        <v>清里町</v>
      </c>
      <c r="BO29" s="34">
        <f>BE29*VLOOKUP(BO$12,別紙!$B$4:$E$10,MATCH("設備利用率",別紙!$B$4:$E$4,0),0)/100*8760/10^3</f>
        <v>982.75786595999978</v>
      </c>
      <c r="BP29" s="34">
        <f>BF29*VLOOKUP(BP$12,別紙!$B$4:$E$10,MATCH("設備利用率",別紙!$B$4:$E$4,0),0)/100*8760/10^3</f>
        <v>6309.5652</v>
      </c>
      <c r="BQ29" s="34">
        <f>BG29*VLOOKUP(BQ$12,別紙!$B$4:$E$10,MATCH("設備利用率",別紙!$B$4:$E$4,0),0)/100*8760/10^3</f>
        <v>0</v>
      </c>
      <c r="BR29" s="34">
        <f>BH29*VLOOKUP(BR$12,別紙!$B$4:$E$10,MATCH("設備利用率",別紙!$B$4:$E$4,0),0)/100*8760/10^3</f>
        <v>2622.7440000000001</v>
      </c>
      <c r="BS29" s="34">
        <f>BI29*VLOOKUP(BS$12,別紙!$B$4:$E$10,MATCH("設備利用率",別紙!$B$4:$E$4,0),0)/100*8760/10^3</f>
        <v>0</v>
      </c>
      <c r="BT29" s="34">
        <f>BJ29*VLOOKUP(BT$12,別紙!$B$4:$E$10,MATCH("設備利用率",別紙!$B$4:$E$4,0),0)/100*8760/10^3</f>
        <v>0</v>
      </c>
      <c r="BU29" s="34">
        <f t="shared" si="6"/>
        <v>9915.06706596</v>
      </c>
      <c r="BV29" s="36"/>
      <c r="BW29" s="33" t="str">
        <f t="shared" si="7"/>
        <v>01546</v>
      </c>
      <c r="BX29" s="33" t="str">
        <f t="shared" si="8"/>
        <v>清里町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13889.717228699781</v>
      </c>
      <c r="BZ29" s="36"/>
      <c r="CA29" s="33" t="str">
        <f t="shared" si="9"/>
        <v>01546</v>
      </c>
      <c r="CB29" s="33" t="str">
        <f t="shared" si="10"/>
        <v>清里町</v>
      </c>
      <c r="CC29" s="223">
        <f t="shared" si="11"/>
        <v>7.0754346526894413E-2</v>
      </c>
      <c r="CD29" s="223">
        <f t="shared" ref="CD29:CD60" si="16">BP29/$BY29</f>
        <v>0.4542616020261947</v>
      </c>
      <c r="CE29" s="223">
        <f t="shared" ref="CE29:CE60" si="17">BQ29/$BY29</f>
        <v>0</v>
      </c>
      <c r="CF29" s="223">
        <f t="shared" ref="CF29:CF60" si="18">BR29/$BY29</f>
        <v>0.18882630631102601</v>
      </c>
      <c r="CG29" s="223">
        <f t="shared" ref="CG29:CG60" si="19">BS29/$BY29</f>
        <v>0</v>
      </c>
      <c r="CH29" s="223">
        <f t="shared" ref="CH29:CH60" si="20">BT29/$BY29</f>
        <v>0</v>
      </c>
      <c r="CI29" s="223">
        <f t="shared" si="12"/>
        <v>0.71384225486411512</v>
      </c>
      <c r="CK29" s="18" t="str">
        <f t="shared" si="13"/>
        <v>01546</v>
      </c>
      <c r="CL29" s="18" t="str">
        <f t="shared" si="14"/>
        <v>清里町</v>
      </c>
      <c r="CM29" s="18">
        <f>VLOOKUP($CK29&amp;"_"&amp;$AZ$7,データシート1!$A:$BT,MATCH("ca_太陽光発電（10kW未満）",データシート1!$A$1:$BT$1,0),0)</f>
        <v>104</v>
      </c>
      <c r="CN29" s="18">
        <f>VLOOKUP($CK29&amp;"_"&amp;$AZ$5,データシート1!$A:$BT,MATCH("ab_家庭",データシート1!$A$1:$BT$1,0),0)</f>
        <v>1737</v>
      </c>
      <c r="CO29" s="223">
        <f t="shared" si="15"/>
        <v>5.9873344847438115E-2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01334</v>
      </c>
      <c r="AY30" s="18" t="str">
        <f>IF(IFERROR(比較地域マスタ!$Z23,"")=0,"",IFERROR(比較地域マスタ!$Z23,""))</f>
        <v>木古内町</v>
      </c>
      <c r="BC30" s="844" t="str">
        <f t="shared" si="0"/>
        <v>01334</v>
      </c>
      <c r="BD30" s="1031" t="str">
        <f t="shared" si="2"/>
        <v>木古内町</v>
      </c>
      <c r="BE30" s="34">
        <f>VLOOKUP($BC30&amp;"_"&amp;$AZ$7,データシート1!$A:$BT,MATCH("cb_"&amp;BE$12,データシート1!$A$1:$BT$1,0),0)</f>
        <v>59.4</v>
      </c>
      <c r="BF30" s="34">
        <f>VLOOKUP($BC30&amp;"_"&amp;$AZ$7,データシート1!$A:$BT,MATCH("cb_"&amp;BF$12,データシート1!$A$1:$BT$1,0),0)</f>
        <v>2272.1999999999998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2331.6</v>
      </c>
      <c r="BL30" s="36"/>
      <c r="BM30" s="844" t="str">
        <f t="shared" si="4"/>
        <v>01334</v>
      </c>
      <c r="BN30" s="1031" t="str">
        <f t="shared" si="5"/>
        <v>木古内町</v>
      </c>
      <c r="BO30" s="34">
        <f>BE30*VLOOKUP(BO$12,別紙!$B$4:$E$10,MATCH("設備利用率",別紙!$B$4:$E$4,0),0)/100*8760/10^3</f>
        <v>71.287127999999996</v>
      </c>
      <c r="BP30" s="34">
        <f>BF30*VLOOKUP(BP$12,別紙!$B$4:$E$10,MATCH("設備利用率",別紙!$B$4:$E$4,0),0)/100*8760/10^3</f>
        <v>3005.5752719999996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3076.8623999999995</v>
      </c>
      <c r="BV30" s="36"/>
      <c r="BW30" s="33" t="str">
        <f t="shared" si="7"/>
        <v>01334</v>
      </c>
      <c r="BX30" s="33" t="str">
        <f t="shared" si="8"/>
        <v>木古内町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17557.075941096089</v>
      </c>
      <c r="BZ30" s="36"/>
      <c r="CA30" s="33" t="str">
        <f t="shared" si="9"/>
        <v>01334</v>
      </c>
      <c r="CB30" s="33" t="str">
        <f t="shared" si="10"/>
        <v>木古内町</v>
      </c>
      <c r="CC30" s="223">
        <f t="shared" si="11"/>
        <v>4.0603075500252996E-3</v>
      </c>
      <c r="CD30" s="223">
        <f t="shared" si="16"/>
        <v>0.17118882905580013</v>
      </c>
      <c r="CE30" s="223">
        <f t="shared" si="17"/>
        <v>0</v>
      </c>
      <c r="CF30" s="223">
        <f t="shared" si="18"/>
        <v>0</v>
      </c>
      <c r="CG30" s="223">
        <f t="shared" si="19"/>
        <v>0</v>
      </c>
      <c r="CH30" s="223">
        <f t="shared" si="20"/>
        <v>0</v>
      </c>
      <c r="CI30" s="223">
        <f t="shared" si="12"/>
        <v>0.17524913660582542</v>
      </c>
      <c r="CK30" s="18" t="str">
        <f t="shared" si="13"/>
        <v>01334</v>
      </c>
      <c r="CL30" s="18" t="str">
        <f t="shared" si="14"/>
        <v>木古内町</v>
      </c>
      <c r="CM30" s="18">
        <f>VLOOKUP($CK30&amp;"_"&amp;$AZ$7,データシート1!$A:$BT,MATCH("ca_太陽光発電（10kW未満）",データシート1!$A$1:$BT$1,0),0)</f>
        <v>13</v>
      </c>
      <c r="CN30" s="18">
        <f>VLOOKUP($CK30&amp;"_"&amp;$AZ$5,データシート1!$A:$BT,MATCH("ab_家庭",データシート1!$A$1:$BT$1,0),0)</f>
        <v>2060</v>
      </c>
      <c r="CO30" s="223">
        <f t="shared" si="15"/>
        <v>6.3106796116504851E-3</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31384</v>
      </c>
      <c r="AY31" s="18" t="str">
        <f>IF(IFERROR(比較地域マスタ!$Z24,"")=0,"",IFERROR(比較地域マスタ!$Z24,""))</f>
        <v>日吉津村</v>
      </c>
      <c r="BC31" s="844" t="str">
        <f t="shared" si="0"/>
        <v>31384</v>
      </c>
      <c r="BD31" s="1031" t="str">
        <f t="shared" si="2"/>
        <v>日吉津村</v>
      </c>
      <c r="BE31" s="34">
        <f>VLOOKUP($BC31&amp;"_"&amp;$AZ$7,データシート1!$A:$BT,MATCH("cb_"&amp;BE$12,データシート1!$A$1:$BT$1,0),0)</f>
        <v>671.99999999999966</v>
      </c>
      <c r="BF31" s="34">
        <f>VLOOKUP($BC31&amp;"_"&amp;$AZ$7,データシート1!$A:$BT,MATCH("cb_"&amp;BF$12,データシート1!$A$1:$BT$1,0),0)</f>
        <v>518.09999999999991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1190.0999999999995</v>
      </c>
      <c r="BL31" s="36"/>
      <c r="BM31" s="844" t="str">
        <f t="shared" si="4"/>
        <v>31384</v>
      </c>
      <c r="BN31" s="1031" t="str">
        <f t="shared" si="5"/>
        <v>日吉津村</v>
      </c>
      <c r="BO31" s="34">
        <f>BE31*VLOOKUP(BO$12,別紙!$B$4:$E$10,MATCH("設備利用率",別紙!$B$4:$E$4,0),0)/100*8760/10^3</f>
        <v>806.48063999999943</v>
      </c>
      <c r="BP31" s="34">
        <f>BF31*VLOOKUP(BP$12,別紙!$B$4:$E$10,MATCH("設備利用率",別紙!$B$4:$E$4,0),0)/100*8760/10^3</f>
        <v>685.32195599999977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1491.8025959999991</v>
      </c>
      <c r="BV31" s="36"/>
      <c r="BW31" s="33" t="str">
        <f t="shared" si="7"/>
        <v>31384</v>
      </c>
      <c r="BX31" s="33" t="str">
        <f t="shared" si="8"/>
        <v>日吉津村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23367.705302357983</v>
      </c>
      <c r="BZ31" s="36"/>
      <c r="CA31" s="33" t="str">
        <f t="shared" si="9"/>
        <v>31384</v>
      </c>
      <c r="CB31" s="33" t="str">
        <f t="shared" si="10"/>
        <v>日吉津村</v>
      </c>
      <c r="CC31" s="223">
        <f t="shared" si="11"/>
        <v>3.4512616004217553E-2</v>
      </c>
      <c r="CD31" s="223">
        <f t="shared" si="16"/>
        <v>2.9327738737395213E-2</v>
      </c>
      <c r="CE31" s="223">
        <f t="shared" si="17"/>
        <v>0</v>
      </c>
      <c r="CF31" s="223">
        <f t="shared" si="18"/>
        <v>0</v>
      </c>
      <c r="CG31" s="223">
        <f t="shared" si="19"/>
        <v>0</v>
      </c>
      <c r="CH31" s="223">
        <f t="shared" si="20"/>
        <v>0</v>
      </c>
      <c r="CI31" s="223">
        <f t="shared" si="12"/>
        <v>6.3840354741612759E-2</v>
      </c>
      <c r="CK31" s="18" t="str">
        <f t="shared" si="13"/>
        <v>31384</v>
      </c>
      <c r="CL31" s="18" t="str">
        <f t="shared" si="14"/>
        <v>日吉津村</v>
      </c>
      <c r="CM31" s="18">
        <f>VLOOKUP($CK31&amp;"_"&amp;$AZ$7,データシート1!$A:$BT,MATCH("ca_太陽光発電（10kW未満）",データシート1!$A$1:$BT$1,0),0)</f>
        <v>131</v>
      </c>
      <c r="CN31" s="18">
        <f>VLOOKUP($CK31&amp;"_"&amp;$AZ$5,データシート1!$A:$BT,MATCH("ab_家庭",データシート1!$A$1:$BT$1,0),0)</f>
        <v>1277</v>
      </c>
      <c r="CO31" s="223">
        <f t="shared" si="15"/>
        <v>0.10258418167580266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30406</v>
      </c>
      <c r="AY32" s="18" t="str">
        <f>IF(IFERROR(比較地域マスタ!$Z25,"")=0,"",IFERROR(比較地域マスタ!$Z25,""))</f>
        <v>すさみ町</v>
      </c>
      <c r="AZ32" s="22"/>
      <c r="BA32" s="22"/>
      <c r="BB32" s="22"/>
      <c r="BC32" s="844" t="str">
        <f t="shared" si="0"/>
        <v>30406</v>
      </c>
      <c r="BD32" s="1031" t="str">
        <f t="shared" si="2"/>
        <v>すさみ町</v>
      </c>
      <c r="BE32" s="34">
        <f>VLOOKUP($BC32&amp;"_"&amp;$AZ$7,データシート1!$A:$BT,MATCH("cb_"&amp;BE$12,データシート1!$A$1:$BT$1,0),0)</f>
        <v>391.30000000000007</v>
      </c>
      <c r="BF32" s="34">
        <f>VLOOKUP($BC32&amp;"_"&amp;$AZ$7,データシート1!$A:$BT,MATCH("cb_"&amp;BF$12,データシート1!$A$1:$BT$1,0),0)</f>
        <v>23051.700000000015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23443.000000000015</v>
      </c>
      <c r="BL32" s="36"/>
      <c r="BM32" s="844" t="str">
        <f t="shared" si="4"/>
        <v>30406</v>
      </c>
      <c r="BN32" s="1031" t="str">
        <f t="shared" si="5"/>
        <v>すさみ町</v>
      </c>
      <c r="BO32" s="34">
        <f>BE32*VLOOKUP(BO$12,別紙!$B$4:$E$10,MATCH("設備利用率",別紙!$B$4:$E$4,0),0)/100*8760/10^3</f>
        <v>469.60695600000008</v>
      </c>
      <c r="BP32" s="34">
        <f>BF32*VLOOKUP(BP$12,別紙!$B$4:$E$10,MATCH("設備利用率",別紙!$B$4:$E$4,0),0)/100*8760/10^3</f>
        <v>30491.866692000021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30961.473648000021</v>
      </c>
      <c r="BV32" s="36"/>
      <c r="BW32" s="33" t="str">
        <f t="shared" si="7"/>
        <v>30406</v>
      </c>
      <c r="BX32" s="33" t="str">
        <f t="shared" si="8"/>
        <v>すさみ町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21645.111992398037</v>
      </c>
      <c r="BZ32" s="36"/>
      <c r="CA32" s="33" t="str">
        <f t="shared" si="9"/>
        <v>30406</v>
      </c>
      <c r="CB32" s="33" t="str">
        <f t="shared" si="10"/>
        <v>すさみ町</v>
      </c>
      <c r="CC32" s="223">
        <f t="shared" si="11"/>
        <v>2.1695750808077612E-2</v>
      </c>
      <c r="CD32" s="223">
        <f t="shared" si="16"/>
        <v>1.4087183611112313</v>
      </c>
      <c r="CE32" s="223">
        <f t="shared" si="17"/>
        <v>0</v>
      </c>
      <c r="CF32" s="223">
        <f t="shared" si="18"/>
        <v>0</v>
      </c>
      <c r="CG32" s="223">
        <f t="shared" si="19"/>
        <v>0</v>
      </c>
      <c r="CH32" s="223">
        <f t="shared" si="20"/>
        <v>0</v>
      </c>
      <c r="CI32" s="223">
        <f t="shared" si="12"/>
        <v>1.430414111919309</v>
      </c>
      <c r="CJ32" s="22"/>
      <c r="CK32" s="18" t="str">
        <f t="shared" si="13"/>
        <v>30406</v>
      </c>
      <c r="CL32" s="18" t="str">
        <f t="shared" si="14"/>
        <v>すさみ町</v>
      </c>
      <c r="CM32" s="18">
        <f>VLOOKUP($CK32&amp;"_"&amp;$AZ$7,データシート1!$A:$BT,MATCH("ca_太陽光発電（10kW未満）",データシート1!$A$1:$BT$1,0),0)</f>
        <v>76</v>
      </c>
      <c r="CN32" s="18">
        <f>VLOOKUP($CK32&amp;"_"&amp;$AZ$5,データシート1!$A:$BT,MATCH("ab_家庭",データシート1!$A$1:$BT$1,0),0)</f>
        <v>2031</v>
      </c>
      <c r="CO32" s="223">
        <f t="shared" si="15"/>
        <v>3.7419990152634169E-2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01516</v>
      </c>
      <c r="AY33" s="18" t="str">
        <f>IF(IFERROR(比較地域マスタ!$Z26,"")=0,"",IFERROR(比較地域マスタ!$Z26,""))</f>
        <v>豊富町</v>
      </c>
      <c r="BC33" s="844" t="str">
        <f t="shared" si="0"/>
        <v>01516</v>
      </c>
      <c r="BD33" s="1031" t="str">
        <f t="shared" si="2"/>
        <v>豊富町</v>
      </c>
      <c r="BE33" s="34">
        <f>VLOOKUP($BC33&amp;"_"&amp;$AZ$7,データシート1!$A:$BT,MATCH("cb_"&amp;BE$12,データシート1!$A$1:$BT$1,0),0)</f>
        <v>241.78800000000001</v>
      </c>
      <c r="BF33" s="34">
        <f>VLOOKUP($BC33&amp;"_"&amp;$AZ$7,データシート1!$A:$BT,MATCH("cb_"&amp;BF$12,データシート1!$A$1:$BT$1,0),0)</f>
        <v>498.70000000000005</v>
      </c>
      <c r="BG33" s="34">
        <f>VLOOKUP($BC33&amp;"_"&amp;$AZ$7,データシート1!$A:$BT,MATCH("cb_"&amp;BG$12,データシート1!$A$1:$BT$1,0),0)</f>
        <v>162809.79999999999</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163550.288</v>
      </c>
      <c r="BL33" s="36"/>
      <c r="BM33" s="844" t="str">
        <f t="shared" si="4"/>
        <v>01516</v>
      </c>
      <c r="BN33" s="1031" t="str">
        <f t="shared" si="5"/>
        <v>豊富町</v>
      </c>
      <c r="BO33" s="34">
        <f>BE33*VLOOKUP(BO$12,別紙!$B$4:$E$10,MATCH("設備利用率",別紙!$B$4:$E$4,0),0)/100*8760/10^3</f>
        <v>290.17461456000001</v>
      </c>
      <c r="BP33" s="34">
        <f>BF33*VLOOKUP(BP$12,別紙!$B$4:$E$10,MATCH("設備利用率",別紙!$B$4:$E$4,0),0)/100*8760/10^3</f>
        <v>659.66041200000006</v>
      </c>
      <c r="BQ33" s="34">
        <f>BG33*VLOOKUP(BQ$12,別紙!$B$4:$E$10,MATCH("設備利用率",別紙!$B$4:$E$4,0),0)/100*8760/10^3</f>
        <v>353701.03430400003</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354650.86933056003</v>
      </c>
      <c r="BV33" s="36"/>
      <c r="BW33" s="33" t="str">
        <f t="shared" si="7"/>
        <v>01516</v>
      </c>
      <c r="BX33" s="33" t="str">
        <f t="shared" si="8"/>
        <v>豊富町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24435.150306762313</v>
      </c>
      <c r="BZ33" s="36"/>
      <c r="CA33" s="33" t="str">
        <f t="shared" si="9"/>
        <v>01516</v>
      </c>
      <c r="CB33" s="33" t="str">
        <f t="shared" si="10"/>
        <v>豊富町</v>
      </c>
      <c r="CC33" s="223">
        <f t="shared" si="11"/>
        <v>1.1875294848491091E-2</v>
      </c>
      <c r="CD33" s="223">
        <f t="shared" si="16"/>
        <v>2.6996372181817198E-2</v>
      </c>
      <c r="CE33" s="223">
        <f t="shared" si="17"/>
        <v>14.475091409857828</v>
      </c>
      <c r="CF33" s="223">
        <f t="shared" si="18"/>
        <v>0</v>
      </c>
      <c r="CG33" s="223">
        <f t="shared" si="19"/>
        <v>0</v>
      </c>
      <c r="CH33" s="223">
        <f t="shared" si="20"/>
        <v>0</v>
      </c>
      <c r="CI33" s="223">
        <f t="shared" si="12"/>
        <v>14.513963076888137</v>
      </c>
      <c r="CK33" s="18" t="str">
        <f t="shared" si="13"/>
        <v>01516</v>
      </c>
      <c r="CL33" s="18" t="str">
        <f t="shared" si="14"/>
        <v>豊富町</v>
      </c>
      <c r="CM33" s="18">
        <f>VLOOKUP($CK33&amp;"_"&amp;$AZ$7,データシート1!$A:$BT,MATCH("ca_太陽光発電（10kW未満）",データシート1!$A$1:$BT$1,0),0)</f>
        <v>30</v>
      </c>
      <c r="CN33" s="18">
        <f>VLOOKUP($CK33&amp;"_"&amp;$AZ$5,データシート1!$A:$BT,MATCH("ab_家庭",データシート1!$A$1:$BT$1,0),0)</f>
        <v>1949</v>
      </c>
      <c r="CO33" s="223">
        <f t="shared" si="15"/>
        <v>1.5392508978963571E-2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38484</v>
      </c>
      <c r="AY34" s="18" t="str">
        <f>IF(IFERROR(比較地域マスタ!$Z27,"")=0,"",IFERROR(比較地域マスタ!$Z27,""))</f>
        <v>松野町</v>
      </c>
      <c r="BC34" s="844" t="str">
        <f t="shared" si="0"/>
        <v>38484</v>
      </c>
      <c r="BD34" s="1031" t="str">
        <f t="shared" si="2"/>
        <v>松野町</v>
      </c>
      <c r="BE34" s="34">
        <f>VLOOKUP($BC34&amp;"_"&amp;$AZ$7,データシート1!$A:$BT,MATCH("cb_"&amp;BE$12,データシート1!$A$1:$BT$1,0),0)</f>
        <v>505.14399999999995</v>
      </c>
      <c r="BF34" s="34">
        <f>VLOOKUP($BC34&amp;"_"&amp;$AZ$7,データシート1!$A:$BT,MATCH("cb_"&amp;BF$12,データシート1!$A$1:$BT$1,0),0)</f>
        <v>4045.3999999999996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4550.5439999999999</v>
      </c>
      <c r="BL34" s="36"/>
      <c r="BM34" s="844" t="str">
        <f t="shared" si="4"/>
        <v>38484</v>
      </c>
      <c r="BN34" s="1031" t="str">
        <f t="shared" si="5"/>
        <v>松野町</v>
      </c>
      <c r="BO34" s="34">
        <f>BE34*VLOOKUP(BO$12,別紙!$B$4:$E$10,MATCH("設備利用率",別紙!$B$4:$E$4,0),0)/100*8760/10^3</f>
        <v>606.23341727999991</v>
      </c>
      <c r="BP34" s="34">
        <f>BF34*VLOOKUP(BP$12,別紙!$B$4:$E$10,MATCH("設備利用率",別紙!$B$4:$E$4,0),0)/100*8760/10^3</f>
        <v>5351.093304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5957.3267212800001</v>
      </c>
      <c r="BV34" s="36"/>
      <c r="BW34" s="33" t="str">
        <f t="shared" si="7"/>
        <v>38484</v>
      </c>
      <c r="BX34" s="33" t="str">
        <f t="shared" si="8"/>
        <v>松野町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19138.964389394867</v>
      </c>
      <c r="BZ34" s="36"/>
      <c r="CA34" s="33" t="str">
        <f t="shared" si="9"/>
        <v>38484</v>
      </c>
      <c r="CB34" s="33" t="str">
        <f t="shared" si="10"/>
        <v>松野町</v>
      </c>
      <c r="CC34" s="223">
        <f t="shared" si="11"/>
        <v>3.1675351129025621E-2</v>
      </c>
      <c r="CD34" s="223">
        <f t="shared" si="16"/>
        <v>0.27959158056457362</v>
      </c>
      <c r="CE34" s="223">
        <f t="shared" si="17"/>
        <v>0</v>
      </c>
      <c r="CF34" s="223">
        <f t="shared" si="18"/>
        <v>0</v>
      </c>
      <c r="CG34" s="223">
        <f t="shared" si="19"/>
        <v>0</v>
      </c>
      <c r="CH34" s="223">
        <f t="shared" si="20"/>
        <v>0</v>
      </c>
      <c r="CI34" s="223">
        <f t="shared" si="12"/>
        <v>0.3112669316935992</v>
      </c>
      <c r="CK34" s="18" t="str">
        <f t="shared" si="13"/>
        <v>38484</v>
      </c>
      <c r="CL34" s="18" t="str">
        <f t="shared" si="14"/>
        <v>松野町</v>
      </c>
      <c r="CM34" s="18">
        <f>VLOOKUP($CK34&amp;"_"&amp;$AZ$7,データシート1!$A:$BT,MATCH("ca_太陽光発電（10kW未満）",データシート1!$A$1:$BT$1,0),0)</f>
        <v>95</v>
      </c>
      <c r="CN34" s="18">
        <f>VLOOKUP($CK34&amp;"_"&amp;$AZ$5,データシート1!$A:$BT,MATCH("ab_家庭",データシート1!$A$1:$BT$1,0),0)</f>
        <v>1972</v>
      </c>
      <c r="CO34" s="223">
        <f t="shared" si="15"/>
        <v>4.8174442190669374E-2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36383</v>
      </c>
      <c r="AY35" s="18" t="str">
        <f>IF(IFERROR(比較地域マスタ!$Z28,"")=0,"",IFERROR(比較地域マスタ!$Z28,""))</f>
        <v>牟岐町</v>
      </c>
      <c r="BC35" s="844" t="str">
        <f t="shared" si="0"/>
        <v>36383</v>
      </c>
      <c r="BD35" s="1031" t="str">
        <f t="shared" si="2"/>
        <v>牟岐町</v>
      </c>
      <c r="BE35" s="34">
        <f>VLOOKUP($BC35&amp;"_"&amp;$AZ$7,データシート1!$A:$BT,MATCH("cb_"&amp;BE$12,データシート1!$A$1:$BT$1,0),0)</f>
        <v>283.40200000000004</v>
      </c>
      <c r="BF35" s="34">
        <f>VLOOKUP($BC35&amp;"_"&amp;$AZ$7,データシート1!$A:$BT,MATCH("cb_"&amp;BF$12,データシート1!$A$1:$BT$1,0),0)</f>
        <v>736.40000000000009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1019.8020000000001</v>
      </c>
      <c r="BL35" s="36"/>
      <c r="BM35" s="844" t="str">
        <f t="shared" si="4"/>
        <v>36383</v>
      </c>
      <c r="BN35" s="1031" t="str">
        <f t="shared" si="5"/>
        <v>牟岐町</v>
      </c>
      <c r="BO35" s="34">
        <f>BE35*VLOOKUP(BO$12,別紙!$B$4:$E$10,MATCH("設備利用率",別紙!$B$4:$E$4,0),0)/100*8760/10^3</f>
        <v>340.11640824000006</v>
      </c>
      <c r="BP35" s="34">
        <f>BF35*VLOOKUP(BP$12,別紙!$B$4:$E$10,MATCH("設備利用率",別紙!$B$4:$E$4,0),0)/100*8760/10^3</f>
        <v>974.08046400000012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1314.1968722400002</v>
      </c>
      <c r="BV35" s="36"/>
      <c r="BW35" s="33" t="str">
        <f t="shared" si="7"/>
        <v>36383</v>
      </c>
      <c r="BX35" s="33" t="str">
        <f t="shared" si="8"/>
        <v>牟岐町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21365.825466166818</v>
      </c>
      <c r="BZ35" s="36"/>
      <c r="CA35" s="33" t="str">
        <f t="shared" si="9"/>
        <v>36383</v>
      </c>
      <c r="CB35" s="33" t="str">
        <f t="shared" si="10"/>
        <v>牟岐町</v>
      </c>
      <c r="CC35" s="223">
        <f t="shared" si="11"/>
        <v>1.59187113448334E-2</v>
      </c>
      <c r="CD35" s="223">
        <f t="shared" si="16"/>
        <v>4.5590584157044374E-2</v>
      </c>
      <c r="CE35" s="223">
        <f t="shared" si="17"/>
        <v>0</v>
      </c>
      <c r="CF35" s="223">
        <f t="shared" si="18"/>
        <v>0</v>
      </c>
      <c r="CG35" s="223">
        <f t="shared" si="19"/>
        <v>0</v>
      </c>
      <c r="CH35" s="223">
        <f t="shared" si="20"/>
        <v>0</v>
      </c>
      <c r="CI35" s="223">
        <f t="shared" si="12"/>
        <v>6.1509295501877774E-2</v>
      </c>
      <c r="CK35" s="18" t="str">
        <f t="shared" si="13"/>
        <v>36383</v>
      </c>
      <c r="CL35" s="18" t="str">
        <f t="shared" si="14"/>
        <v>牟岐町</v>
      </c>
      <c r="CM35" s="18">
        <f>VLOOKUP($CK35&amp;"_"&amp;$AZ$7,データシート1!$A:$BT,MATCH("ca_太陽光発電（10kW未満）",データシート1!$A$1:$BT$1,0),0)</f>
        <v>60</v>
      </c>
      <c r="CN35" s="18">
        <f>VLOOKUP($CK35&amp;"_"&amp;$AZ$5,データシート1!$A:$BT,MATCH("ab_家庭",データシート1!$A$1:$BT$1,0),0)</f>
        <v>1959</v>
      </c>
      <c r="CO35" s="223">
        <f t="shared" si="15"/>
        <v>3.0627871362940276E-2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39307</v>
      </c>
      <c r="AY36" s="18" t="str">
        <f>IF(IFERROR(比較地域マスタ!$Z29,"")=0,"",IFERROR(比較地域マスタ!$Z29,""))</f>
        <v>芸西村</v>
      </c>
      <c r="BC36" s="844" t="str">
        <f t="shared" si="0"/>
        <v>39307</v>
      </c>
      <c r="BD36" s="1031" t="str">
        <f t="shared" si="2"/>
        <v>芸西村</v>
      </c>
      <c r="BE36" s="34">
        <f>VLOOKUP($BC36&amp;"_"&amp;$AZ$7,データシート1!$A:$BT,MATCH("cb_"&amp;BE$12,データシート1!$A$1:$BT$1,0),0)</f>
        <v>736.48699999999997</v>
      </c>
      <c r="BF36" s="34">
        <f>VLOOKUP($BC36&amp;"_"&amp;$AZ$7,データシート1!$A:$BT,MATCH("cb_"&amp;BF$12,データシート1!$A$1:$BT$1,0),0)</f>
        <v>6167.0999999999985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6903.5869999999986</v>
      </c>
      <c r="BL36" s="36"/>
      <c r="BM36" s="844" t="str">
        <f t="shared" si="4"/>
        <v>39307</v>
      </c>
      <c r="BN36" s="1031" t="str">
        <f t="shared" si="5"/>
        <v>芸西村</v>
      </c>
      <c r="BO36" s="34">
        <f>BE36*VLOOKUP(BO$12,別紙!$B$4:$E$10,MATCH("設備利用率",別紙!$B$4:$E$4,0),0)/100*8760/10^3</f>
        <v>883.87277843999993</v>
      </c>
      <c r="BP36" s="34">
        <f>BF36*VLOOKUP(BP$12,別紙!$B$4:$E$10,MATCH("設備利用率",別紙!$B$4:$E$4,0),0)/100*8760/10^3</f>
        <v>8157.593195999998</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9041.4659744399978</v>
      </c>
      <c r="BV36" s="36"/>
      <c r="BW36" s="33" t="str">
        <f t="shared" si="7"/>
        <v>39307</v>
      </c>
      <c r="BX36" s="33" t="str">
        <f t="shared" si="8"/>
        <v>芸西村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17084.869894532487</v>
      </c>
      <c r="BZ36" s="36"/>
      <c r="CA36" s="33" t="str">
        <f t="shared" si="9"/>
        <v>39307</v>
      </c>
      <c r="CB36" s="33" t="str">
        <f t="shared" si="10"/>
        <v>芸西村</v>
      </c>
      <c r="CC36" s="223">
        <f t="shared" si="11"/>
        <v>5.1734241109021119E-2</v>
      </c>
      <c r="CD36" s="223">
        <f t="shared" si="16"/>
        <v>0.47747470401343806</v>
      </c>
      <c r="CE36" s="223">
        <f t="shared" si="17"/>
        <v>0</v>
      </c>
      <c r="CF36" s="223">
        <f t="shared" si="18"/>
        <v>0</v>
      </c>
      <c r="CG36" s="223">
        <f t="shared" si="19"/>
        <v>0</v>
      </c>
      <c r="CH36" s="223">
        <f t="shared" si="20"/>
        <v>0</v>
      </c>
      <c r="CI36" s="223">
        <f t="shared" si="12"/>
        <v>0.5292089451224592</v>
      </c>
      <c r="CK36" s="18" t="str">
        <f t="shared" si="13"/>
        <v>39307</v>
      </c>
      <c r="CL36" s="18" t="str">
        <f t="shared" si="14"/>
        <v>芸西村</v>
      </c>
      <c r="CM36" s="18">
        <f>VLOOKUP($CK36&amp;"_"&amp;$AZ$7,データシート1!$A:$BT,MATCH("ca_太陽光発電（10kW未満）",データシート1!$A$1:$BT$1,0),0)</f>
        <v>148</v>
      </c>
      <c r="CN36" s="18">
        <f>VLOOKUP($CK36&amp;"_"&amp;$AZ$5,データシート1!$A:$BT,MATCH("ab_家庭",データシート1!$A$1:$BT$1,0),0)</f>
        <v>1763</v>
      </c>
      <c r="CO36" s="223">
        <f t="shared" si="15"/>
        <v>8.3947816222348273E-2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01343</v>
      </c>
      <c r="AY37" s="18" t="str">
        <f>IF(IFERROR(比較地域マスタ!$Z30,"")=0,"",IFERROR(比較地域マスタ!$Z30,""))</f>
        <v>鹿部町</v>
      </c>
      <c r="BC37" s="844" t="str">
        <f t="shared" si="0"/>
        <v>01343</v>
      </c>
      <c r="BD37" s="1031" t="str">
        <f t="shared" si="2"/>
        <v>鹿部町</v>
      </c>
      <c r="BE37" s="34">
        <f>VLOOKUP($BC37&amp;"_"&amp;$AZ$7,データシート1!$A:$BT,MATCH("cb_"&amp;BE$12,データシート1!$A$1:$BT$1,0),0)</f>
        <v>66.064999999999998</v>
      </c>
      <c r="BF37" s="34">
        <f>VLOOKUP($BC37&amp;"_"&amp;$AZ$7,データシート1!$A:$BT,MATCH("cb_"&amp;BF$12,データシート1!$A$1:$BT$1,0),0)</f>
        <v>2279.6000000000004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2345.6650000000004</v>
      </c>
      <c r="BL37" s="36"/>
      <c r="BM37" s="844" t="str">
        <f t="shared" si="4"/>
        <v>01343</v>
      </c>
      <c r="BN37" s="1031" t="str">
        <f t="shared" si="5"/>
        <v>鹿部町</v>
      </c>
      <c r="BO37" s="34">
        <f>BE37*VLOOKUP(BO$12,別紙!$B$4:$E$10,MATCH("設備利用率",別紙!$B$4:$E$4,0),0)/100*8760/10^3</f>
        <v>79.285927799999996</v>
      </c>
      <c r="BP37" s="34">
        <f>BF37*VLOOKUP(BP$12,別紙!$B$4:$E$10,MATCH("設備利用率",別紙!$B$4:$E$4,0),0)/100*8760/10^3</f>
        <v>3015.3636960000003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3094.6496238000004</v>
      </c>
      <c r="BV37" s="36"/>
      <c r="BW37" s="33" t="str">
        <f t="shared" si="7"/>
        <v>01343</v>
      </c>
      <c r="BX37" s="33" t="str">
        <f t="shared" si="8"/>
        <v>鹿部町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21889.944771157017</v>
      </c>
      <c r="BZ37" s="36"/>
      <c r="CA37" s="33" t="str">
        <f t="shared" si="9"/>
        <v>01343</v>
      </c>
      <c r="CB37" s="33" t="str">
        <f t="shared" si="10"/>
        <v>鹿部町</v>
      </c>
      <c r="CC37" s="223">
        <f t="shared" si="11"/>
        <v>3.6220250269644355E-3</v>
      </c>
      <c r="CD37" s="223">
        <f t="shared" si="16"/>
        <v>0.13775108742956504</v>
      </c>
      <c r="CE37" s="223">
        <f t="shared" si="17"/>
        <v>0</v>
      </c>
      <c r="CF37" s="223">
        <f t="shared" si="18"/>
        <v>0</v>
      </c>
      <c r="CG37" s="223">
        <f t="shared" si="19"/>
        <v>0</v>
      </c>
      <c r="CH37" s="223">
        <f t="shared" si="20"/>
        <v>0</v>
      </c>
      <c r="CI37" s="223">
        <f t="shared" si="12"/>
        <v>0.14137311245652948</v>
      </c>
      <c r="CK37" s="18" t="str">
        <f t="shared" si="13"/>
        <v>01343</v>
      </c>
      <c r="CL37" s="18" t="str">
        <f t="shared" si="14"/>
        <v>鹿部町</v>
      </c>
      <c r="CM37" s="18">
        <f>VLOOKUP($CK37&amp;"_"&amp;$AZ$7,データシート1!$A:$BT,MATCH("ca_太陽光発電（10kW未満）",データシート1!$A$1:$BT$1,0),0)</f>
        <v>13</v>
      </c>
      <c r="CN37" s="18">
        <f>VLOOKUP($CK37&amp;"_"&amp;$AZ$5,データシート1!$A:$BT,MATCH("ab_家庭",データシート1!$A$1:$BT$1,0),0)</f>
        <v>1852</v>
      </c>
      <c r="CO37" s="223">
        <f t="shared" si="15"/>
        <v>7.0194384449244057E-3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01561</v>
      </c>
      <c r="AY38" s="18" t="str">
        <f>IF(IFERROR(比較地域マスタ!$Z31,"")=0,"",IFERROR(比較地域マスタ!$Z31,""))</f>
        <v>興部町</v>
      </c>
      <c r="BC38" s="844" t="str">
        <f t="shared" si="0"/>
        <v>01561</v>
      </c>
      <c r="BD38" s="1031" t="str">
        <f t="shared" si="2"/>
        <v>興部町</v>
      </c>
      <c r="BE38" s="34">
        <f>VLOOKUP($BC38&amp;"_"&amp;$AZ$7,データシート1!$A:$BT,MATCH("cb_"&amp;BE$12,データシート1!$A$1:$BT$1,0),0)</f>
        <v>184.113</v>
      </c>
      <c r="BF38" s="34">
        <f>VLOOKUP($BC38&amp;"_"&amp;$AZ$7,データシート1!$A:$BT,MATCH("cb_"&amp;BF$12,データシート1!$A$1:$BT$1,0),0)</f>
        <v>1224.81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510.59299999999996</v>
      </c>
      <c r="BK38" s="34">
        <f t="shared" si="3"/>
        <v>1919.5160000000001</v>
      </c>
      <c r="BL38" s="36"/>
      <c r="BM38" s="844" t="str">
        <f t="shared" si="4"/>
        <v>01561</v>
      </c>
      <c r="BN38" s="1031" t="str">
        <f t="shared" si="5"/>
        <v>興部町</v>
      </c>
      <c r="BO38" s="34">
        <f>BE38*VLOOKUP(BO$12,別紙!$B$4:$E$10,MATCH("設備利用率",別紙!$B$4:$E$4,0),0)/100*8760/10^3</f>
        <v>220.95769355999997</v>
      </c>
      <c r="BP38" s="34">
        <f>BF38*VLOOKUP(BP$12,別紙!$B$4:$E$10,MATCH("設備利用率",別紙!$B$4:$E$4,0),0)/100*8760/10^3</f>
        <v>1620.1296755999999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3578.2357439999996</v>
      </c>
      <c r="BU38" s="34">
        <f t="shared" si="6"/>
        <v>5419.3231131599996</v>
      </c>
      <c r="BV38" s="36"/>
      <c r="BW38" s="33" t="str">
        <f t="shared" si="7"/>
        <v>01561</v>
      </c>
      <c r="BX38" s="33" t="str">
        <f t="shared" si="8"/>
        <v>興部町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24455.316085198283</v>
      </c>
      <c r="BZ38" s="36"/>
      <c r="CA38" s="33" t="str">
        <f t="shared" si="9"/>
        <v>01561</v>
      </c>
      <c r="CB38" s="33" t="str">
        <f t="shared" si="10"/>
        <v>興部町</v>
      </c>
      <c r="CC38" s="223">
        <f t="shared" si="11"/>
        <v>9.0351599950791832E-3</v>
      </c>
      <c r="CD38" s="223">
        <f t="shared" si="16"/>
        <v>6.6248568203156138E-2</v>
      </c>
      <c r="CE38" s="223">
        <f t="shared" si="17"/>
        <v>0</v>
      </c>
      <c r="CF38" s="223">
        <f t="shared" si="18"/>
        <v>0</v>
      </c>
      <c r="CG38" s="223">
        <f t="shared" si="19"/>
        <v>0</v>
      </c>
      <c r="CH38" s="223">
        <f t="shared" si="20"/>
        <v>0.14631729688277254</v>
      </c>
      <c r="CI38" s="223">
        <f t="shared" si="12"/>
        <v>0.22160102508100785</v>
      </c>
      <c r="CK38" s="18" t="str">
        <f t="shared" si="13"/>
        <v>01561</v>
      </c>
      <c r="CL38" s="18" t="str">
        <f t="shared" si="14"/>
        <v>興部町</v>
      </c>
      <c r="CM38" s="18">
        <f>VLOOKUP($CK38&amp;"_"&amp;$AZ$7,データシート1!$A:$BT,MATCH("ca_太陽光発電（10kW未満）",データシート1!$A$1:$BT$1,0),0)</f>
        <v>28</v>
      </c>
      <c r="CN38" s="18">
        <f>VLOOKUP($CK38&amp;"_"&amp;$AZ$5,データシート1!$A:$BT,MATCH("ab_家庭",データシート1!$A$1:$BT$1,0),0)</f>
        <v>1772</v>
      </c>
      <c r="CO38" s="223">
        <f t="shared" si="15"/>
        <v>1.580135440180587E-2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01571</v>
      </c>
      <c r="AY39" s="18" t="str">
        <f>IF(IFERROR(比較地域マスタ!$Z32,"")=0,"",IFERROR(比較地域マスタ!$Z32,""))</f>
        <v>豊浦町</v>
      </c>
      <c r="BC39" s="844" t="str">
        <f t="shared" si="0"/>
        <v>01571</v>
      </c>
      <c r="BD39" s="1031" t="str">
        <f t="shared" si="2"/>
        <v>豊浦町</v>
      </c>
      <c r="BE39" s="34">
        <f>VLOOKUP($BC39&amp;"_"&amp;$AZ$7,データシート1!$A:$BT,MATCH("cb_"&amp;BE$12,データシート1!$A$1:$BT$1,0),0)</f>
        <v>192.57600000000002</v>
      </c>
      <c r="BF39" s="34">
        <f>VLOOKUP($BC39&amp;"_"&amp;$AZ$7,データシート1!$A:$BT,MATCH("cb_"&amp;BF$12,データシート1!$A$1:$BT$1,0),0)</f>
        <v>13376.7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13569.276000000002</v>
      </c>
      <c r="BL39" s="36"/>
      <c r="BM39" s="844" t="str">
        <f t="shared" si="4"/>
        <v>01571</v>
      </c>
      <c r="BN39" s="1031" t="str">
        <f t="shared" si="5"/>
        <v>豊浦町</v>
      </c>
      <c r="BO39" s="34">
        <f>BE39*VLOOKUP(BO$12,別紙!$B$4:$E$10,MATCH("設備利用率",別紙!$B$4:$E$4,0),0)/100*8760/10^3</f>
        <v>231.11430912000003</v>
      </c>
      <c r="BP39" s="34">
        <f>BF39*VLOOKUP(BP$12,別紙!$B$4:$E$10,MATCH("設備利用率",別紙!$B$4:$E$4,0),0)/100*8760/10^3</f>
        <v>17694.163692000002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17925.278001120001</v>
      </c>
      <c r="BV39" s="36"/>
      <c r="BW39" s="33" t="str">
        <f t="shared" si="7"/>
        <v>01571</v>
      </c>
      <c r="BX39" s="33" t="str">
        <f t="shared" si="8"/>
        <v>豊浦町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17382.25799906256</v>
      </c>
      <c r="BZ39" s="36"/>
      <c r="CA39" s="33" t="str">
        <f t="shared" si="9"/>
        <v>01571</v>
      </c>
      <c r="CB39" s="33" t="str">
        <f t="shared" si="10"/>
        <v>豊浦町</v>
      </c>
      <c r="CC39" s="223">
        <f t="shared" si="11"/>
        <v>1.3295988883174108E-2</v>
      </c>
      <c r="CD39" s="223">
        <f t="shared" si="16"/>
        <v>1.017943911139408</v>
      </c>
      <c r="CE39" s="223">
        <f t="shared" si="17"/>
        <v>0</v>
      </c>
      <c r="CF39" s="223">
        <f t="shared" si="18"/>
        <v>0</v>
      </c>
      <c r="CG39" s="223">
        <f t="shared" si="19"/>
        <v>0</v>
      </c>
      <c r="CH39" s="223">
        <f t="shared" si="20"/>
        <v>0</v>
      </c>
      <c r="CI39" s="223">
        <f t="shared" si="12"/>
        <v>1.031239900022582</v>
      </c>
      <c r="CK39" s="18" t="str">
        <f t="shared" si="13"/>
        <v>01571</v>
      </c>
      <c r="CL39" s="18" t="str">
        <f t="shared" si="14"/>
        <v>豊浦町</v>
      </c>
      <c r="CM39" s="18">
        <f>VLOOKUP($CK39&amp;"_"&amp;$AZ$7,データシート1!$A:$BT,MATCH("ca_太陽光発電（10kW未満）",データシート1!$A$1:$BT$1,0),0)</f>
        <v>33</v>
      </c>
      <c r="CN39" s="18">
        <f>VLOOKUP($CK39&amp;"_"&amp;$AZ$5,データシート1!$A:$BT,MATCH("ab_家庭",データシート1!$A$1:$BT$1,0),0)</f>
        <v>2039</v>
      </c>
      <c r="CO39" s="223">
        <f t="shared" si="15"/>
        <v>1.6184404119666502E-2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20563</v>
      </c>
      <c r="AY40" s="18" t="str">
        <f>IF(IFERROR(比較地域マスタ!$Z33,"")=0,"",IFERROR(比較地域マスタ!$Z33,""))</f>
        <v>野沢温泉村</v>
      </c>
      <c r="BC40" s="844" t="str">
        <f t="shared" si="0"/>
        <v>20563</v>
      </c>
      <c r="BD40" s="1031" t="str">
        <f t="shared" si="2"/>
        <v>野沢温泉村</v>
      </c>
      <c r="BE40" s="34">
        <f>VLOOKUP($BC40&amp;"_"&amp;$AZ$7,データシート1!$A:$BT,MATCH("cb_"&amp;BE$12,データシート1!$A$1:$BT$1,0),0)</f>
        <v>31.1</v>
      </c>
      <c r="BF40" s="34">
        <f>VLOOKUP($BC40&amp;"_"&amp;$AZ$7,データシート1!$A:$BT,MATCH("cb_"&amp;BF$12,データシート1!$A$1:$BT$1,0),0)</f>
        <v>68.900000000000006</v>
      </c>
      <c r="BG40" s="34">
        <f>VLOOKUP($BC40&amp;"_"&amp;$AZ$7,データシート1!$A:$BT,MATCH("cb_"&amp;BG$12,データシート1!$A$1:$BT$1,0),0)</f>
        <v>0</v>
      </c>
      <c r="BH40" s="34">
        <f>VLOOKUP($BC40&amp;"_"&amp;$AZ$7,データシート1!$A:$BT,MATCH("cb_"&amp;BH$12,データシート1!$A$1:$BT$1,0),0)</f>
        <v>97</v>
      </c>
      <c r="BI40" s="34">
        <f>VLOOKUP($BC40&amp;"_"&amp;$AZ$7,データシート1!$A:$BT,MATCH("cb_"&amp;BI$12,データシート1!$A$1:$BT$1,0),0)</f>
        <v>0</v>
      </c>
      <c r="BJ40" s="34">
        <f>VLOOKUP($BC40&amp;"_"&amp;$AZ$7,データシート1!$A:$BT,MATCH("cb_"&amp;BJ$12,データシート1!$A$1:$BT$1,0),0)</f>
        <v>0</v>
      </c>
      <c r="BK40" s="34">
        <f t="shared" si="3"/>
        <v>197</v>
      </c>
      <c r="BL40" s="36"/>
      <c r="BM40" s="844" t="str">
        <f t="shared" si="4"/>
        <v>20563</v>
      </c>
      <c r="BN40" s="1031" t="str">
        <f t="shared" si="5"/>
        <v>野沢温泉村</v>
      </c>
      <c r="BO40" s="34">
        <f>BE40*VLOOKUP(BO$12,別紙!$B$4:$E$10,MATCH("設備利用率",別紙!$B$4:$E$4,0),0)/100*8760/10^3</f>
        <v>37.323732</v>
      </c>
      <c r="BP40" s="34">
        <f>BF40*VLOOKUP(BP$12,別紙!$B$4:$E$10,MATCH("設備利用率",別紙!$B$4:$E$4,0),0)/100*8760/10^3</f>
        <v>91.138164000000003</v>
      </c>
      <c r="BQ40" s="34">
        <f>BG40*VLOOKUP(BQ$12,別紙!$B$4:$E$10,MATCH("設備利用率",別紙!$B$4:$E$4,0),0)/100*8760/10^3</f>
        <v>0</v>
      </c>
      <c r="BR40" s="34">
        <f>BH40*VLOOKUP(BR$12,別紙!$B$4:$E$10,MATCH("設備利用率",別紙!$B$4:$E$4,0),0)/100*8760/10^3</f>
        <v>509.83199999999999</v>
      </c>
      <c r="BS40" s="34">
        <f>BI40*VLOOKUP(BS$12,別紙!$B$4:$E$10,MATCH("設備利用率",別紙!$B$4:$E$4,0),0)/100*8760/10^3</f>
        <v>0</v>
      </c>
      <c r="BT40" s="34">
        <f>BJ40*VLOOKUP(BT$12,別紙!$B$4:$E$10,MATCH("設備利用率",別紙!$B$4:$E$4,0),0)/100*8760/10^3</f>
        <v>0</v>
      </c>
      <c r="BU40" s="34">
        <f t="shared" si="6"/>
        <v>638.29389600000002</v>
      </c>
      <c r="BV40" s="36"/>
      <c r="BW40" s="33" t="str">
        <f t="shared" si="7"/>
        <v>20563</v>
      </c>
      <c r="BX40" s="33" t="str">
        <f t="shared" si="8"/>
        <v>野沢温泉村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18105.32893969243</v>
      </c>
      <c r="BZ40" s="36"/>
      <c r="CA40" s="33" t="str">
        <f t="shared" si="9"/>
        <v>20563</v>
      </c>
      <c r="CB40" s="33" t="str">
        <f t="shared" si="10"/>
        <v>野沢温泉村</v>
      </c>
      <c r="CC40" s="223">
        <f t="shared" si="11"/>
        <v>2.0614777077137183E-3</v>
      </c>
      <c r="CD40" s="223">
        <f t="shared" si="16"/>
        <v>5.0337756526586605E-3</v>
      </c>
      <c r="CE40" s="223">
        <f t="shared" si="17"/>
        <v>0</v>
      </c>
      <c r="CF40" s="223">
        <f t="shared" si="18"/>
        <v>2.8159223270574886E-2</v>
      </c>
      <c r="CG40" s="223">
        <f t="shared" si="19"/>
        <v>0</v>
      </c>
      <c r="CH40" s="223">
        <f t="shared" si="20"/>
        <v>0</v>
      </c>
      <c r="CI40" s="223">
        <f t="shared" si="12"/>
        <v>3.5254476630947267E-2</v>
      </c>
      <c r="CK40" s="18" t="str">
        <f t="shared" si="13"/>
        <v>20563</v>
      </c>
      <c r="CL40" s="18" t="str">
        <f t="shared" si="14"/>
        <v>野沢温泉村</v>
      </c>
      <c r="CM40" s="18">
        <f>VLOOKUP($CK40&amp;"_"&amp;$AZ$7,データシート1!$A:$BT,MATCH("ca_太陽光発電（10kW未満）",データシート1!$A$1:$BT$1,0),0)</f>
        <v>8</v>
      </c>
      <c r="CN40" s="18">
        <f>VLOOKUP($CK40&amp;"_"&amp;$AZ$5,データシート1!$A:$BT,MATCH("ab_家庭",データシート1!$A$1:$BT$1,0),0)</f>
        <v>1420</v>
      </c>
      <c r="CO40" s="223">
        <f t="shared" si="15"/>
        <v>5.6338028169014088E-3</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39363</v>
      </c>
      <c r="AY41" s="18" t="str">
        <f>IF(IFERROR(比較地域マスタ!$Z34,"")=0,"",IFERROR(比較地域マスタ!$Z34,""))</f>
        <v>土佐町</v>
      </c>
      <c r="BC41" s="844" t="str">
        <f t="shared" si="0"/>
        <v>39363</v>
      </c>
      <c r="BD41" s="1031" t="str">
        <f t="shared" si="2"/>
        <v>土佐町</v>
      </c>
      <c r="BE41" s="34">
        <f>VLOOKUP($BC41&amp;"_"&amp;$AZ$7,データシート1!$A:$BT,MATCH("cb_"&amp;BE$12,データシート1!$A$1:$BT$1,0),0)</f>
        <v>525.62299999999993</v>
      </c>
      <c r="BF41" s="34">
        <f>VLOOKUP($BC41&amp;"_"&amp;$AZ$7,データシート1!$A:$BT,MATCH("cb_"&amp;BF$12,データシート1!$A$1:$BT$1,0),0)</f>
        <v>4194.24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4719.8629999999994</v>
      </c>
      <c r="BL41" s="36"/>
      <c r="BM41" s="844" t="str">
        <f t="shared" si="4"/>
        <v>39363</v>
      </c>
      <c r="BN41" s="1031" t="str">
        <f t="shared" si="5"/>
        <v>土佐町</v>
      </c>
      <c r="BO41" s="34">
        <f>BE41*VLOOKUP(BO$12,別紙!$B$4:$E$10,MATCH("設備利用率",別紙!$B$4:$E$4,0),0)/100*8760/10^3</f>
        <v>630.81067475999987</v>
      </c>
      <c r="BP41" s="34">
        <f>BF41*VLOOKUP(BP$12,別紙!$B$4:$E$10,MATCH("設備利用率",別紙!$B$4:$E$4,0),0)/100*8760/10^3</f>
        <v>5547.9729023999998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6178.7835771599994</v>
      </c>
      <c r="BV41" s="36"/>
      <c r="BW41" s="33" t="str">
        <f t="shared" si="7"/>
        <v>39363</v>
      </c>
      <c r="BX41" s="33" t="str">
        <f t="shared" si="8"/>
        <v>土佐町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17940.046677168131</v>
      </c>
      <c r="BZ41" s="36"/>
      <c r="CA41" s="33" t="str">
        <f t="shared" si="9"/>
        <v>39363</v>
      </c>
      <c r="CB41" s="33" t="str">
        <f t="shared" si="10"/>
        <v>土佐町</v>
      </c>
      <c r="CC41" s="223">
        <f t="shared" si="11"/>
        <v>3.5162153483291519E-2</v>
      </c>
      <c r="CD41" s="223">
        <f t="shared" si="16"/>
        <v>0.3092507506940198</v>
      </c>
      <c r="CE41" s="223">
        <f t="shared" si="17"/>
        <v>0</v>
      </c>
      <c r="CF41" s="223">
        <f t="shared" si="18"/>
        <v>0</v>
      </c>
      <c r="CG41" s="223">
        <f t="shared" si="19"/>
        <v>0</v>
      </c>
      <c r="CH41" s="223">
        <f t="shared" si="20"/>
        <v>0</v>
      </c>
      <c r="CI41" s="223">
        <f t="shared" si="12"/>
        <v>0.3444129041773113</v>
      </c>
      <c r="CK41" s="18" t="str">
        <f t="shared" si="13"/>
        <v>39363</v>
      </c>
      <c r="CL41" s="18" t="str">
        <f t="shared" si="14"/>
        <v>土佐町</v>
      </c>
      <c r="CM41" s="18">
        <f>VLOOKUP($CK41&amp;"_"&amp;$AZ$7,データシート1!$A:$BT,MATCH("ca_太陽光発電（10kW未満）",データシート1!$A$1:$BT$1,0),0)</f>
        <v>97</v>
      </c>
      <c r="CN41" s="18">
        <f>VLOOKUP($CK41&amp;"_"&amp;$AZ$5,データシート1!$A:$BT,MATCH("ab_家庭",データシート1!$A$1:$BT$1,0),0)</f>
        <v>1882</v>
      </c>
      <c r="CO41" s="223">
        <f t="shared" si="15"/>
        <v>5.1540913921360253E-2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川上村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20304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2025-03-04T09:37:36Z</dcterms:created>
  <dcterms:modified xsi:type="dcterms:W3CDTF">2025-03-04T09:37:37Z</dcterms:modified>
  <cp:category/>
  <cp:contentStatus/>
</cp:coreProperties>
</file>