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4ED4CE3-C674-47D5-94FD-5DC75684DD9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<sst xmlns="http://schemas.openxmlformats.org/spreadsheetml/2006/main" count="16707" uniqueCount="2388">
  <si>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</si>
  <si>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</si>
  <si>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</si>
  <si>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</si>
  <si>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</si>
  <si>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</si>
  <si>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</si>
  <si>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</si>
  <si>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</si>
  <si>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</si>
  <si>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</si>
  <si>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</si>
  <si>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</si>
  <si>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</si>
  <si>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</si>
  <si>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</si>
  <si>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</si>
  <si>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</si>
  <si>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</si>
  <si>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</si>
  <si>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</si>
  <si>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</si>
  <si>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</si>
  <si>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</si>
  <si>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</si>
  <si>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</si>
  <si>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</si>
  <si>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</si>
  <si>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</si>
  <si>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</si>
  <si>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</si>
  <si>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</si>
  <si>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</si>
  <si>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</si>
  <si>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</si>
  <si>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</si>
  <si>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</si>
  <si>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</si>
  <si>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</si>
  <si>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</si>
  <si>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</si>
  <si>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</si>
  <si>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</si>
  <si>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</si>
  <si>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</si>
  <si>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</si>
  <si>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</si>
  <si>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</si>
  <si>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</si>
  <si>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</si>
  <si>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</si>
  <si>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</si>
  <si>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</si>
  <si>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</si>
  <si>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</si>
  <si>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</si>
  <si>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</si>
  <si>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</si>
  <si>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</si>
  <si>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</si>
  <si>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</si>
  <si>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</si>
  <si>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</si>
  <si>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</si>
  <si>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</si>
  <si>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</si>
  <si>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</si>
  <si>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</si>
  <si>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</si>
  <si>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</si>
  <si>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</si>
  <si>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</si>
  <si>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</si>
  <si>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</si>
  <si>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</si>
  <si>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</si>
  <si>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</si>
  <si>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</si>
  <si>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</si>
  <si>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</si>
  <si>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</si>
  <si>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</si>
  <si>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</si>
  <si>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</si>
  <si>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</si>
  <si>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</si>
  <si>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</si>
  <si>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</si>
  <si>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</si>
  <si>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</si>
  <si>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</si>
  <si>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</si>
  <si>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</si>
  <si>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</si>
  <si>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</si>
  <si>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</si>
  <si>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</si>
  <si>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</si>
  <si>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</si>
  <si>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</si>
  <si>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</si>
  <si>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</si>
  <si>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</si>
  <si>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</si>
  <si>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</si>
  <si>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</si>
  <si>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</si>
  <si>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</si>
  <si>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</si>
  <si>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</si>
  <si>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</si>
  <si>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</si>
  <si>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</si>
  <si>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</si>
  <si>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</si>
  <si>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</si>
  <si>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</si>
  <si>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</si>
  <si>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</si>
  <si>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</si>
  <si>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</si>
  <si>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</si>
  <si>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</si>
  <si>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</si>
  <si>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</si>
  <si>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</si>
  <si>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</si>
  <si>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</si>
  <si>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</si>
  <si>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</si>
  <si>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</si>
  <si>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</si>
  <si>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</si>
  <si>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</si>
  <si>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</si>
  <si>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</si>
  <si>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</si>
  <si>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</si>
  <si>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</si>
  <si>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</si>
  <si>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</si>
  <si>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</si>
  <si>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</si>
  <si>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</si>
  <si>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</si>
  <si>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</si>
  <si>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</si>
  <si>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</si>
  <si>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</si>
  <si>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</si>
  <si>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</si>
  <si>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</si>
  <si>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</si>
  <si>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</si>
  <si>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</si>
  <si>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</si>
  <si>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</si>
  <si>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</si>
  <si>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</si>
  <si>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</si>
  <si>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</si>
  <si>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</si>
  <si>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</si>
  <si>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</si>
  <si>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</si>
  <si>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</si>
  <si>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</si>
  <si>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</si>
  <si>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</si>
  <si>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</si>
  <si>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</si>
  <si>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</si>
  <si>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</si>
  <si>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</si>
  <si>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</si>
  <si>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</si>
  <si>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</si>
  <si>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</si>
  <si>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</si>
  <si>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</si>
  <si>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</si>
  <si>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</si>
  <si>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</si>
  <si>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</si>
  <si>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</si>
  <si>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</si>
  <si>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</si>
  <si>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</si>
  <si>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</si>
  <si>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</si>
  <si>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</si>
  <si>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</si>
  <si>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</si>
  <si>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</si>
  <si>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</si>
  <si>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</si>
  <si>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</si>
  <si>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</si>
  <si>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</si>
  <si>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</si>
  <si>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</si>
  <si>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</si>
  <si>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</si>
  <si>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</si>
  <si>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</si>
  <si>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</si>
  <si>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</si>
  <si>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</si>
  <si>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</si>
  <si>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</si>
  <si>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</si>
  <si>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</si>
  <si>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</si>
  <si>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</si>
  <si>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</si>
  <si>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</si>
  <si>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</si>
  <si>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</si>
  <si>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</si>
  <si>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</si>
  <si>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</si>
  <si>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</si>
  <si>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</si>
  <si>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</si>
  <si>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</si>
  <si>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</si>
  <si>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</si>
  <si>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</si>
  <si>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</si>
  <si>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</si>
  <si>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</si>
  <si>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</si>
  <si>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</si>
  <si>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</si>
  <si>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</si>
  <si>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</si>
  <si>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</si>
  <si>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</si>
  <si>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</si>
  <si>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</si>
  <si>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</si>
  <si>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</si>
  <si>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</si>
  <si>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</si>
  <si>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</si>
  <si>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</si>
  <si>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</si>
  <si>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</si>
  <si>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</si>
  <si>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</si>
  <si>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</si>
  <si>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</si>
  <si>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</si>
  <si>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</si>
  <si>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</si>
  <si>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</si>
  <si>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</si>
  <si>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</si>
  <si>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</si>
  <si>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</si>
  <si>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</si>
  <si>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</si>
  <si>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</si>
  <si>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</si>
  <si>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</si>
  <si>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</si>
  <si>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</si>
  <si>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</si>
  <si>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</si>
  <si>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</si>
  <si>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</si>
  <si>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</si>
  <si>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</si>
  <si>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</si>
  <si>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</si>
  <si>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</si>
  <si>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</si>
  <si>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</si>
  <si>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</si>
  <si>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</si>
  <si>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</si>
  <si>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</si>
  <si>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</si>
  <si>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</si>
  <si>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</si>
  <si>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</si>
  <si>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</si>
  <si>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</si>
  <si>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</si>
  <si>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</si>
  <si>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</si>
  <si>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</si>
  <si>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</si>
  <si>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</si>
  <si>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</si>
  <si>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</si>
  <si>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</si>
  <si>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</si>
  <si>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</si>
  <si>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</si>
  <si>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</si>
  <si>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</si>
  <si>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</si>
  <si>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</si>
  <si>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</si>
  <si>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</si>
  <si>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</si>
  <si>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</si>
  <si>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</si>
  <si>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</si>
  <si>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</si>
  <si>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</si>
  <si>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</si>
  <si>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</si>
  <si>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</si>
  <si>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</si>
  <si>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</si>
  <si>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</si>
  <si>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</si>
  <si>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</si>
  <si>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</si>
  <si>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</si>
  <si>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</si>
  <si>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</si>
  <si>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</si>
  <si>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</si>
  <si>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</si>
  <si>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</si>
  <si>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</si>
  <si>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</si>
  <si>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</si>
  <si>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</si>
  <si>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</si>
  <si>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</si>
  <si>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</si>
  <si>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</si>
  <si>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</si>
  <si>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</si>
  <si>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</si>
  <si>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</si>
  <si>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</si>
  <si>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</si>
  <si>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</si>
  <si>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</si>
  <si>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</si>
  <si>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</si>
  <si>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</si>
  <si>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</si>
  <si>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</si>
  <si>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</si>
  <si>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</si>
  <si>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</si>
  <si>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</si>
  <si>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</si>
  <si>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</si>
  <si>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</si>
  <si>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</si>
  <si>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</si>
  <si>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</si>
  <si>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</si>
  <si>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</si>
  <si>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</si>
  <si>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</si>
  <si>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</si>
  <si>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</si>
  <si>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</si>
  <si>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</si>
  <si>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</si>
  <si>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</si>
  <si>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</si>
  <si>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</si>
  <si>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</si>
  <si>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</si>
  <si>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</si>
  <si>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</si>
  <si>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</si>
  <si>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</si>
  <si>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</si>
  <si>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</si>
  <si>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</si>
  <si>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</si>
  <si>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</si>
  <si>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</si>
  <si>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</si>
  <si>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</si>
  <si>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</si>
  <si>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</si>
  <si>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</si>
  <si>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</si>
  <si>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</si>
  <si>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</si>
  <si>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</si>
  <si>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</si>
  <si>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</si>
  <si>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</si>
  <si>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</si>
  <si>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</si>
  <si>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</si>
  <si>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</si>
  <si>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</si>
  <si>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</si>
  <si>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</si>
  <si>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</si>
  <si>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</si>
  <si>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</si>
  <si>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</si>
  <si>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</si>
  <si>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</si>
  <si>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</si>
  <si>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</si>
  <si>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</si>
  <si>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</si>
  <si>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</si>
  <si>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</si>
  <si>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</si>
  <si>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</si>
  <si>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</si>
  <si>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</si>
  <si>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</si>
  <si>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</si>
  <si>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</si>
  <si>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</si>
  <si>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</si>
  <si>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</si>
  <si>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</si>
  <si>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</si>
  <si>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</si>
  <si>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</si>
  <si>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</si>
  <si>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</si>
  <si>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</si>
  <si>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</si>
  <si>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</si>
  <si>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</si>
  <si>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</si>
  <si>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</si>
  <si>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</si>
  <si>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</si>
  <si>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</si>
  <si>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</si>
  <si>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</si>
  <si>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</si>
  <si>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</si>
  <si>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</si>
  <si>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</si>
  <si>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</si>
  <si>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</si>
  <si>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</si>
  <si>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</si>
  <si>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</si>
  <si>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</si>
  <si>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</si>
  <si>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</si>
  <si>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</si>
  <si>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</si>
  <si>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</si>
  <si>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</si>
  <si>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</si>
  <si>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</si>
  <si>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</si>
  <si>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</si>
  <si>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</si>
  <si>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</si>
  <si>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</si>
  <si>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</si>
  <si>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</si>
  <si>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</si>
  <si>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</si>
  <si>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</si>
  <si>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</si>
  <si>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</si>
  <si>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</si>
  <si>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</si>
  <si>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</si>
  <si>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</si>
  <si>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</si>
  <si>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</si>
  <si>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</si>
  <si>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</si>
  <si>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</si>
  <si>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</si>
  <si>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</si>
  <si>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</si>
  <si>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</si>
  <si>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</si>
  <si>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</si>
  <si>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</si>
  <si>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</si>
  <si>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</si>
  <si>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</si>
  <si>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</si>
  <si>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</si>
  <si>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</si>
  <si>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</si>
  <si>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</si>
  <si>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</si>
  <si>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</si>
  <si>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</si>
  <si>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</si>
  <si>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</si>
  <si>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</si>
  <si>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</si>
  <si>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</si>
  <si>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</si>
  <si>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</si>
  <si>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</si>
  <si>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</si>
  <si>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</si>
  <si>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</si>
  <si>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</si>
  <si>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</si>
  <si>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</si>
  <si>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</si>
  <si>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</si>
  <si>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</si>
  <si>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</si>
  <si>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</si>
  <si>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</si>
  <si>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</si>
  <si>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</si>
  <si>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</si>
  <si>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</si>
  <si>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</si>
  <si>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</si>
  <si>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</si>
  <si>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</si>
  <si>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</si>
  <si>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</si>
  <si>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</si>
  <si>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</si>
  <si>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</si>
  <si>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</si>
  <si>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</si>
  <si>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</si>
  <si>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</si>
  <si>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</si>
  <si>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</si>
  <si>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</si>
  <si>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</si>
  <si>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</si>
  <si>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</si>
  <si>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</si>
  <si>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</si>
  <si>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</si>
  <si>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</si>
  <si>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</si>
  <si>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</si>
  <si>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</si>
  <si>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</si>
  <si>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</si>
  <si>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</si>
  <si>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</si>
  <si>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</si>
  <si>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</si>
  <si>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</si>
  <si>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</si>
  <si>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</si>
  <si>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</si>
  <si>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</si>
  <si>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</si>
  <si>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</si>
  <si>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</si>
  <si>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</si>
  <si>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</si>
  <si>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</si>
  <si>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</si>
  <si>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</si>
  <si>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</si>
  <si>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</si>
  <si>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</si>
  <si>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</si>
  <si>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</si>
  <si>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</si>
  <si>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</si>
  <si>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</si>
  <si>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</si>
  <si>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</si>
  <si>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</si>
  <si>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</si>
  <si>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</si>
  <si>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</si>
  <si>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</si>
  <si>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</si>
  <si>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</si>
  <si>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</si>
  <si>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</si>
  <si>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</si>
  <si>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</si>
  <si>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</si>
  <si>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</si>
  <si>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</si>
  <si>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</si>
  <si>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</si>
  <si>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</si>
  <si>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</si>
  <si>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</si>
  <si>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</si>
  <si>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</si>
  <si>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</si>
  <si>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</si>
  <si>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</si>
  <si>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</si>
  <si>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</si>
  <si>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</si>
  <si>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</si>
  <si>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</si>
  <si>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</si>
  <si>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</si>
  <si>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</si>
  <si>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</si>
  <si>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</si>
  <si>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</si>
  <si>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</si>
  <si>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</si>
  <si>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</si>
  <si>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</si>
  <si>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</si>
  <si>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</si>
  <si>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</si>
  <si>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</si>
  <si>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</si>
  <si>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</si>
  <si>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</si>
  <si>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</si>
  <si>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</si>
  <si>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</si>
  <si>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</si>
  <si>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</si>
  <si>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</si>
  <si>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</si>
  <si>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</si>
  <si>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</si>
  <si>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</si>
  <si>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</si>
  <si>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</si>
  <si>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</si>
  <si>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</si>
  <si>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</si>
  <si>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</si>
  <si>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</si>
  <si>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</si>
  <si>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</si>
  <si>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</si>
  <si>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</si>
  <si>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</si>
  <si>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</si>
  <si>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</si>
  <si>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</si>
  <si>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</si>
  <si>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</si>
  <si>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</si>
  <si>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</si>
  <si>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</si>
  <si>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</si>
  <si>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</si>
  <si>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</si>
  <si>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</si>
  <si>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</si>
  <si>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</si>
  <si>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</si>
  <si>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</si>
  <si>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</si>
  <si>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</si>
  <si>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</si>
  <si>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</si>
  <si>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</si>
  <si>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</si>
  <si>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</si>
  <si>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</si>
  <si>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</si>
  <si>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</si>
  <si>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</si>
  <si>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</si>
  <si>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</si>
  <si>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</si>
  <si>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</si>
  <si>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</si>
  <si>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</si>
  <si>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</si>
  <si>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</si>
  <si>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</si>
  <si>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</si>
  <si>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</si>
  <si>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</si>
  <si>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</si>
  <si>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</si>
  <si>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</si>
  <si>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</si>
  <si>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</si>
  <si>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</si>
  <si>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</si>
  <si>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</si>
  <si>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</si>
  <si>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</si>
  <si>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</si>
  <si>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</si>
  <si>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</si>
  <si>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</si>
  <si>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</si>
  <si>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</si>
  <si>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</si>
  <si>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</si>
  <si>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</si>
  <si>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</si>
  <si>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</si>
  <si>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</si>
  <si>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</si>
  <si>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</si>
  <si>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</si>
  <si>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</si>
  <si>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</si>
  <si>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</si>
  <si>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</si>
  <si>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</si>
  <si>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</si>
  <si>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</si>
  <si>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</si>
  <si>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</si>
  <si>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</si>
  <si>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</si>
  <si>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</si>
  <si>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</si>
  <si>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</si>
  <si>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</si>
  <si>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</si>
  <si>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</si>
  <si>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</si>
  <si>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</si>
  <si>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</si>
  <si>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</si>
  <si>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</si>
  <si>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</si>
  <si>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</si>
  <si>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</si>
  <si>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</si>
  <si>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</si>
  <si>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</si>
  <si>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</si>
  <si>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</si>
  <si>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</si>
  <si>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</si>
  <si>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</si>
  <si>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</si>
  <si>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</si>
  <si>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</si>
  <si>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</si>
  <si>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</si>
  <si>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</si>
  <si>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</si>
  <si>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</si>
  <si>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</si>
  <si>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</si>
  <si>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</si>
  <si>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</si>
  <si>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</si>
  <si>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</si>
  <si>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</si>
  <si>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</si>
  <si>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</si>
  <si>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</si>
  <si>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</si>
  <si>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</si>
  <si>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</si>
  <si>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</si>
  <si>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</si>
  <si>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</si>
  <si>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</si>
  <si>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</si>
  <si>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</si>
  <si>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</si>
  <si>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</si>
  <si>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</si>
  <si>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</si>
  <si>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</si>
  <si>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</si>
  <si>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</si>
  <si>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</si>
  <si>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</si>
  <si>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</si>
  <si>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</si>
  <si>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</si>
  <si>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</si>
  <si>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</si>
  <si>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</si>
  <si>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</si>
  <si>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</si>
  <si>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</si>
  <si>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</si>
  <si>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</si>
  <si>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</si>
  <si>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</si>
  <si>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</si>
  <si>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</si>
  <si>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</si>
  <si>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</si>
  <si>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</si>
  <si>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</si>
  <si>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</si>
  <si>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</si>
  <si>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</si>
  <si>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</si>
  <si>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</si>
  <si>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</si>
  <si>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</si>
  <si>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</si>
  <si>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</si>
  <si>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</si>
  <si>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</si>
  <si>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</si>
  <si>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</si>
  <si>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</si>
  <si>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</si>
  <si>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</si>
  <si>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</si>
  <si>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</si>
  <si>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</si>
  <si>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</si>
  <si>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</si>
  <si>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</si>
  <si>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</si>
  <si>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</si>
  <si>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</si>
  <si>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</si>
  <si>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</si>
  <si>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</si>
  <si>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</si>
  <si>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</si>
  <si>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</si>
  <si>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</si>
  <si>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</si>
  <si>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</si>
  <si>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</si>
  <si>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</si>
  <si>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</si>
  <si>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</si>
  <si>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</si>
  <si>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</si>
  <si>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</si>
  <si>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</si>
  <si>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</si>
  <si>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</si>
  <si>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</si>
  <si>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</si>
  <si>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</si>
  <si>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</si>
  <si>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</si>
  <si>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</si>
  <si>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</si>
  <si>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</si>
  <si>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</si>
  <si>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</si>
  <si>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</si>
  <si>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</si>
  <si>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</si>
  <si>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</si>
  <si>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</si>
  <si>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</si>
  <si>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</si>
  <si>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</si>
  <si>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</si>
  <si>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</si>
  <si>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</si>
  <si>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</si>
  <si>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</si>
  <si>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</si>
  <si>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</si>
  <si>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</si>
  <si>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</si>
  <si>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</si>
  <si>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</si>
  <si>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</si>
  <si>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</si>
  <si>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</si>
  <si>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</si>
  <si>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</si>
  <si>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</si>
  <si>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</si>
  <si>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</si>
  <si>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</si>
  <si>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</si>
  <si>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</si>
  <si>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</si>
  <si>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</si>
  <si>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</si>
  <si>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</si>
  <si>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</si>
  <si>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</si>
  <si>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</si>
  <si>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</si>
  <si>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</si>
  <si>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</si>
  <si>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</si>
  <si>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</si>
  <si>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</si>
  <si>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</si>
  <si>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</si>
  <si>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</si>
  <si>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</si>
  <si>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</si>
  <si>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</si>
  <si>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</si>
  <si>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</si>
  <si>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</si>
  <si>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</si>
  <si>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</si>
  <si>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</si>
  <si>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</si>
  <si>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</si>
  <si>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</si>
  <si>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</si>
  <si>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</si>
  <si>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</si>
  <si>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</si>
  <si>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</si>
  <si>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</si>
  <si>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</si>
  <si>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</si>
  <si>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</si>
  <si>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</si>
  <si>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</si>
  <si>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</si>
  <si>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</si>
  <si>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</si>
  <si>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</si>
  <si>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</si>
  <si>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</si>
  <si>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</si>
  <si>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</si>
  <si>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</si>
  <si>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</si>
  <si>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</si>
  <si>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</si>
  <si>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</si>
  <si>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</si>
  <si>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</si>
  <si>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</si>
  <si>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</si>
  <si>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</si>
  <si>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</si>
  <si>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</si>
  <si>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</si>
  <si>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</si>
  <si>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</si>
  <si>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</si>
  <si>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</si>
  <si>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</si>
  <si>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</si>
  <si>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</si>
  <si>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</si>
  <si>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</si>
  <si>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</si>
  <si>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</si>
  <si>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</si>
  <si>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</si>
  <si>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</si>
  <si>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</si>
  <si>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</si>
  <si>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</si>
  <si>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</si>
  <si>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</si>
  <si>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</si>
  <si>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</si>
  <si>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</si>
  <si>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</si>
  <si>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</si>
  <si>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</si>
  <si>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</si>
  <si>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</si>
  <si>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</si>
  <si>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</si>
  <si>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</si>
  <si>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</si>
  <si>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</si>
  <si>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</si>
  <si>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</si>
  <si>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</si>
  <si>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</si>
  <si>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</si>
  <si>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</si>
  <si>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</si>
  <si>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</si>
  <si>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</si>
  <si>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</si>
  <si>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</si>
  <si>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</si>
  <si>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</si>
  <si>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</si>
  <si>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</si>
  <si>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</si>
  <si>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</si>
  <si>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</si>
  <si>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</si>
  <si>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</si>
  <si>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</si>
  <si>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</si>
  <si>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</si>
  <si>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</si>
  <si>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</si>
  <si>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</si>
  <si>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</si>
  <si>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</si>
  <si>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</si>
  <si>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</si>
  <si>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</si>
  <si>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</si>
  <si>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</si>
  <si>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</si>
  <si>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</si>
  <si>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</si>
  <si>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</si>
  <si>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</si>
  <si>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</si>
  <si>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</si>
  <si>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</si>
  <si>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</si>
  <si>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</si>
  <si>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</si>
  <si>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</si>
  <si>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</si>
  <si>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</si>
  <si>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</si>
  <si>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</si>
  <si>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</si>
  <si>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</si>
  <si>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</si>
  <si>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</si>
  <si>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</si>
  <si>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</si>
  <si>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</si>
  <si>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</si>
  <si>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</si>
  <si>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</si>
  <si>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</si>
  <si>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</si>
  <si>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</si>
  <si>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</si>
  <si>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</si>
  <si>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</si>
  <si>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</si>
  <si>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</si>
  <si>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</si>
  <si>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</si>
  <si>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</si>
  <si>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</si>
  <si>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</si>
  <si>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</si>
  <si>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</si>
  <si>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</si>
  <si>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</si>
  <si>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</si>
  <si>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</si>
  <si>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</si>
  <si>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</si>
  <si>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</si>
  <si>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</si>
  <si>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</si>
  <si>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</si>
  <si>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</si>
  <si>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</si>
  <si>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</si>
  <si>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</si>
  <si>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</si>
  <si>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</si>
  <si>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</si>
  <si>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</si>
  <si>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</si>
  <si>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</si>
  <si>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</si>
  <si>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</si>
  <si>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</si>
  <si>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</si>
  <si>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</si>
  <si>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</si>
  <si>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</si>
  <si>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</si>
  <si>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</si>
  <si>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</si>
  <si>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</si>
  <si>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</si>
  <si>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</si>
  <si>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</si>
  <si>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</si>
  <si>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</si>
  <si>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</si>
  <si>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</si>
  <si>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</si>
  <si>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</si>
  <si>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</si>
  <si>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</si>
  <si>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</si>
  <si>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</si>
  <si>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</si>
  <si>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</si>
  <si>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</si>
  <si>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</si>
  <si>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</si>
  <si>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</si>
  <si>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</si>
  <si>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</si>
  <si>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</si>
  <si>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</si>
  <si>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</si>
  <si>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</si>
  <si>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</si>
  <si>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</si>
  <si>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</si>
  <si>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</si>
  <si>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</si>
  <si>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</si>
  <si>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</si>
  <si>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</si>
  <si>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</si>
  <si>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</si>
  <si>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</si>
  <si>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</si>
  <si>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</si>
  <si>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</si>
  <si>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</si>
  <si>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</si>
  <si>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</si>
  <si>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</si>
  <si>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</si>
  <si>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</si>
  <si>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</si>
  <si>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</si>
  <si>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</si>
  <si>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</si>
  <si>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</si>
  <si>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</si>
  <si>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</si>
  <si>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</si>
  <si>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</si>
  <si>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</si>
  <si>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</si>
  <si>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</si>
  <si>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</si>
  <si>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</si>
  <si>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</si>
  <si>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</si>
  <si>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</si>
  <si>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</si>
  <si>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</si>
  <si>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</si>
  <si>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</si>
  <si>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</si>
  <si>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</si>
  <si>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</si>
  <si>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</si>
  <si>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</si>
  <si>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</si>
  <si>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</si>
  <si>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</si>
  <si>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</si>
  <si>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</si>
  <si>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</si>
  <si>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</si>
  <si>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</si>
  <si>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</si>
  <si>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</si>
  <si>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</si>
  <si>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</si>
  <si>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</si>
  <si>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</si>
  <si>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</si>
  <si>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</si>
  <si>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</si>
  <si>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</si>
  <si>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</si>
  <si>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</si>
  <si>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</si>
  <si>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</si>
  <si>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</si>
  <si>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</si>
  <si>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</si>
  <si>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</si>
  <si>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</si>
  <si>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</si>
  <si>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</si>
  <si>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</si>
  <si>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</si>
  <si>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</si>
  <si>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</si>
  <si>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</si>
  <si>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</si>
  <si>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</si>
  <si>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</si>
  <si>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</si>
  <si>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</si>
  <si>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</si>
  <si>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</si>
  <si>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</si>
  <si>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</si>
  <si>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</si>
  <si>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</si>
  <si>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</si>
  <si>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</si>
  <si>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</si>
  <si>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</si>
  <si>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</si>
  <si>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</si>
  <si>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</si>
  <si>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</si>
  <si>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</si>
  <si>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</si>
  <si>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</si>
  <si>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</si>
  <si>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</si>
  <si>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</si>
  <si>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</si>
  <si>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</si>
  <si>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</si>
  <si>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</si>
  <si>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</si>
  <si>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</si>
  <si>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</si>
  <si>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</si>
  <si>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</si>
  <si>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</si>
  <si>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</si>
  <si>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</si>
  <si>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</si>
  <si>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</si>
  <si>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</si>
  <si>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</si>
  <si>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</si>
  <si>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</si>
  <si>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</si>
  <si>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</si>
  <si>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</si>
  <si>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</si>
  <si>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</si>
  <si>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</si>
  <si>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</si>
  <si>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</si>
  <si>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</si>
  <si>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</si>
  <si>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</si>
  <si>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</si>
  <si>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</si>
  <si>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</si>
  <si>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</si>
  <si>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</si>
  <si>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</si>
  <si>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</si>
  <si>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</si>
  <si>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</si>
  <si>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</si>
  <si>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</si>
  <si>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</si>
  <si>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</si>
  <si>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</si>
  <si>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</si>
  <si>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</si>
  <si>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</si>
  <si>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</si>
  <si>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</si>
  <si>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</si>
  <si>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</si>
  <si>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</si>
  <si>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</si>
  <si>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</si>
  <si>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</si>
  <si>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</si>
  <si>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</si>
  <si>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</si>
  <si>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</si>
  <si>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</si>
  <si>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</si>
  <si>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</si>
  <si>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</si>
  <si>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</si>
  <si>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</si>
  <si>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</si>
  <si>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</si>
  <si>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</si>
  <si>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</si>
  <si>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</si>
  <si>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</si>
  <si>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</si>
  <si>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</si>
  <si>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</si>
  <si>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</si>
  <si>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</si>
  <si>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</si>
  <si>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</si>
  <si>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</si>
  <si>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</si>
  <si>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</si>
  <si>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</si>
  <si>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</si>
  <si>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</si>
  <si>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</si>
  <si>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</si>
  <si>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</si>
  <si>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</si>
  <si>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</si>
  <si>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</si>
  <si>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</si>
  <si>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</si>
  <si>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</si>
  <si>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</si>
  <si>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</si>
  <si>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</si>
  <si>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</si>
  <si>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</si>
  <si>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</si>
  <si>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</si>
  <si>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</si>
  <si>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</si>
  <si>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</si>
  <si>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</si>
  <si>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</si>
  <si>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</si>
  <si>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</si>
  <si>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</si>
  <si>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</si>
  <si>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</si>
  <si>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</si>
  <si>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</si>
  <si>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</si>
  <si>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</si>
  <si>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</si>
  <si>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</si>
  <si>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</si>
  <si>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</si>
  <si>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</si>
  <si>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</si>
  <si>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</si>
  <si>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</si>
  <si>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</si>
  <si>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</si>
  <si>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</si>
  <si>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</si>
  <si>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</si>
  <si>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</si>
  <si>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</si>
  <si>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</si>
  <si>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</si>
  <si>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</si>
  <si>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</si>
  <si>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</si>
  <si>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</si>
  <si>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</si>
  <si>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</si>
  <si>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</si>
  <si>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</si>
  <si>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</si>
  <si>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</si>
  <si>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</si>
  <si>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</si>
  <si>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</si>
  <si>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</si>
  <si>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</si>
  <si>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</si>
  <si>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</si>
  <si>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</si>
  <si>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</si>
  <si>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</si>
  <si>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</si>
  <si>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</si>
  <si>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</si>
  <si>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</si>
  <si>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</si>
  <si>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</si>
  <si>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</si>
  <si>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</si>
  <si>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</si>
  <si>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</si>
  <si>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</si>
  <si>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</si>
  <si>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</si>
  <si>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</si>
  <si>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</si>
  <si>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</si>
  <si>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</si>
  <si>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</si>
  <si>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</si>
  <si>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</si>
  <si>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</si>
  <si>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</si>
  <si>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</si>
  <si>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</si>
  <si>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</si>
  <si>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</si>
  <si>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</si>
  <si>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</si>
  <si>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</si>
  <si>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</si>
  <si>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</si>
  <si>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</si>
  <si>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</si>
  <si>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</si>
  <si>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</si>
  <si>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</si>
  <si>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</si>
  <si>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</si>
  <si>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</si>
  <si>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</si>
  <si>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</si>
  <si>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</si>
  <si>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</si>
  <si>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</si>
  <si>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</si>
  <si>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</si>
  <si>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</si>
  <si>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</si>
  <si>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</si>
  <si>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</si>
  <si>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</si>
  <si>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</si>
  <si>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</si>
  <si>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</si>
  <si>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</si>
  <si>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</si>
  <si>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</si>
  <si>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</si>
  <si>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</si>
  <si>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</si>
  <si>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</si>
  <si>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</si>
  <si>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</si>
  <si>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</si>
  <si>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</si>
  <si>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</si>
  <si>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</si>
  <si>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</si>
  <si>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</si>
  <si>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</si>
  <si>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</si>
  <si>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</si>
  <si>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</si>
  <si>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</si>
  <si>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</si>
  <si>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</si>
  <si>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</si>
  <si>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</si>
  <si>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</si>
  <si>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</si>
  <si>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</si>
  <si>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</si>
  <si>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</si>
  <si>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</si>
  <si>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</si>
  <si>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</si>
  <si>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</si>
  <si>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</si>
  <si>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</si>
  <si>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</si>
  <si>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</si>
  <si>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</si>
  <si>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</si>
  <si>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</si>
  <si>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</si>
  <si>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</si>
  <si>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</si>
  <si>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</si>
  <si>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</si>
  <si>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</si>
  <si>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</si>
  <si>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</si>
  <si>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</si>
  <si>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</si>
  <si>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</si>
  <si>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</si>
  <si>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</si>
  <si>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</si>
  <si>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</si>
  <si>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</si>
  <si>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</si>
  <si>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</si>
  <si>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</si>
  <si>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</si>
  <si>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</si>
  <si>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</si>
  <si>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</si>
  <si>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</si>
  <si>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</si>
  <si>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</si>
  <si>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</si>
  <si>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</si>
  <si>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</si>
  <si>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</si>
  <si>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</si>
  <si>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</si>
  <si>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</si>
  <si>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</si>
  <si>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</si>
  <si>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</si>
  <si>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</si>
  <si>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</si>
  <si>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</si>
  <si>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</si>
  <si>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</si>
  <si>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</si>
  <si>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</si>
  <si>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</si>
  <si>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</si>
  <si>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</si>
  <si>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</si>
  <si>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</si>
  <si>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</si>
  <si>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</si>
  <si>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</si>
  <si>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</si>
  <si>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</si>
  <si>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</si>
  <si>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</si>
  <si>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</si>
  <si>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</si>
  <si>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</si>
  <si>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</si>
  <si>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</si>
  <si>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</si>
  <si>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</si>
  <si>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</si>
  <si>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</si>
  <si>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</si>
  <si>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</si>
  <si>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</si>
  <si>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</si>
  <si>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</si>
  <si>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</si>
  <si>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</si>
  <si>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</si>
  <si>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</si>
  <si>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</si>
  <si>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</si>
  <si>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</si>
  <si>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</si>
  <si>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</si>
  <si>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</si>
  <si>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</si>
  <si>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</si>
  <si>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</si>
  <si>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</si>
  <si>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</si>
  <si>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</si>
  <si>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</si>
  <si>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</si>
  <si>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</si>
  <si>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</si>
  <si>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</si>
  <si>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</si>
  <si>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</si>
  <si>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</si>
  <si>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</si>
  <si>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</si>
  <si>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</si>
  <si>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</si>
  <si>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</si>
  <si>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</si>
  <si>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</si>
  <si>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</si>
  <si>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</si>
  <si>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</si>
  <si>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</si>
  <si>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</si>
  <si>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</si>
  <si>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</si>
  <si>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</si>
  <si>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</si>
  <si>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</si>
  <si>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</si>
  <si>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</si>
  <si>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</si>
  <si>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</si>
  <si>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</si>
  <si>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</si>
  <si>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</si>
  <si>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</si>
  <si>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</si>
  <si>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</si>
  <si>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</si>
  <si>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</si>
  <si>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</si>
  <si>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</si>
  <si>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</si>
  <si>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</si>
  <si>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</si>
  <si>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</si>
  <si>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</si>
  <si>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</si>
  <si>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</si>
  <si>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</si>
  <si>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</si>
  <si>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</si>
  <si>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</si>
  <si>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</si>
  <si>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</si>
  <si>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</si>
  <si>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</si>
  <si>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</si>
  <si>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</si>
  <si>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</si>
  <si>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</si>
  <si>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</si>
  <si>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</si>
  <si>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</si>
  <si>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</si>
  <si>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</si>
  <si>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</si>
  <si>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</si>
  <si>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</si>
  <si>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</si>
  <si>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</si>
  <si>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</si>
  <si>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</si>
  <si>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</si>
  <si>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</si>
  <si>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</si>
  <si>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</si>
  <si>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</si>
  <si>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</si>
  <si>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</si>
  <si>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</si>
  <si>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</si>
  <si>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</si>
  <si>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</si>
  <si>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</si>
  <si>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</si>
  <si>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</si>
  <si>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</si>
  <si>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</si>
  <si>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</si>
  <si>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</si>
  <si>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</si>
  <si>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</si>
  <si>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</si>
  <si>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</si>
  <si>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</si>
  <si>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</si>
  <si>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</si>
  <si>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18201</t>
  </si>
  <si>
    <t>福井市</t>
  </si>
  <si>
    <t>18201_令和4年度</t>
  </si>
  <si>
    <t>18201_令和6年度</t>
  </si>
  <si>
    <t>01460_令和6年度</t>
  </si>
  <si>
    <t>01460</t>
  </si>
  <si>
    <t>上富良野町</t>
  </si>
  <si>
    <t>01453_令和6年度</t>
  </si>
  <si>
    <t>01453</t>
  </si>
  <si>
    <t>東神楽町</t>
  </si>
  <si>
    <t>01460_令和4年度</t>
  </si>
  <si>
    <t>01453_令和4年度</t>
  </si>
  <si>
    <t>池田町</t>
  </si>
  <si>
    <t>美浜町</t>
  </si>
  <si>
    <t>18205</t>
  </si>
  <si>
    <t>大野市</t>
  </si>
  <si>
    <t>18205_令和4年度</t>
  </si>
  <si>
    <t>18205_令和6年度</t>
  </si>
  <si>
    <t>18423</t>
  </si>
  <si>
    <t>越前町</t>
  </si>
  <si>
    <t>18423_令和4年度</t>
  </si>
  <si>
    <t>18423_令和6年度</t>
  </si>
  <si>
    <t>18322</t>
  </si>
  <si>
    <t>永平寺町</t>
  </si>
  <si>
    <t>18322_令和4年度</t>
  </si>
  <si>
    <t>18322_令和6年度</t>
  </si>
  <si>
    <t>18483</t>
  </si>
  <si>
    <t>おおい町</t>
  </si>
  <si>
    <t>18483_令和4年度</t>
  </si>
  <si>
    <t>18483_令和6年度</t>
  </si>
  <si>
    <t>18204</t>
  </si>
  <si>
    <t>小浜市</t>
  </si>
  <si>
    <t>18204_令和4年度</t>
  </si>
  <si>
    <t>18204_令和6年度</t>
  </si>
  <si>
    <t>18208</t>
  </si>
  <si>
    <t>あわら市</t>
  </si>
  <si>
    <t>18208_令和4年度</t>
  </si>
  <si>
    <t>18208_令和6年度</t>
  </si>
  <si>
    <t>18501</t>
  </si>
  <si>
    <t>若狭町</t>
  </si>
  <si>
    <t>18501_令和4年度</t>
  </si>
  <si>
    <t>18501_令和6年度</t>
  </si>
  <si>
    <t>18382</t>
  </si>
  <si>
    <t>18382_令和4年度</t>
  </si>
  <si>
    <t>18382_令和6年度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</si>
  <si>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</si>
  <si>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</si>
  <si>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</si>
  <si>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</si>
  <si>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</si>
  <si>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</si>
  <si>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</si>
  <si>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</si>
  <si>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</si>
  <si>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</si>
  <si>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</si>
  <si>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</si>
  <si>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</si>
  <si>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</si>
  <si>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</si>
  <si>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</si>
  <si>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</si>
  <si>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</si>
  <si>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</si>
  <si>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</si>
  <si>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</si>
  <si>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</si>
  <si>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</si>
  <si>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</si>
  <si>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</si>
  <si>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</si>
  <si>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</si>
  <si>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</si>
  <si>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</si>
  <si>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</si>
  <si>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</si>
  <si>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</si>
  <si>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</si>
  <si>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</si>
  <si>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</si>
  <si>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</si>
  <si>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</si>
  <si>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</si>
  <si>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</si>
  <si>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</si>
  <si>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</si>
  <si>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</si>
  <si>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</si>
  <si>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</si>
  <si>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</si>
  <si>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</si>
  <si>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</si>
  <si>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</si>
  <si>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</si>
  <si>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</si>
  <si>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</si>
  <si>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</si>
  <si>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</si>
  <si>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</si>
  <si>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</si>
  <si>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</si>
  <si>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</si>
  <si>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</si>
  <si>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</si>
  <si>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</si>
  <si>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</si>
  <si>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</si>
  <si>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</si>
  <si>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</si>
  <si>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</si>
  <si>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</si>
  <si>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</si>
  <si>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</si>
  <si>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</si>
  <si>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</si>
  <si>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</si>
  <si>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</si>
  <si>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</si>
  <si>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</si>
  <si>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</si>
  <si>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</si>
  <si>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</si>
  <si>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</si>
  <si>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</si>
  <si>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</si>
  <si>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</si>
  <si>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</si>
  <si>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</si>
  <si>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</si>
  <si>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</si>
  <si>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</si>
  <si>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</si>
  <si>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</si>
  <si>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</si>
  <si>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</si>
  <si>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</si>
  <si>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</si>
  <si>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</si>
  <si>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</si>
  <si>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</si>
  <si>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</si>
  <si>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</si>
  <si>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</si>
  <si>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</si>
  <si>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</si>
  <si>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</si>
  <si>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</si>
  <si>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</si>
  <si>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</si>
  <si>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</si>
  <si>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</si>
  <si>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</si>
  <si>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</si>
  <si>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</si>
  <si>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</si>
  <si>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</si>
  <si>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</si>
  <si>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</si>
  <si>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</si>
  <si>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</si>
  <si>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</si>
  <si>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</si>
  <si>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</si>
  <si>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</si>
  <si>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</si>
  <si>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</si>
  <si>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</si>
  <si>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</si>
  <si>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</si>
  <si>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</si>
  <si>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</si>
  <si>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</si>
  <si>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</si>
  <si>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</si>
  <si>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</si>
  <si>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</si>
  <si>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</si>
  <si>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</si>
  <si>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</si>
  <si>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</si>
  <si>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</si>
  <si>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</si>
  <si>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</si>
  <si>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</si>
  <si>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</si>
  <si>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</si>
  <si>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</si>
  <si>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</si>
  <si>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</si>
  <si>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</si>
  <si>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</si>
  <si>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</si>
  <si>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</si>
  <si>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</si>
  <si>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</si>
  <si>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</si>
  <si>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</si>
  <si>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</si>
  <si>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</si>
  <si>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</si>
  <si>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</si>
  <si>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</si>
  <si>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</si>
  <si>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</si>
  <si>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</si>
  <si>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</si>
  <si>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</si>
  <si>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</si>
  <si>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</si>
  <si>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</si>
  <si>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</si>
  <si>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</si>
  <si>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</si>
  <si>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</si>
  <si>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</si>
  <si>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</si>
  <si>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</si>
  <si>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</si>
  <si>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</si>
  <si>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</si>
  <si>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</si>
  <si>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</si>
  <si>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</si>
  <si>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</si>
  <si>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</si>
  <si>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</si>
  <si>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</si>
  <si>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</si>
  <si>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</si>
  <si>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</si>
  <si>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</si>
  <si>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</si>
  <si>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</si>
  <si>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</si>
  <si>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</si>
  <si>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</si>
  <si>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</si>
  <si>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</si>
  <si>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</si>
  <si>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</si>
  <si>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</si>
  <si>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</si>
  <si>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</si>
  <si>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</si>
  <si>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</si>
  <si>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</si>
  <si>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</si>
  <si>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</si>
  <si>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</si>
  <si>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</si>
  <si>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</si>
  <si>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</si>
  <si>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</si>
  <si>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</si>
  <si>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</si>
  <si>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</si>
  <si>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</si>
  <si>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</si>
  <si>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</si>
  <si>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</si>
  <si>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</si>
  <si>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</si>
  <si>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</si>
  <si>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</si>
  <si>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</si>
  <si>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</si>
  <si>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</si>
  <si>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</si>
  <si>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</si>
  <si>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</si>
  <si>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</si>
  <si>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</si>
  <si>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</si>
  <si>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</si>
  <si>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</si>
  <si>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</si>
  <si>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</si>
  <si>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</si>
  <si>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</si>
  <si>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</si>
  <si>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</si>
  <si>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</si>
  <si>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</si>
  <si>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</si>
  <si>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</si>
  <si>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</si>
  <si>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</si>
  <si>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</si>
  <si>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</si>
  <si>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</si>
  <si>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</si>
  <si>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</si>
  <si>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</si>
  <si>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</si>
  <si>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</si>
  <si>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</si>
  <si>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</si>
  <si>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</si>
  <si>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</si>
  <si>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</si>
  <si>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</si>
  <si>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</si>
  <si>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</si>
  <si>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</si>
  <si>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</si>
  <si>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</si>
  <si>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</si>
  <si>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</si>
  <si>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</si>
  <si>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</si>
  <si>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</si>
  <si>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</si>
  <si>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</si>
  <si>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</si>
  <si>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</si>
  <si>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</si>
  <si>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</si>
  <si>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</si>
  <si>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</si>
  <si>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</si>
  <si>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</si>
  <si>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</si>
  <si>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</si>
  <si>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</si>
  <si>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</si>
  <si>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</si>
  <si>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</si>
  <si>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</si>
  <si>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</si>
  <si>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</si>
  <si>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</si>
  <si>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</si>
  <si>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</si>
  <si>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</si>
  <si>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</si>
  <si>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</si>
  <si>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</si>
  <si>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</si>
  <si>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</si>
  <si>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</si>
  <si>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</si>
  <si>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</si>
  <si>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</si>
  <si>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</si>
  <si>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</si>
  <si>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</si>
  <si>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</si>
  <si>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</si>
  <si>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</si>
  <si>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</si>
  <si>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</si>
  <si>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</si>
  <si>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</si>
  <si>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</si>
  <si>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</si>
  <si>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</si>
  <si>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</si>
  <si>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</si>
  <si>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</si>
  <si>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</si>
  <si>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</si>
  <si>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</si>
  <si>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</si>
  <si>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</si>
  <si>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</si>
  <si>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</si>
  <si>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</si>
  <si>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</si>
  <si>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</si>
  <si>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</si>
  <si>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</si>
  <si>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</si>
  <si>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</si>
  <si>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</si>
  <si>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</si>
  <si>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</si>
  <si>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</si>
  <si>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</si>
  <si>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</si>
  <si>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</si>
  <si>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</si>
  <si>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</si>
  <si>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</si>
  <si>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</si>
  <si>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</si>
  <si>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</si>
  <si>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</si>
  <si>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</si>
  <si>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</si>
  <si>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</si>
  <si>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</si>
  <si>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</si>
  <si>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</si>
  <si>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</si>
  <si>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</si>
  <si>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</si>
  <si>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</si>
  <si>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</si>
  <si>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</si>
  <si>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</si>
  <si>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</si>
  <si>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</si>
  <si>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</si>
  <si>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</si>
  <si>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</si>
  <si>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</si>
  <si>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</si>
  <si>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</si>
  <si>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</si>
  <si>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</si>
  <si>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</si>
  <si>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</si>
  <si>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</si>
  <si>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</si>
  <si>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</si>
  <si>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</si>
  <si>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</si>
  <si>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</si>
  <si>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</si>
  <si>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</si>
  <si>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</si>
  <si>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</si>
  <si>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</si>
  <si>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</si>
  <si>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</si>
  <si>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</si>
  <si>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</si>
  <si>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</si>
  <si>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</si>
  <si>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</si>
  <si>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</si>
  <si>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</si>
  <si>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</si>
  <si>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</si>
  <si>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</si>
  <si>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</si>
  <si>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</si>
  <si>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</si>
  <si>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</si>
  <si>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</si>
  <si>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</si>
  <si>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</si>
  <si>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</si>
  <si>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</si>
  <si>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</si>
  <si>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</si>
  <si>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</si>
  <si>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</si>
  <si>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</si>
  <si>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</si>
  <si>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</si>
  <si>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</si>
  <si>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</si>
  <si>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</si>
  <si>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</si>
  <si>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</si>
  <si>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</si>
  <si>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</si>
  <si>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</si>
  <si>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</si>
  <si>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</si>
  <si>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</si>
  <si>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</si>
  <si>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</si>
  <si>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</si>
  <si>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</si>
  <si>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</si>
  <si>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</si>
  <si>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</si>
  <si>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</si>
  <si>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</si>
  <si>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</si>
  <si>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</si>
  <si>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</si>
  <si>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</si>
  <si>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</si>
  <si>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</si>
  <si>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</si>
  <si>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</si>
  <si>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</si>
  <si>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</si>
  <si>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</si>
  <si>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</si>
  <si>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</si>
  <si>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</si>
  <si>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</si>
  <si>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</si>
  <si>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</si>
  <si>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</si>
  <si>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</si>
  <si>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</si>
  <si>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</si>
  <si>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</si>
  <si>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</si>
  <si>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</si>
  <si>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</si>
  <si>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</si>
  <si>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</si>
  <si>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</si>
  <si>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</si>
  <si>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</si>
  <si>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</si>
  <si>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</si>
  <si>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</si>
  <si>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</si>
  <si>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</si>
  <si>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</si>
  <si>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</si>
  <si>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</si>
  <si>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</si>
  <si>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</si>
  <si>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</si>
  <si>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</si>
  <si>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</si>
  <si>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</si>
  <si>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</si>
  <si>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</si>
  <si>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</si>
  <si>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</si>
  <si>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</si>
  <si>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</si>
  <si>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</si>
  <si>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</si>
  <si>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</si>
  <si>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</si>
  <si>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</si>
  <si>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</si>
  <si>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</si>
  <si>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</si>
  <si>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</si>
  <si>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</si>
  <si>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</si>
  <si>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</si>
  <si>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</si>
  <si>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</si>
  <si>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</si>
  <si>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</si>
  <si>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</si>
  <si>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</si>
  <si>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</si>
  <si>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</si>
  <si>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</si>
  <si>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</si>
  <si>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</si>
  <si>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</si>
  <si>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</si>
  <si>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</si>
  <si>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</si>
  <si>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</si>
  <si>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</si>
  <si>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</si>
  <si>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</si>
  <si>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</si>
  <si>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</si>
  <si>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</si>
  <si>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</si>
  <si>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</si>
  <si>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</si>
  <si>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</si>
  <si>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</si>
  <si>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</si>
  <si>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</si>
  <si>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</si>
  <si>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</si>
  <si>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</si>
  <si>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</si>
  <si>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</si>
  <si>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</si>
  <si>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</si>
  <si>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</si>
  <si>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</si>
  <si>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</si>
  <si>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</si>
  <si>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</si>
  <si>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</si>
  <si>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</si>
  <si>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</si>
  <si>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</si>
  <si>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</si>
  <si>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</si>
  <si>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</si>
  <si>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</si>
  <si>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</si>
  <si>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</si>
  <si>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</si>
  <si>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</si>
  <si>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</si>
  <si>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</si>
  <si>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</si>
  <si>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</si>
  <si>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</si>
  <si>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</si>
  <si>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</si>
  <si>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</si>
  <si>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</si>
  <si>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</si>
  <si>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</si>
  <si>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</si>
  <si>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</si>
  <si>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</si>
  <si>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</si>
  <si>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</si>
  <si>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</si>
  <si>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</si>
  <si>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</si>
  <si>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</si>
  <si>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</si>
  <si>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</si>
  <si>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</si>
  <si>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</si>
  <si>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</si>
  <si>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</si>
  <si>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</si>
  <si>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</si>
  <si>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</si>
  <si>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</si>
  <si>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</si>
  <si>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</si>
  <si>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</si>
  <si>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</si>
  <si>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</si>
  <si>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</si>
  <si>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</si>
  <si>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</si>
  <si>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</si>
  <si>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</si>
  <si>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</si>
  <si>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</si>
  <si>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</si>
  <si>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</si>
  <si>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</si>
  <si>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</si>
  <si>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</si>
  <si>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</si>
  <si>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</si>
  <si>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</si>
  <si>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</si>
  <si>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</si>
  <si>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</si>
  <si>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</si>
  <si>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</si>
  <si>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</si>
  <si>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</si>
  <si>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</si>
  <si>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</si>
  <si>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</si>
  <si>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</si>
  <si>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</si>
  <si>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</si>
  <si>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</si>
  <si>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</si>
  <si>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</si>
  <si>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</si>
  <si>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</si>
  <si>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</si>
  <si>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</si>
  <si>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</si>
  <si>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</si>
  <si>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</si>
  <si>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</si>
  <si>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</si>
  <si>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</si>
  <si>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</si>
  <si>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</si>
  <si>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</si>
  <si>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</si>
  <si>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</si>
  <si>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</si>
  <si>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</si>
  <si>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</si>
  <si>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</si>
  <si>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</si>
  <si>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</si>
  <si>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</si>
  <si>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</si>
  <si>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</si>
  <si>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</si>
  <si>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</si>
  <si>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</si>
  <si>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</si>
  <si>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</si>
  <si>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</si>
  <si>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</si>
  <si>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</si>
  <si>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</si>
  <si>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</si>
  <si>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</si>
  <si>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</si>
  <si>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</si>
  <si>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</si>
  <si>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</si>
  <si>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</si>
  <si>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</si>
  <si>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</si>
  <si>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</si>
  <si>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</si>
  <si>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</si>
  <si>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</si>
  <si>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</si>
  <si>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</si>
  <si>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18404</t>
  </si>
  <si>
    <t>南越前町</t>
  </si>
  <si>
    <t>18404_令和4年度</t>
  </si>
  <si>
    <t>18404_令和6年度</t>
  </si>
  <si>
    <t>18442</t>
  </si>
  <si>
    <t>18442_令和4年度</t>
  </si>
  <si>
    <t>18442_令和6年度</t>
  </si>
  <si>
    <t>18206</t>
  </si>
  <si>
    <t>勝山市</t>
  </si>
  <si>
    <t>18206_令和4年度</t>
  </si>
  <si>
    <t>18206_令和6年度</t>
  </si>
  <si>
    <t>18210</t>
  </si>
  <si>
    <t>坂井市</t>
  </si>
  <si>
    <t>18210_令和4年度</t>
  </si>
  <si>
    <t>18210_令和6年度</t>
  </si>
  <si>
    <t>18209</t>
  </si>
  <si>
    <t>越前市</t>
  </si>
  <si>
    <t>18209_令和4年度</t>
  </si>
  <si>
    <t>18209_令和6年度</t>
  </si>
  <si>
    <t>18207</t>
  </si>
  <si>
    <t>鯖江市</t>
  </si>
  <si>
    <t>18207_令和4年度</t>
  </si>
  <si>
    <t>18207_令和6年度</t>
  </si>
  <si>
    <t>18202</t>
  </si>
  <si>
    <t>敦賀市</t>
  </si>
  <si>
    <t>18202_令和4年度</t>
  </si>
  <si>
    <t>18202_令和6年度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</si>
  <si>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</si>
  <si>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</si>
  <si>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</si>
  <si>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</si>
  <si>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</si>
  <si>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</si>
  <si>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</si>
  <si>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</si>
  <si>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</si>
  <si>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</si>
  <si>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</si>
  <si>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</si>
  <si>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</si>
  <si>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</si>
  <si>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</si>
  <si>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</si>
  <si>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</si>
  <si>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</si>
  <si>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</si>
  <si>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</si>
  <si>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</si>
  <si>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18_令和5年度</t>
  </si>
  <si>
    <t>18_令和6年度</t>
  </si>
  <si>
    <t>18481_令和7年度</t>
  </si>
  <si>
    <t>18481_令和8年度</t>
  </si>
  <si>
    <t>18481_令和9年度</t>
  </si>
  <si>
    <t>18481_令和10年度</t>
  </si>
  <si>
    <t>18481_令和11年度</t>
  </si>
  <si>
    <t>18481_令和12年度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</si>
</sst>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1.6284741917575001</c:v>
                </c:pt>
                <c:pt idx="1">
                  <c:v>2.0343135407999999</c:v>
                </c:pt>
                <c:pt idx="2">
                  <c:v>1.9465625088</c:v>
                </c:pt>
                <c:pt idx="3">
                  <c:v>2.1395080335999999</c:v>
                </c:pt>
                <c:pt idx="4">
                  <c:v>1.5830120569099999</c:v>
                </c:pt>
                <c:pt idx="5">
                  <c:v>1.7911974096000001</c:v>
                </c:pt>
                <c:pt idx="6">
                  <c:v>1.7211204393999999</c:v>
                </c:pt>
                <c:pt idx="7">
                  <c:v>1.5162546284400003</c:v>
                </c:pt>
                <c:pt idx="8">
                  <c:v>1.4584897380000001</c:v>
                </c:pt>
                <c:pt idx="9">
                  <c:v>2.2038933531599998</c:v>
                </c:pt>
                <c:pt idx="10">
                  <c:v>1.2085083757600001</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23.117239061421458</c:v>
                </c:pt>
                <c:pt idx="1">
                  <c:v>23.072760068568197</c:v>
                </c:pt>
                <c:pt idx="2">
                  <c:v>22.986931919127251</c:v>
                </c:pt>
                <c:pt idx="3">
                  <c:v>22.833148040807377</c:v>
                </c:pt>
                <c:pt idx="4">
                  <c:v>22.214836750871402</c:v>
                </c:pt>
                <c:pt idx="5">
                  <c:v>21.891419800707194</c:v>
                </c:pt>
                <c:pt idx="6">
                  <c:v>21.841055501583895</c:v>
                </c:pt>
                <c:pt idx="7">
                  <c:v>22.118416173319918</c:v>
                </c:pt>
                <c:pt idx="8">
                  <c:v>21.813203028644693</c:v>
                </c:pt>
                <c:pt idx="9">
                  <c:v>21.258125485627136</c:v>
                </c:pt>
                <c:pt idx="10">
                  <c:v>20.975172848613006</c:v>
                </c:pt>
                <c:pt idx="11">
                  <c:v>19.315316716885803</c:v>
                </c:pt>
                <c:pt idx="12">
                  <c:v>19.229214256599015</c:v>
                </c:pt>
                <c:pt idx="13">
                  <c:v>19.792168028822385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18.732177106217542</c:v>
                </c:pt>
                <c:pt idx="1">
                  <c:v>21.257914550938789</c:v>
                </c:pt>
                <c:pt idx="2">
                  <c:v>28.51898098818705</c:v>
                </c:pt>
                <c:pt idx="3">
                  <c:v>31.256866451509691</c:v>
                </c:pt>
                <c:pt idx="4">
                  <c:v>29.952736358100111</c:v>
                </c:pt>
                <c:pt idx="5">
                  <c:v>30.331515406621691</c:v>
                </c:pt>
                <c:pt idx="6">
                  <c:v>28.928547735589319</c:v>
                </c:pt>
                <c:pt idx="7">
                  <c:v>28.180702770240835</c:v>
                </c:pt>
                <c:pt idx="8">
                  <c:v>27.954889642386433</c:v>
                </c:pt>
                <c:pt idx="9">
                  <c:v>25.773433751735929</c:v>
                </c:pt>
                <c:pt idx="10">
                  <c:v>21.313722461692691</c:v>
                </c:pt>
                <c:pt idx="11">
                  <c:v>19.521442444481085</c:v>
                </c:pt>
                <c:pt idx="12">
                  <c:v>20.350687909579971</c:v>
                </c:pt>
                <c:pt idx="13">
                  <c:v>21.302572632108117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20.05761223925311</c:v>
                </c:pt>
                <c:pt idx="1">
                  <c:v>23.389864889642659</c:v>
                </c:pt>
                <c:pt idx="2">
                  <c:v>27.868111080190271</c:v>
                </c:pt>
                <c:pt idx="3">
                  <c:v>27.012583223430308</c:v>
                </c:pt>
                <c:pt idx="4">
                  <c:v>27.759477457033199</c:v>
                </c:pt>
                <c:pt idx="5">
                  <c:v>27.876387519037308</c:v>
                </c:pt>
                <c:pt idx="6">
                  <c:v>20.90599606832351</c:v>
                </c:pt>
                <c:pt idx="7">
                  <c:v>18.441682010999056</c:v>
                </c:pt>
                <c:pt idx="8">
                  <c:v>16.955002101659417</c:v>
                </c:pt>
                <c:pt idx="9">
                  <c:v>15.436275992889389</c:v>
                </c:pt>
                <c:pt idx="10">
                  <c:v>15.446286422768107</c:v>
                </c:pt>
                <c:pt idx="11">
                  <c:v>13.297837615826152</c:v>
                </c:pt>
                <c:pt idx="12">
                  <c:v>14.997331041565905</c:v>
                </c:pt>
                <c:pt idx="13">
                  <c:v>15.656157945389548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9.3435973381949236</c:v>
                </c:pt>
                <c:pt idx="1">
                  <c:v>9.2943319263567936</c:v>
                </c:pt>
                <c:pt idx="2">
                  <c:v>10.16710534533671</c:v>
                </c:pt>
                <c:pt idx="3">
                  <c:v>10.361017634725272</c:v>
                </c:pt>
                <c:pt idx="4">
                  <c:v>10.761638221752378</c:v>
                </c:pt>
                <c:pt idx="5">
                  <c:v>11.677089427156915</c:v>
                </c:pt>
                <c:pt idx="6">
                  <c:v>11.262140045476631</c:v>
                </c:pt>
                <c:pt idx="7">
                  <c:v>11.485641212676079</c:v>
                </c:pt>
                <c:pt idx="8">
                  <c:v>10.857024966205799</c:v>
                </c:pt>
                <c:pt idx="9">
                  <c:v>10.156850743419245</c:v>
                </c:pt>
                <c:pt idx="10">
                  <c:v>9.7814347146189515</c:v>
                </c:pt>
                <c:pt idx="11">
                  <c:v>16.093705791411104</c:v>
                </c:pt>
                <c:pt idx="12">
                  <c:v>17.35537697816337</c:v>
                </c:pt>
                <c:pt idx="13">
                  <c:v>18.457292885122882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5622</c:v>
                </c:pt>
                <c:pt idx="1">
                  <c:v>5653</c:v>
                </c:pt>
                <c:pt idx="2">
                  <c:v>5763</c:v>
                </c:pt>
                <c:pt idx="3">
                  <c:v>5804</c:v>
                </c:pt>
                <c:pt idx="4">
                  <c:v>5845</c:v>
                </c:pt>
                <c:pt idx="5">
                  <c:v>5870</c:v>
                </c:pt>
                <c:pt idx="6">
                  <c:v>5903</c:v>
                </c:pt>
                <c:pt idx="7">
                  <c:v>5994</c:v>
                </c:pt>
                <c:pt idx="8">
                  <c:v>6006</c:v>
                </c:pt>
                <c:pt idx="9">
                  <c:v>6102</c:v>
                </c:pt>
                <c:pt idx="10">
                  <c:v>6077</c:v>
                </c:pt>
                <c:pt idx="11">
                  <c:v>6134</c:v>
                </c:pt>
                <c:pt idx="12">
                  <c:v>6079</c:v>
                </c:pt>
                <c:pt idx="13">
                  <c:v>6049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2210</c:v>
                </c:pt>
                <c:pt idx="1">
                  <c:v>2186</c:v>
                </c:pt>
                <c:pt idx="2">
                  <c:v>2187</c:v>
                </c:pt>
                <c:pt idx="3">
                  <c:v>2167</c:v>
                </c:pt>
                <c:pt idx="4">
                  <c:v>2126</c:v>
                </c:pt>
                <c:pt idx="5">
                  <c:v>2147</c:v>
                </c:pt>
                <c:pt idx="6">
                  <c:v>2140</c:v>
                </c:pt>
                <c:pt idx="7">
                  <c:v>2189</c:v>
                </c:pt>
                <c:pt idx="8">
                  <c:v>2173</c:v>
                </c:pt>
                <c:pt idx="9">
                  <c:v>2189</c:v>
                </c:pt>
                <c:pt idx="10">
                  <c:v>2163</c:v>
                </c:pt>
                <c:pt idx="11">
                  <c:v>2202</c:v>
                </c:pt>
                <c:pt idx="12">
                  <c:v>2194</c:v>
                </c:pt>
                <c:pt idx="13">
                  <c:v>2272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4058</c:v>
                </c:pt>
                <c:pt idx="1">
                  <c:v>4060</c:v>
                </c:pt>
                <c:pt idx="2">
                  <c:v>4065</c:v>
                </c:pt>
                <c:pt idx="3">
                  <c:v>4167</c:v>
                </c:pt>
                <c:pt idx="4">
                  <c:v>4187</c:v>
                </c:pt>
                <c:pt idx="5">
                  <c:v>4177</c:v>
                </c:pt>
                <c:pt idx="6">
                  <c:v>4201</c:v>
                </c:pt>
                <c:pt idx="7">
                  <c:v>4242</c:v>
                </c:pt>
                <c:pt idx="8">
                  <c:v>4261</c:v>
                </c:pt>
                <c:pt idx="9">
                  <c:v>4316</c:v>
                </c:pt>
                <c:pt idx="10">
                  <c:v>4326</c:v>
                </c:pt>
                <c:pt idx="11">
                  <c:v>4341</c:v>
                </c:pt>
                <c:pt idx="12">
                  <c:v>4289</c:v>
                </c:pt>
                <c:pt idx="13">
                  <c:v>4269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67</c:v>
                </c:pt>
                <c:pt idx="1">
                  <c:v>67</c:v>
                </c:pt>
                <c:pt idx="2">
                  <c:v>67</c:v>
                </c:pt>
                <c:pt idx="3">
                  <c:v>67</c:v>
                </c:pt>
                <c:pt idx="4">
                  <c:v>67</c:v>
                </c:pt>
                <c:pt idx="5">
                  <c:v>71</c:v>
                </c:pt>
                <c:pt idx="6">
                  <c:v>71</c:v>
                </c:pt>
                <c:pt idx="7">
                  <c:v>71</c:v>
                </c:pt>
                <c:pt idx="8">
                  <c:v>71</c:v>
                </c:pt>
                <c:pt idx="9">
                  <c:v>71</c:v>
                </c:pt>
                <c:pt idx="10">
                  <c:v>71</c:v>
                </c:pt>
                <c:pt idx="11">
                  <c:v>305</c:v>
                </c:pt>
                <c:pt idx="12">
                  <c:v>305</c:v>
                </c:pt>
                <c:pt idx="13">
                  <c:v>305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931</c:v>
                </c:pt>
                <c:pt idx="1">
                  <c:v>931</c:v>
                </c:pt>
                <c:pt idx="2">
                  <c:v>931</c:v>
                </c:pt>
                <c:pt idx="3">
                  <c:v>931</c:v>
                </c:pt>
                <c:pt idx="4">
                  <c:v>931</c:v>
                </c:pt>
                <c:pt idx="5">
                  <c:v>1178</c:v>
                </c:pt>
                <c:pt idx="6">
                  <c:v>1178</c:v>
                </c:pt>
                <c:pt idx="7">
                  <c:v>1178</c:v>
                </c:pt>
                <c:pt idx="8">
                  <c:v>1178</c:v>
                </c:pt>
                <c:pt idx="9">
                  <c:v>1178</c:v>
                </c:pt>
                <c:pt idx="10">
                  <c:v>1178</c:v>
                </c:pt>
                <c:pt idx="11">
                  <c:v>1230</c:v>
                </c:pt>
                <c:pt idx="12">
                  <c:v>1230</c:v>
                </c:pt>
                <c:pt idx="13">
                  <c:v>1230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35.0137</c:v>
                </c:pt>
                <c:pt idx="1">
                  <c:v>34.687100000000001</c:v>
                </c:pt>
                <c:pt idx="2">
                  <c:v>29.880600000000001</c:v>
                </c:pt>
                <c:pt idx="3">
                  <c:v>34.259599999999999</c:v>
                </c:pt>
                <c:pt idx="4">
                  <c:v>36.495800000000003</c:v>
                </c:pt>
                <c:pt idx="5">
                  <c:v>42.728900000000003</c:v>
                </c:pt>
                <c:pt idx="6">
                  <c:v>48.852200000000003</c:v>
                </c:pt>
                <c:pt idx="7">
                  <c:v>44.969799999999985</c:v>
                </c:pt>
                <c:pt idx="8">
                  <c:v>45.91899999999999</c:v>
                </c:pt>
                <c:pt idx="9">
                  <c:v>44.1267</c:v>
                </c:pt>
                <c:pt idx="10">
                  <c:v>46.605899999999998</c:v>
                </c:pt>
                <c:pt idx="11">
                  <c:v>65.873900000000006</c:v>
                </c:pt>
                <c:pt idx="12">
                  <c:v>68.718199999999996</c:v>
                </c:pt>
                <c:pt idx="13">
                  <c:v>72.667000000000002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3.1</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90.2</c:v>
                </c:pt>
                <c:pt idx="3">
                  <c:v>89.7</c:v>
                </c:pt>
                <c:pt idx="4">
                  <c:v>109</c:v>
                </c:pt>
                <c:pt idx="5">
                  <c:v>98.6</c:v>
                </c:pt>
                <c:pt idx="6">
                  <c:v>35.299999999999997</c:v>
                </c:pt>
                <c:pt idx="7">
                  <c:v>15</c:v>
                </c:pt>
                <c:pt idx="8">
                  <c:v>13.2</c:v>
                </c:pt>
                <c:pt idx="9">
                  <c:v>46.2</c:v>
                </c:pt>
                <c:pt idx="10">
                  <c:v>0.29199999999999998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90.2</c:v>
                </c:pt>
                <c:pt idx="3">
                  <c:v>89.7</c:v>
                </c:pt>
                <c:pt idx="4">
                  <c:v>109</c:v>
                </c:pt>
                <c:pt idx="5">
                  <c:v>98.6</c:v>
                </c:pt>
                <c:pt idx="6">
                  <c:v>35.299999999999997</c:v>
                </c:pt>
                <c:pt idx="7">
                  <c:v>15</c:v>
                </c:pt>
                <c:pt idx="8">
                  <c:v>13.2</c:v>
                </c:pt>
                <c:pt idx="9">
                  <c:v>49.3</c:v>
                </c:pt>
                <c:pt idx="10">
                  <c:v>0.29199999999999998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27.868111080190271</c:v>
                </c:pt>
                <c:pt idx="1">
                  <c:v>27.012583223430308</c:v>
                </c:pt>
                <c:pt idx="2">
                  <c:v>27.759477457033199</c:v>
                </c:pt>
                <c:pt idx="3">
                  <c:v>27.876387519037308</c:v>
                </c:pt>
                <c:pt idx="4">
                  <c:v>20.90599606832351</c:v>
                </c:pt>
                <c:pt idx="5">
                  <c:v>18.441682010999056</c:v>
                </c:pt>
                <c:pt idx="6">
                  <c:v>16.955002101659417</c:v>
                </c:pt>
                <c:pt idx="7">
                  <c:v>15.436275992889389</c:v>
                </c:pt>
                <c:pt idx="8">
                  <c:v>15.446286422768107</c:v>
                </c:pt>
                <c:pt idx="9">
                  <c:v>13.297837615826152</c:v>
                </c:pt>
                <c:pt idx="10">
                  <c:v>14.997331041565905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10.16710534533671</c:v>
                </c:pt>
                <c:pt idx="1">
                  <c:v>10.361017634725272</c:v>
                </c:pt>
                <c:pt idx="2">
                  <c:v>10.761638221752378</c:v>
                </c:pt>
                <c:pt idx="3">
                  <c:v>11.677089427156915</c:v>
                </c:pt>
                <c:pt idx="4">
                  <c:v>11.262140045476631</c:v>
                </c:pt>
                <c:pt idx="5">
                  <c:v>11.485641212676079</c:v>
                </c:pt>
                <c:pt idx="6">
                  <c:v>10.857024966205799</c:v>
                </c:pt>
                <c:pt idx="7">
                  <c:v>10.156850743419245</c:v>
                </c:pt>
                <c:pt idx="8">
                  <c:v>9.7814347146189515</c:v>
                </c:pt>
                <c:pt idx="9">
                  <c:v>16.093705791411104</c:v>
                </c:pt>
                <c:pt idx="10">
                  <c:v>17.35537697816337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0.29199999999999998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0.29199999999999998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0.29199999999999998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4.9092590615971217</c:v>
                </c:pt>
                <c:pt idx="2">
                  <c:v>2.2919799929095519</c:v>
                </c:pt>
                <c:pt idx="3">
                  <c:v>0.6794086550560805</c:v>
                </c:pt>
                <c:pt idx="4">
                  <c:v>14.79901685996446</c:v>
                </c:pt>
                <c:pt idx="5">
                  <c:v>19.09540764024986</c:v>
                </c:pt>
                <c:pt idx="7">
                  <c:v>23.46232105147979</c:v>
                </c:pt>
                <c:pt idx="8">
                  <c:v>0.687942478913948</c:v>
                </c:pt>
                <c:pt idx="9">
                  <c:v>0.30066850781847021</c:v>
                </c:pt>
                <c:pt idx="10">
                  <c:v>1.4152290999999999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7.880647709562755</c:v>
                </c:pt>
                <c:pt idx="4" formatCode="#,##0">
                  <c:v>14.79901685996446</c:v>
                </c:pt>
                <c:pt idx="5" formatCode="#,##0">
                  <c:v>19.09540764024986</c:v>
                </c:pt>
                <c:pt idx="6" formatCode="#,##0">
                  <c:v>24.450932038212208</c:v>
                </c:pt>
                <c:pt idx="10" formatCode="#,##0">
                  <c:v>1.4152290999999999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0.29199999999999998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0.29199999999999998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0.29199999999999998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958</c:v>
                </c:pt>
                <c:pt idx="1">
                  <c:v>1345.5</c:v>
                </c:pt>
                <c:pt idx="2">
                  <c:v>0</c:v>
                </c:pt>
                <c:pt idx="3">
                  <c:v>0</c:v>
                </c:pt>
                <c:pt idx="4">
                  <c:v>0</c:v>
                </c:pt>
                <c:pt idx="5">
                  <c:v>906.28499999999997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1149.7149599999998</c:v>
                </c:pt>
                <c:pt idx="1">
                  <c:v>1779.77358</c:v>
                </c:pt>
                <c:pt idx="2">
                  <c:v>0</c:v>
                </c:pt>
                <c:pt idx="3">
                  <c:v>0</c:v>
                </c:pt>
                <c:pt idx="4">
                  <c:v>0</c:v>
                </c:pt>
                <c:pt idx="5">
                  <c:v>6351.2452800000001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5.5663843320000002</c:v>
                </c:pt>
                <c:pt idx="1">
                  <c:v>5.0372939519999989</c:v>
                </c:pt>
                <c:pt idx="2">
                  <c:v>0</c:v>
                </c:pt>
                <c:pt idx="3">
                  <c:v>0</c:v>
                </c:pt>
                <c:pt idx="4">
                  <c:v>2.0843184699999999</c:v>
                </c:pt>
                <c:pt idx="5">
                  <c:v>7.2210636700000004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195,753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135853</c:v>
                </c:pt>
                <c:pt idx="1">
                  <c:v>59900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906.28499999999997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1046.7</c:v>
                </c:pt>
                <c:pt idx="1">
                  <c:v>1197.4000000000001</c:v>
                </c:pt>
                <c:pt idx="2">
                  <c:v>1240.5999999999999</c:v>
                </c:pt>
                <c:pt idx="3">
                  <c:v>1280</c:v>
                </c:pt>
                <c:pt idx="4">
                  <c:v>1303.8</c:v>
                </c:pt>
                <c:pt idx="5">
                  <c:v>1313.8</c:v>
                </c:pt>
                <c:pt idx="6">
                  <c:v>1345.5</c:v>
                </c:pt>
                <c:pt idx="7">
                  <c:v>1345.5</c:v>
                </c:pt>
                <c:pt idx="8">
                  <c:v>1345.5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593.70000000000005</c:v>
                </c:pt>
                <c:pt idx="1">
                  <c:v>638.90000000000009</c:v>
                </c:pt>
                <c:pt idx="2">
                  <c:v>664.2</c:v>
                </c:pt>
                <c:pt idx="3">
                  <c:v>721.09999999999991</c:v>
                </c:pt>
                <c:pt idx="4">
                  <c:v>776.40000000000009</c:v>
                </c:pt>
                <c:pt idx="5">
                  <c:v>848.30000000000007</c:v>
                </c:pt>
                <c:pt idx="6">
                  <c:v>879.2</c:v>
                </c:pt>
                <c:pt idx="7">
                  <c:v>927.2</c:v>
                </c:pt>
                <c:pt idx="8">
                  <c:v>958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2.899521803333855E-2</c:v>
                </c:pt>
                <c:pt idx="1">
                  <c:v>3.442853100165269E-2</c:v>
                </c:pt>
                <c:pt idx="2">
                  <c:v>3.474382832042406E-2</c:v>
                </c:pt>
                <c:pt idx="3">
                  <c:v>3.7453154811188695E-2</c:v>
                </c:pt>
                <c:pt idx="4">
                  <c:v>4.0417912485702291E-2</c:v>
                </c:pt>
                <c:pt idx="5">
                  <c:v>4.1125991040840651E-2</c:v>
                </c:pt>
                <c:pt idx="6">
                  <c:v>4.0849542593491481E-2</c:v>
                </c:pt>
                <c:pt idx="7">
                  <c:v>4.1803406815452471E-2</c:v>
                </c:pt>
                <c:pt idx="8">
                  <c:v>0.13412721146653295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5.700820966785435</c:v>
                </c:pt>
                <c:pt idx="2">
                  <c:v>1.917968941387804</c:v>
                </c:pt>
                <c:pt idx="3">
                  <c:v>3.142848313579139</c:v>
                </c:pt>
                <c:pt idx="4">
                  <c:v>27.759477457033199</c:v>
                </c:pt>
                <c:pt idx="5">
                  <c:v>29.952736358100111</c:v>
                </c:pt>
                <c:pt idx="7">
                  <c:v>21.317928519310968</c:v>
                </c:pt>
                <c:pt idx="8">
                  <c:v>0.85167738071599597</c:v>
                </c:pt>
                <c:pt idx="9">
                  <c:v>4.5230850844440229E-2</c:v>
                </c:pt>
                <c:pt idx="10">
                  <c:v>1.5830120569099999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10.761638221752378</c:v>
                </c:pt>
                <c:pt idx="4" formatCode="#,##0">
                  <c:v>27.759477457033199</c:v>
                </c:pt>
                <c:pt idx="5" formatCode="#,##0">
                  <c:v>29.952736358100111</c:v>
                </c:pt>
                <c:pt idx="6" formatCode="#,##0">
                  <c:v>22.214836750871402</c:v>
                </c:pt>
                <c:pt idx="10" formatCode="#,##0">
                  <c:v>1.5830120569099999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c:v>
                </c:pt>
                <c:pt idx="1">
                  <c:v>150</c:v>
                </c:pt>
                <c:pt idx="2">
                  <c:v>154</c:v>
                </c:pt>
                <c:pt idx="3">
                  <c:v>167</c:v>
                </c:pt>
                <c:pt idx="4">
                  <c:v>177</c:v>
                </c:pt>
                <c:pt idx="5">
                  <c:v>191</c:v>
                </c:pt>
                <c:pt idx="6">
                  <c:v>197</c:v>
                </c:pt>
                <c:pt idx="7">
                  <c:v>207</c:v>
                </c:pt>
                <c:pt idx="8">
                  <c:v>212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69193.519484416494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9280.7338199999995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294546.61899999995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154621.78700000001</c:v>
                </c:pt>
                <c:pt idx="1">
                  <c:v>139924.83199999997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2929.4885399999998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7.0237529385015076</c:v>
                </c:pt>
                <c:pt idx="2">
                  <c:v>2.5351066215251539</c:v>
                </c:pt>
                <c:pt idx="3">
                  <c:v>8.8984333250962209</c:v>
                </c:pt>
                <c:pt idx="4">
                  <c:v>15.656157945389548</c:v>
                </c:pt>
                <c:pt idx="5">
                  <c:v>21.302572632108117</c:v>
                </c:pt>
                <c:pt idx="7">
                  <c:v>19.051712465303602</c:v>
                </c:pt>
                <c:pt idx="8">
                  <c:v>0.57975020900976593</c:v>
                </c:pt>
                <c:pt idx="9">
                  <c:v>0.16070535450901555</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18.457292885122882</c:v>
                </c:pt>
                <c:pt idx="4">
                  <c:v>15.656157945389548</c:v>
                </c:pt>
                <c:pt idx="5">
                  <c:v>21.302572632108117</c:v>
                </c:pt>
                <c:pt idx="6">
                  <c:v>19.792168028822385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再エネ比較シート!$BM$72:$BM$161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再エネ比較シート!$BK$72:$BK$161</c:f>
              <c:numCache>
                <c:formatCode>#,##0_);[Red]\(#,##0\)</c:formatCode>
                <c:ptCount val="90"/>
                <c:pt idx="0">
                  <c:v>765657.99428684264</c:v>
                </c:pt>
                <c:pt idx="1">
                  <c:v>663771.20208736509</c:v>
                </c:pt>
                <c:pt idx="2">
                  <c:v>326548.47495755856</c:v>
                </c:pt>
                <c:pt idx="3">
                  <c:v>539633.49398197723</c:v>
                </c:pt>
                <c:pt idx="4">
                  <c:v>597244.55532760057</c:v>
                </c:pt>
                <c:pt idx="5">
                  <c:v>958859.00424735621</c:v>
                </c:pt>
                <c:pt idx="6">
                  <c:v>3229571.1883706916</c:v>
                </c:pt>
                <c:pt idx="7">
                  <c:v>666543.22110761038</c:v>
                </c:pt>
                <c:pt idx="8">
                  <c:v>729857.5861978631</c:v>
                </c:pt>
                <c:pt idx="9">
                  <c:v>780264.65446359338</c:v>
                </c:pt>
                <c:pt idx="10">
                  <c:v>304599.30339046847</c:v>
                </c:pt>
                <c:pt idx="11">
                  <c:v>225353.09951558345</c:v>
                </c:pt>
                <c:pt idx="12">
                  <c:v>950141.2584205257</c:v>
                </c:pt>
                <c:pt idx="13">
                  <c:v>926092.01949665789</c:v>
                </c:pt>
                <c:pt idx="14">
                  <c:v>1232100.5679260364</c:v>
                </c:pt>
                <c:pt idx="15">
                  <c:v>928558.90061281307</c:v>
                </c:pt>
                <c:pt idx="16">
                  <c:v>749117.99651000765</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再エネ比較シート!$BJ$72:$BJ$161</c:f>
              <c:numCache>
                <c:formatCode>#,##0_);[Red]\(#,##0\)</c:formatCode>
                <c:ptCount val="90"/>
                <c:pt idx="0">
                  <c:v>297971.58771315723</c:v>
                </c:pt>
                <c:pt idx="1">
                  <c:v>14043.098912634818</c:v>
                </c:pt>
                <c:pt idx="2">
                  <c:v>117924.92504244155</c:v>
                </c:pt>
                <c:pt idx="3">
                  <c:v>1105240.9470180229</c:v>
                </c:pt>
                <c:pt idx="4">
                  <c:v>131819.97267239945</c:v>
                </c:pt>
                <c:pt idx="5">
                  <c:v>51786.715752644013</c:v>
                </c:pt>
                <c:pt idx="6">
                  <c:v>221916.02962930829</c:v>
                </c:pt>
                <c:pt idx="7">
                  <c:v>225421.9858923897</c:v>
                </c:pt>
                <c:pt idx="8">
                  <c:v>173118.94580213685</c:v>
                </c:pt>
                <c:pt idx="9">
                  <c:v>804422.21653640643</c:v>
                </c:pt>
                <c:pt idx="10">
                  <c:v>563256.71360953152</c:v>
                </c:pt>
                <c:pt idx="11">
                  <c:v>69193.519484416494</c:v>
                </c:pt>
                <c:pt idx="12">
                  <c:v>562906.41857947444</c:v>
                </c:pt>
                <c:pt idx="13">
                  <c:v>2225012.3345033424</c:v>
                </c:pt>
                <c:pt idx="14">
                  <c:v>56088.208073963702</c:v>
                </c:pt>
                <c:pt idx="15">
                  <c:v>61021.262387186893</c:v>
                </c:pt>
                <c:pt idx="16">
                  <c:v>151994.63148999243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再エネ比較シート!$BE$72:$BE$161</c:f>
              <c:numCache>
                <c:formatCode>#,##0_);[Red]\(#,##0\)</c:formatCode>
                <c:ptCount val="90"/>
                <c:pt idx="0">
                  <c:v>959356.92499999993</c:v>
                </c:pt>
                <c:pt idx="1">
                  <c:v>135081.33499999999</c:v>
                </c:pt>
                <c:pt idx="2">
                  <c:v>271393.12400000007</c:v>
                </c:pt>
                <c:pt idx="3">
                  <c:v>1390620.0110000002</c:v>
                </c:pt>
                <c:pt idx="4">
                  <c:v>391187.18200000003</c:v>
                </c:pt>
                <c:pt idx="5">
                  <c:v>208585.43199999997</c:v>
                </c:pt>
                <c:pt idx="6">
                  <c:v>1325992.4920000001</c:v>
                </c:pt>
                <c:pt idx="7">
                  <c:v>354965.62599999993</c:v>
                </c:pt>
                <c:pt idx="8">
                  <c:v>602528.29099999997</c:v>
                </c:pt>
                <c:pt idx="9">
                  <c:v>1300483.3089999999</c:v>
                </c:pt>
                <c:pt idx="10">
                  <c:v>857404.92599999998</c:v>
                </c:pt>
                <c:pt idx="11">
                  <c:v>154621.78700000001</c:v>
                </c:pt>
                <c:pt idx="12">
                  <c:v>489001.47400000005</c:v>
                </c:pt>
                <c:pt idx="13">
                  <c:v>2219387.3160000001</c:v>
                </c:pt>
                <c:pt idx="14">
                  <c:v>316037.37800000003</c:v>
                </c:pt>
                <c:pt idx="15">
                  <c:v>232680.52599999995</c:v>
                </c:pt>
                <c:pt idx="16">
                  <c:v>475088.83900000004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再エネ比較シート!$BF$72:$BF$161</c:f>
              <c:numCache>
                <c:formatCode>#,##0_);[Red]\(#,##0\)</c:formatCode>
                <c:ptCount val="90"/>
                <c:pt idx="0">
                  <c:v>104272.65700000002</c:v>
                </c:pt>
                <c:pt idx="1">
                  <c:v>484355.56199999992</c:v>
                </c:pt>
                <c:pt idx="2">
                  <c:v>140853.114</c:v>
                </c:pt>
                <c:pt idx="3">
                  <c:v>253023.93</c:v>
                </c:pt>
                <c:pt idx="4">
                  <c:v>328830.61499999993</c:v>
                </c:pt>
                <c:pt idx="5">
                  <c:v>791437.38600000017</c:v>
                </c:pt>
                <c:pt idx="6">
                  <c:v>1840311.8770000001</c:v>
                </c:pt>
                <c:pt idx="7">
                  <c:v>530412.10900000017</c:v>
                </c:pt>
                <c:pt idx="8">
                  <c:v>204533.13200000004</c:v>
                </c:pt>
                <c:pt idx="9">
                  <c:v>257458.81899999999</c:v>
                </c:pt>
                <c:pt idx="10">
                  <c:v>10245.431</c:v>
                </c:pt>
                <c:pt idx="11">
                  <c:v>139924.83199999997</c:v>
                </c:pt>
                <c:pt idx="12">
                  <c:v>997355.13699999999</c:v>
                </c:pt>
                <c:pt idx="13">
                  <c:v>902975.97400000016</c:v>
                </c:pt>
                <c:pt idx="14">
                  <c:v>886022.04099999997</c:v>
                </c:pt>
                <c:pt idx="15">
                  <c:v>738864.27399999998</c:v>
                </c:pt>
                <c:pt idx="16">
                  <c:v>420552.81900000002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再エネ比較シート!$BG$72:$BG$161</c:f>
              <c:numCache>
                <c:formatCode>#,##0_);[Red]\(#,##0\)</c:formatCode>
                <c:ptCount val="90"/>
                <c:pt idx="0">
                  <c:v>0</c:v>
                </c:pt>
                <c:pt idx="1">
                  <c:v>58377.40400000001</c:v>
                </c:pt>
                <c:pt idx="2">
                  <c:v>32227.162</c:v>
                </c:pt>
                <c:pt idx="3">
                  <c:v>1230.5</c:v>
                </c:pt>
                <c:pt idx="4">
                  <c:v>9046.7309999999998</c:v>
                </c:pt>
                <c:pt idx="5">
                  <c:v>10622.902</c:v>
                </c:pt>
                <c:pt idx="6">
                  <c:v>285089.64299999992</c:v>
                </c:pt>
                <c:pt idx="7">
                  <c:v>6587.4719999999998</c:v>
                </c:pt>
                <c:pt idx="8">
                  <c:v>95910.694000000003</c:v>
                </c:pt>
                <c:pt idx="9">
                  <c:v>26729.044999999998</c:v>
                </c:pt>
                <c:pt idx="10">
                  <c:v>205.66</c:v>
                </c:pt>
                <c:pt idx="11">
                  <c:v>0</c:v>
                </c:pt>
                <c:pt idx="12">
                  <c:v>26691.065999999999</c:v>
                </c:pt>
                <c:pt idx="13">
                  <c:v>28732.234</c:v>
                </c:pt>
                <c:pt idx="14">
                  <c:v>86129.357000000004</c:v>
                </c:pt>
                <c:pt idx="15">
                  <c:v>18035.363000000001</c:v>
                </c:pt>
                <c:pt idx="16">
                  <c:v>5470.97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再エネ比較シート!$BH$72:$BH$161</c:f>
              <c:numCache>
                <c:formatCode>#,##0_);[Red]\(#,##0\)</c:formatCode>
                <c:ptCount val="90"/>
                <c:pt idx="0">
                  <c:v>0</c:v>
                </c:pt>
                <c:pt idx="1">
                  <c:v>0</c:v>
                </c:pt>
                <c:pt idx="2">
                  <c:v>0</c:v>
                </c:pt>
                <c:pt idx="3">
                  <c:v>0</c:v>
                </c:pt>
                <c:pt idx="4">
                  <c:v>0</c:v>
                </c:pt>
                <c:pt idx="5">
                  <c:v>0</c:v>
                </c:pt>
                <c:pt idx="6">
                  <c:v>93.206000000000003</c:v>
                </c:pt>
                <c:pt idx="7">
                  <c:v>0</c:v>
                </c:pt>
                <c:pt idx="8">
                  <c:v>4.415</c:v>
                </c:pt>
                <c:pt idx="9">
                  <c:v>15.698</c:v>
                </c:pt>
                <c:pt idx="10">
                  <c:v>0</c:v>
                </c:pt>
                <c:pt idx="11">
                  <c:v>0</c:v>
                </c:pt>
                <c:pt idx="12">
                  <c:v>0</c:v>
                </c:pt>
                <c:pt idx="13">
                  <c:v>8.83</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あわら市</c:v>
                </c:pt>
                <c:pt idx="1">
                  <c:v>池田町</c:v>
                </c:pt>
                <c:pt idx="2">
                  <c:v>永平寺町</c:v>
                </c:pt>
                <c:pt idx="3">
                  <c:v>越前市</c:v>
                </c:pt>
                <c:pt idx="4">
                  <c:v>越前町</c:v>
                </c:pt>
                <c:pt idx="5">
                  <c:v>おおい町</c:v>
                </c:pt>
                <c:pt idx="6">
                  <c:v>大野市</c:v>
                </c:pt>
                <c:pt idx="7">
                  <c:v>小浜市</c:v>
                </c:pt>
                <c:pt idx="8">
                  <c:v>勝山市</c:v>
                </c:pt>
                <c:pt idx="9">
                  <c:v>坂井市</c:v>
                </c:pt>
                <c:pt idx="10">
                  <c:v>鯖江市</c:v>
                </c:pt>
                <c:pt idx="11">
                  <c:v>高浜町</c:v>
                </c:pt>
                <c:pt idx="12">
                  <c:v>敦賀市</c:v>
                </c:pt>
                <c:pt idx="13">
                  <c:v>福井市</c:v>
                </c:pt>
                <c:pt idx="14">
                  <c:v>南越前町</c:v>
                </c:pt>
                <c:pt idx="15">
                  <c:v>美浜町</c:v>
                </c:pt>
                <c:pt idx="16">
                  <c:v>若狭町</c:v>
                </c:pt>
              </c:strCache>
            </c:strRef>
          </c:cat>
          <c:val>
            <c:numRef>
              <c:f>再エネ比較シート!$BI$72:$BI$161</c:f>
              <c:numCache>
                <c:formatCode>#,##0_);[Red]\(#,##0\)</c:formatCode>
                <c:ptCount val="90"/>
                <c:pt idx="0">
                  <c:v>1063629.5819999999</c:v>
                </c:pt>
                <c:pt idx="1">
                  <c:v>677814.30099999986</c:v>
                </c:pt>
                <c:pt idx="2">
                  <c:v>444473.40000000008</c:v>
                </c:pt>
                <c:pt idx="3">
                  <c:v>1644874.4410000001</c:v>
                </c:pt>
                <c:pt idx="4">
                  <c:v>729064.52800000005</c:v>
                </c:pt>
                <c:pt idx="5">
                  <c:v>1010645.7200000002</c:v>
                </c:pt>
                <c:pt idx="6">
                  <c:v>3451487.2179999999</c:v>
                </c:pt>
                <c:pt idx="7">
                  <c:v>891965.20700000005</c:v>
                </c:pt>
                <c:pt idx="8">
                  <c:v>902976.53200000001</c:v>
                </c:pt>
                <c:pt idx="9">
                  <c:v>1584686.8709999998</c:v>
                </c:pt>
                <c:pt idx="10">
                  <c:v>867856.01699999999</c:v>
                </c:pt>
                <c:pt idx="11">
                  <c:v>294546.61899999995</c:v>
                </c:pt>
                <c:pt idx="12">
                  <c:v>1513047.6770000001</c:v>
                </c:pt>
                <c:pt idx="13">
                  <c:v>3151104.3540000003</c:v>
                </c:pt>
                <c:pt idx="14">
                  <c:v>1288188.7760000001</c:v>
                </c:pt>
                <c:pt idx="15">
                  <c:v>989580.16299999994</c:v>
                </c:pt>
                <c:pt idx="16">
                  <c:v>901112.62800000003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高浜町</c:v>
                </c:pt>
              </c:strCache>
            </c:strRef>
          </c:cat>
          <c:val>
            <c:numRef>
              <c:f>①CO2排出量の現状把握!$AX$43:$AX$45</c:f>
              <c:numCache>
                <c:formatCode>0%</c:formatCode>
                <c:ptCount val="3"/>
                <c:pt idx="0">
                  <c:v>0.42072759503743129</c:v>
                </c:pt>
                <c:pt idx="1">
                  <c:v>0.3905882445457115</c:v>
                </c:pt>
                <c:pt idx="2">
                  <c:v>0.24541599151766499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高浜町</c:v>
                </c:pt>
              </c:strCache>
            </c:strRef>
          </c:cat>
          <c:val>
            <c:numRef>
              <c:f>①CO2排出量の現状把握!$AY$43:$AY$45</c:f>
              <c:numCache>
                <c:formatCode>0%</c:formatCode>
                <c:ptCount val="3"/>
                <c:pt idx="0">
                  <c:v>0.19118662390594171</c:v>
                </c:pt>
                <c:pt idx="1">
                  <c:v>0.17217919401584333</c:v>
                </c:pt>
                <c:pt idx="2">
                  <c:v>0.20817091376503691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高浜町</c:v>
                </c:pt>
              </c:strCache>
            </c:strRef>
          </c:cat>
          <c:val>
            <c:numRef>
              <c:f>①CO2排出量の現状把握!$AZ$43:$AZ$45</c:f>
              <c:numCache>
                <c:formatCode>0%</c:formatCode>
                <c:ptCount val="3"/>
                <c:pt idx="0">
                  <c:v>0.18034974026133399</c:v>
                </c:pt>
                <c:pt idx="1">
                  <c:v>0.21368216273682772</c:v>
                </c:pt>
                <c:pt idx="2">
                  <c:v>0.2832480373435371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高浜町</c:v>
                </c:pt>
              </c:strCache>
            </c:strRef>
          </c:cat>
          <c:val>
            <c:numRef>
              <c:f>①CO2排出量の現状把握!$BA$43:$BA$45</c:f>
              <c:numCache>
                <c:formatCode>0%</c:formatCode>
                <c:ptCount val="3"/>
                <c:pt idx="0">
                  <c:v>0.19226168778726088</c:v>
                </c:pt>
                <c:pt idx="1">
                  <c:v>0.21097799953550914</c:v>
                </c:pt>
                <c:pt idx="2">
                  <c:v>0.263165057373761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福井県</c:v>
                </c:pt>
                <c:pt idx="2">
                  <c:v>高浜町</c:v>
                </c:pt>
              </c:strCache>
            </c:strRef>
          </c:cat>
          <c:val>
            <c:numRef>
              <c:f>①CO2排出量の現状把握!$BB$43:$BB$45</c:f>
              <c:numCache>
                <c:formatCode>0%</c:formatCode>
                <c:ptCount val="3"/>
                <c:pt idx="0">
                  <c:v>1.5474353008032191E-2</c:v>
                </c:pt>
                <c:pt idx="1">
                  <c:v>1.257239916610841E-2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3660</c:v>
                </c:pt>
                <c:pt idx="1">
                  <c:v>3660</c:v>
                </c:pt>
                <c:pt idx="2">
                  <c:v>3660</c:v>
                </c:pt>
                <c:pt idx="3">
                  <c:v>3660</c:v>
                </c:pt>
                <c:pt idx="4">
                  <c:v>3660</c:v>
                </c:pt>
                <c:pt idx="5">
                  <c:v>3602</c:v>
                </c:pt>
                <c:pt idx="6">
                  <c:v>3602</c:v>
                </c:pt>
                <c:pt idx="7">
                  <c:v>3602</c:v>
                </c:pt>
                <c:pt idx="8">
                  <c:v>3602</c:v>
                </c:pt>
                <c:pt idx="9">
                  <c:v>3602</c:v>
                </c:pt>
                <c:pt idx="10">
                  <c:v>3602</c:v>
                </c:pt>
                <c:pt idx="11">
                  <c:v>3713</c:v>
                </c:pt>
                <c:pt idx="12">
                  <c:v>3713</c:v>
                </c:pt>
                <c:pt idx="13">
                  <c:v>3713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1.6284741917575001</c:v>
                </c:pt>
                <c:pt idx="1">
                  <c:v>2.0343135407999999</c:v>
                </c:pt>
                <c:pt idx="2">
                  <c:v>1.9465625088</c:v>
                </c:pt>
                <c:pt idx="3">
                  <c:v>2.1395080335999999</c:v>
                </c:pt>
                <c:pt idx="4">
                  <c:v>1.5830120569099999</c:v>
                </c:pt>
                <c:pt idx="5">
                  <c:v>1.7911974096000001</c:v>
                </c:pt>
                <c:pt idx="6">
                  <c:v>1.7211204393999999</c:v>
                </c:pt>
                <c:pt idx="7">
                  <c:v>1.51625462844</c:v>
                </c:pt>
                <c:pt idx="8">
                  <c:v>1.4584897379999999</c:v>
                </c:pt>
                <c:pt idx="9">
                  <c:v>2.2038933531599998</c:v>
                </c:pt>
                <c:pt idx="10">
                  <c:v>1.2085083757599999</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66743</c:v>
                </c:pt>
                <c:pt idx="1">
                  <c:v>22210</c:v>
                </c:pt>
                <c:pt idx="2">
                  <c:v>50639</c:v>
                </c:pt>
                <c:pt idx="3">
                  <c:v>19219</c:v>
                </c:pt>
                <c:pt idx="4">
                  <c:v>7498</c:v>
                </c:pt>
                <c:pt idx="5">
                  <c:v>17527</c:v>
                </c:pt>
                <c:pt idx="6">
                  <c:v>25139</c:v>
                </c:pt>
                <c:pt idx="7">
                  <c:v>91651.818799207002</c:v>
                </c:pt>
                <c:pt idx="8">
                  <c:v>96777.999999999956</c:v>
                </c:pt>
                <c:pt idx="9">
                  <c:v>20162</c:v>
                </c:pt>
                <c:pt idx="10">
                  <c:v>37154</c:v>
                </c:pt>
                <c:pt idx="11">
                  <c:v>26705.999999999996</c:v>
                </c:pt>
                <c:pt idx="12">
                  <c:v>31924</c:v>
                </c:pt>
                <c:pt idx="13">
                  <c:v>27983.999999999996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11212</c:v>
                </c:pt>
                <c:pt idx="1">
                  <c:v>11105</c:v>
                </c:pt>
                <c:pt idx="2">
                  <c:v>10946</c:v>
                </c:pt>
                <c:pt idx="3">
                  <c:v>10999</c:v>
                </c:pt>
                <c:pt idx="4">
                  <c:v>11010</c:v>
                </c:pt>
                <c:pt idx="5">
                  <c:v>10841</c:v>
                </c:pt>
                <c:pt idx="6">
                  <c:v>10731</c:v>
                </c:pt>
                <c:pt idx="7">
                  <c:v>10682</c:v>
                </c:pt>
                <c:pt idx="8">
                  <c:v>10558</c:v>
                </c:pt>
                <c:pt idx="9">
                  <c:v>10486</c:v>
                </c:pt>
                <c:pt idx="10">
                  <c:v>10387</c:v>
                </c:pt>
                <c:pt idx="11">
                  <c:v>10233</c:v>
                </c:pt>
                <c:pt idx="12">
                  <c:v>10049</c:v>
                </c:pt>
                <c:pt idx="13">
                  <c:v>9848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154</v>
      </c>
      <c r="C9" s="70">
        <v>1</v>
      </c>
      <c r="D9" s="70">
        <v>10</v>
      </c>
      <c r="E9" s="70">
        <v>1990</v>
      </c>
      <c r="F9" s="70" t="s">
        <v>787</v>
      </c>
      <c r="G9" s="70" t="s">
        <v>1679</v>
      </c>
      <c r="H9" s="70" t="s">
        <v>1680</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1679</v>
      </c>
      <c r="H10" s="70" t="s">
        <v>1680</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1679</v>
      </c>
      <c r="H12" s="70" t="s">
        <v>1680</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1679</v>
      </c>
      <c r="H13" s="70" t="s">
        <v>1680</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1679</v>
      </c>
      <c r="H14" s="70" t="s">
        <v>1680</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1679</v>
      </c>
      <c r="H15" s="70" t="s">
        <v>1680</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1679</v>
      </c>
      <c r="H16" s="70" t="s">
        <v>1680</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1679</v>
      </c>
      <c r="H17" s="70" t="s">
        <v>1680</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1679</v>
      </c>
      <c r="H18" s="70" t="s">
        <v>1680</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1679</v>
      </c>
      <c r="H19" s="70" t="s">
        <v>1680</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1679</v>
      </c>
      <c r="H20" s="70" t="s">
        <v>1680</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1679</v>
      </c>
      <c r="H21" s="70" t="s">
        <v>1680</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1679</v>
      </c>
      <c r="H22" s="70" t="s">
        <v>1680</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1694</v>
      </c>
      <c r="B23" s="70">
        <v>168</v>
      </c>
      <c r="C23" s="70">
        <v>15</v>
      </c>
      <c r="D23" s="70">
        <v>10</v>
      </c>
      <c r="E23" s="70">
        <v>2018</v>
      </c>
      <c r="F23" s="70" t="s">
        <v>183</v>
      </c>
      <c r="G23" s="70" t="s">
        <v>1679</v>
      </c>
      <c r="H23" s="70" t="s">
        <v>1680</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1695</v>
      </c>
      <c r="B24" s="70">
        <v>169</v>
      </c>
      <c r="C24" s="70">
        <v>16</v>
      </c>
      <c r="D24" s="70">
        <v>10</v>
      </c>
      <c r="E24" s="70">
        <v>2019</v>
      </c>
      <c r="F24" s="70" t="s">
        <v>158</v>
      </c>
      <c r="G24" s="70" t="s">
        <v>1679</v>
      </c>
      <c r="H24" s="70" t="s">
        <v>1680</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1696</v>
      </c>
      <c r="B25" s="70">
        <v>170</v>
      </c>
      <c r="C25" s="70">
        <v>17</v>
      </c>
      <c r="D25" s="70">
        <v>10</v>
      </c>
      <c r="E25" s="70">
        <v>2020</v>
      </c>
      <c r="F25" s="70" t="s">
        <v>159</v>
      </c>
      <c r="G25" s="70" t="s">
        <v>1679</v>
      </c>
      <c r="H25" s="70" t="s">
        <v>1680</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1697</v>
      </c>
      <c r="B26" s="70">
        <v>170</v>
      </c>
      <c r="C26" s="70">
        <v>18</v>
      </c>
      <c r="D26" s="70">
        <v>10</v>
      </c>
      <c r="E26" s="70">
        <v>2021</v>
      </c>
      <c r="F26" s="70" t="s">
        <v>160</v>
      </c>
      <c r="G26" s="1064" t="s">
        <v>1679</v>
      </c>
      <c r="H26" s="70" t="s">
        <v>1680</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1698</v>
      </c>
      <c r="B27" s="70">
        <v>170</v>
      </c>
      <c r="C27" s="70">
        <v>19</v>
      </c>
      <c r="D27" s="70">
        <v>10</v>
      </c>
      <c r="E27" s="70">
        <v>2022</v>
      </c>
      <c r="F27" s="70" t="s">
        <v>161</v>
      </c>
      <c r="G27" s="1064" t="s">
        <v>1679</v>
      </c>
      <c r="H27" s="70" t="s">
        <v>1680</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170</v>
      </c>
      <c r="C28" s="70">
        <v>20</v>
      </c>
      <c r="D28" s="70">
        <v>10</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170</v>
      </c>
      <c r="C29" s="70">
        <v>21</v>
      </c>
      <c r="D29" s="70">
        <v>10</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103</v>
      </c>
      <c r="C30" s="70">
        <v>1</v>
      </c>
      <c r="D30" s="70">
        <v>7</v>
      </c>
      <c r="E30" s="70">
        <v>1990</v>
      </c>
      <c r="F30" s="70" t="s">
        <v>787</v>
      </c>
      <c r="G30" s="70" t="s">
        <v>1702</v>
      </c>
      <c r="H30" s="70" t="s">
        <v>1703</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104</v>
      </c>
      <c r="C31" s="70">
        <v>2</v>
      </c>
      <c r="D31" s="70">
        <v>7</v>
      </c>
      <c r="E31" s="70">
        <v>2005</v>
      </c>
      <c r="F31" s="70" t="s">
        <v>789</v>
      </c>
      <c r="G31" s="70" t="s">
        <v>1702</v>
      </c>
      <c r="H31" s="70" t="s">
        <v>1703</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105</v>
      </c>
      <c r="C32" s="70">
        <v>3</v>
      </c>
      <c r="D32" s="70">
        <v>7</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106</v>
      </c>
      <c r="C33" s="70">
        <v>4</v>
      </c>
      <c r="D33" s="70">
        <v>7</v>
      </c>
      <c r="E33" s="70">
        <v>2007</v>
      </c>
      <c r="F33" s="70" t="s">
        <v>791</v>
      </c>
      <c r="G33" s="70" t="s">
        <v>1702</v>
      </c>
      <c r="H33" s="70" t="s">
        <v>1703</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107</v>
      </c>
      <c r="C34" s="70">
        <v>5</v>
      </c>
      <c r="D34" s="70">
        <v>7</v>
      </c>
      <c r="E34" s="70">
        <v>2008</v>
      </c>
      <c r="F34" s="70" t="s">
        <v>792</v>
      </c>
      <c r="G34" s="70" t="s">
        <v>1702</v>
      </c>
      <c r="H34" s="70" t="s">
        <v>1703</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108</v>
      </c>
      <c r="C35" s="70">
        <v>6</v>
      </c>
      <c r="D35" s="70">
        <v>7</v>
      </c>
      <c r="E35" s="70">
        <v>2009</v>
      </c>
      <c r="F35" s="70" t="s">
        <v>176</v>
      </c>
      <c r="G35" s="70" t="s">
        <v>1702</v>
      </c>
      <c r="H35" s="70" t="s">
        <v>1703</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1709</v>
      </c>
      <c r="B36" s="70">
        <v>109</v>
      </c>
      <c r="C36" s="70">
        <v>7</v>
      </c>
      <c r="D36" s="70">
        <v>7</v>
      </c>
      <c r="E36" s="70">
        <v>2010</v>
      </c>
      <c r="F36" s="70" t="s">
        <v>177</v>
      </c>
      <c r="G36" s="70" t="s">
        <v>1702</v>
      </c>
      <c r="H36" s="70" t="s">
        <v>1703</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1710</v>
      </c>
      <c r="B37" s="70">
        <v>110</v>
      </c>
      <c r="C37" s="70">
        <v>8</v>
      </c>
      <c r="D37" s="70">
        <v>7</v>
      </c>
      <c r="E37" s="70">
        <v>2011</v>
      </c>
      <c r="F37" s="70" t="s">
        <v>178</v>
      </c>
      <c r="G37" s="70" t="s">
        <v>1702</v>
      </c>
      <c r="H37" s="70" t="s">
        <v>1703</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1711</v>
      </c>
      <c r="B38" s="70">
        <v>111</v>
      </c>
      <c r="C38" s="70">
        <v>9</v>
      </c>
      <c r="D38" s="70">
        <v>7</v>
      </c>
      <c r="E38" s="70">
        <v>2012</v>
      </c>
      <c r="F38" s="70" t="s">
        <v>179</v>
      </c>
      <c r="G38" s="70" t="s">
        <v>1702</v>
      </c>
      <c r="H38" s="70" t="s">
        <v>1703</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1712</v>
      </c>
      <c r="B39" s="70">
        <v>112</v>
      </c>
      <c r="C39" s="70">
        <v>10</v>
      </c>
      <c r="D39" s="70">
        <v>7</v>
      </c>
      <c r="E39" s="70">
        <v>2013</v>
      </c>
      <c r="F39" s="70" t="s">
        <v>180</v>
      </c>
      <c r="G39" s="70" t="s">
        <v>1702</v>
      </c>
      <c r="H39" s="70" t="s">
        <v>1703</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1713</v>
      </c>
      <c r="B40" s="70">
        <v>113</v>
      </c>
      <c r="C40" s="70">
        <v>11</v>
      </c>
      <c r="D40" s="70">
        <v>7</v>
      </c>
      <c r="E40" s="70">
        <v>2014</v>
      </c>
      <c r="F40" s="70" t="s">
        <v>181</v>
      </c>
      <c r="G40" s="70" t="s">
        <v>1702</v>
      </c>
      <c r="H40" s="70" t="s">
        <v>1703</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1714</v>
      </c>
      <c r="B41" s="70">
        <v>114</v>
      </c>
      <c r="C41" s="70">
        <v>12</v>
      </c>
      <c r="D41" s="70">
        <v>7</v>
      </c>
      <c r="E41" s="70">
        <v>2015</v>
      </c>
      <c r="F41" s="70" t="s">
        <v>182</v>
      </c>
      <c r="G41" s="70" t="s">
        <v>1702</v>
      </c>
      <c r="H41" s="70" t="s">
        <v>1703</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1715</v>
      </c>
      <c r="B42" s="70">
        <v>115</v>
      </c>
      <c r="C42" s="70">
        <v>13</v>
      </c>
      <c r="D42" s="70">
        <v>7</v>
      </c>
      <c r="E42" s="70">
        <v>2016</v>
      </c>
      <c r="F42" s="70" t="s">
        <v>155</v>
      </c>
      <c r="G42" s="70" t="s">
        <v>1702</v>
      </c>
      <c r="H42" s="70" t="s">
        <v>1703</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1716</v>
      </c>
      <c r="B43" s="70">
        <v>116</v>
      </c>
      <c r="C43" s="70">
        <v>14</v>
      </c>
      <c r="D43" s="70">
        <v>7</v>
      </c>
      <c r="E43" s="70">
        <v>2017</v>
      </c>
      <c r="F43" s="70" t="s">
        <v>156</v>
      </c>
      <c r="G43" s="70" t="s">
        <v>1702</v>
      </c>
      <c r="H43" s="70" t="s">
        <v>1703</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1717</v>
      </c>
      <c r="B44" s="70">
        <v>117</v>
      </c>
      <c r="C44" s="70">
        <v>15</v>
      </c>
      <c r="D44" s="70">
        <v>7</v>
      </c>
      <c r="E44" s="70">
        <v>2018</v>
      </c>
      <c r="F44" s="70" t="s">
        <v>183</v>
      </c>
      <c r="G44" s="70" t="s">
        <v>1702</v>
      </c>
      <c r="H44" s="70" t="s">
        <v>1703</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1718</v>
      </c>
      <c r="B45" s="70">
        <v>118</v>
      </c>
      <c r="C45" s="70">
        <v>16</v>
      </c>
      <c r="D45" s="70">
        <v>7</v>
      </c>
      <c r="E45" s="70">
        <v>2019</v>
      </c>
      <c r="F45" s="70" t="s">
        <v>158</v>
      </c>
      <c r="G45" s="1064" t="s">
        <v>1702</v>
      </c>
      <c r="H45" s="70" t="s">
        <v>1703</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1719</v>
      </c>
      <c r="B46" s="70">
        <v>119</v>
      </c>
      <c r="C46" s="70">
        <v>17</v>
      </c>
      <c r="D46" s="70">
        <v>7</v>
      </c>
      <c r="E46" s="70">
        <v>2020</v>
      </c>
      <c r="F46" s="70" t="s">
        <v>159</v>
      </c>
      <c r="G46" s="1064" t="s">
        <v>1702</v>
      </c>
      <c r="H46" s="70" t="s">
        <v>1703</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1720</v>
      </c>
      <c r="B47" s="70">
        <v>119</v>
      </c>
      <c r="C47" s="70">
        <v>18</v>
      </c>
      <c r="D47" s="70">
        <v>7</v>
      </c>
      <c r="E47" s="70">
        <v>2021</v>
      </c>
      <c r="F47" s="70" t="s">
        <v>160</v>
      </c>
      <c r="G47" s="70" t="s">
        <v>1702</v>
      </c>
      <c r="H47" s="70" t="s">
        <v>1703</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1721</v>
      </c>
      <c r="B48" s="70">
        <v>119</v>
      </c>
      <c r="C48" s="70">
        <v>19</v>
      </c>
      <c r="D48" s="70">
        <v>7</v>
      </c>
      <c r="E48" s="70">
        <v>2022</v>
      </c>
      <c r="F48" s="70" t="s">
        <v>161</v>
      </c>
      <c r="G48" s="70" t="s">
        <v>1702</v>
      </c>
      <c r="H48" s="70" t="s">
        <v>1703</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119</v>
      </c>
      <c r="C49" s="70">
        <v>20</v>
      </c>
      <c r="D49" s="70">
        <v>7</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119</v>
      </c>
      <c r="C50" s="70">
        <v>21</v>
      </c>
      <c r="D50" s="70">
        <v>7</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18</v>
      </c>
      <c r="C51" s="70">
        <v>1</v>
      </c>
      <c r="D51" s="70">
        <v>2</v>
      </c>
      <c r="E51" s="70">
        <v>1990</v>
      </c>
      <c r="F51" s="70" t="s">
        <v>787</v>
      </c>
      <c r="G51" s="70" t="s">
        <v>1725</v>
      </c>
      <c r="H51" s="70" t="s">
        <v>1726</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19</v>
      </c>
      <c r="C52" s="70">
        <v>2</v>
      </c>
      <c r="D52" s="70">
        <v>2</v>
      </c>
      <c r="E52" s="70">
        <v>2005</v>
      </c>
      <c r="F52" s="70" t="s">
        <v>789</v>
      </c>
      <c r="G52" s="70" t="s">
        <v>1725</v>
      </c>
      <c r="H52" s="70" t="s">
        <v>1726</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20</v>
      </c>
      <c r="C53" s="70">
        <v>3</v>
      </c>
      <c r="D53" s="70">
        <v>2</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21</v>
      </c>
      <c r="C54" s="70">
        <v>4</v>
      </c>
      <c r="D54" s="70">
        <v>2</v>
      </c>
      <c r="E54" s="70">
        <v>2007</v>
      </c>
      <c r="F54" s="70" t="s">
        <v>791</v>
      </c>
      <c r="G54" s="70" t="s">
        <v>1725</v>
      </c>
      <c r="H54" s="70" t="s">
        <v>1726</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22</v>
      </c>
      <c r="C55" s="70">
        <v>5</v>
      </c>
      <c r="D55" s="70">
        <v>2</v>
      </c>
      <c r="E55" s="70">
        <v>2008</v>
      </c>
      <c r="F55" s="70" t="s">
        <v>792</v>
      </c>
      <c r="G55" s="70" t="s">
        <v>1725</v>
      </c>
      <c r="H55" s="70" t="s">
        <v>1726</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23</v>
      </c>
      <c r="C56" s="70">
        <v>6</v>
      </c>
      <c r="D56" s="70">
        <v>2</v>
      </c>
      <c r="E56" s="70">
        <v>2009</v>
      </c>
      <c r="F56" s="70" t="s">
        <v>176</v>
      </c>
      <c r="G56" s="70" t="s">
        <v>1725</v>
      </c>
      <c r="H56" s="70" t="s">
        <v>1726</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1732</v>
      </c>
      <c r="B57" s="70">
        <v>24</v>
      </c>
      <c r="C57" s="70">
        <v>7</v>
      </c>
      <c r="D57" s="70">
        <v>2</v>
      </c>
      <c r="E57" s="70">
        <v>2010</v>
      </c>
      <c r="F57" s="70" t="s">
        <v>177</v>
      </c>
      <c r="G57" s="70" t="s">
        <v>1725</v>
      </c>
      <c r="H57" s="70" t="s">
        <v>1726</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1733</v>
      </c>
      <c r="B58" s="70">
        <v>25</v>
      </c>
      <c r="C58" s="70">
        <v>8</v>
      </c>
      <c r="D58" s="70">
        <v>2</v>
      </c>
      <c r="E58" s="70">
        <v>2011</v>
      </c>
      <c r="F58" s="70" t="s">
        <v>178</v>
      </c>
      <c r="G58" s="70" t="s">
        <v>1725</v>
      </c>
      <c r="H58" s="70" t="s">
        <v>1726</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1734</v>
      </c>
      <c r="B59" s="70">
        <v>26</v>
      </c>
      <c r="C59" s="70">
        <v>9</v>
      </c>
      <c r="D59" s="70">
        <v>2</v>
      </c>
      <c r="E59" s="70">
        <v>2012</v>
      </c>
      <c r="F59" s="70" t="s">
        <v>179</v>
      </c>
      <c r="G59" s="70" t="s">
        <v>1725</v>
      </c>
      <c r="H59" s="70" t="s">
        <v>1726</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1735</v>
      </c>
      <c r="B60" s="70">
        <v>27</v>
      </c>
      <c r="C60" s="70">
        <v>10</v>
      </c>
      <c r="D60" s="70">
        <v>2</v>
      </c>
      <c r="E60" s="70">
        <v>2013</v>
      </c>
      <c r="F60" s="70" t="s">
        <v>180</v>
      </c>
      <c r="G60" s="70" t="s">
        <v>1725</v>
      </c>
      <c r="H60" s="70" t="s">
        <v>1726</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1736</v>
      </c>
      <c r="B61" s="70">
        <v>28</v>
      </c>
      <c r="C61" s="70">
        <v>11</v>
      </c>
      <c r="D61" s="70">
        <v>2</v>
      </c>
      <c r="E61" s="70">
        <v>2014</v>
      </c>
      <c r="F61" s="70" t="s">
        <v>181</v>
      </c>
      <c r="G61" s="70" t="s">
        <v>1725</v>
      </c>
      <c r="H61" s="70" t="s">
        <v>1726</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1737</v>
      </c>
      <c r="B62" s="70">
        <v>29</v>
      </c>
      <c r="C62" s="70">
        <v>12</v>
      </c>
      <c r="D62" s="70">
        <v>2</v>
      </c>
      <c r="E62" s="70">
        <v>2015</v>
      </c>
      <c r="F62" s="70" t="s">
        <v>182</v>
      </c>
      <c r="G62" s="70" t="s">
        <v>1725</v>
      </c>
      <c r="H62" s="70" t="s">
        <v>1726</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1738</v>
      </c>
      <c r="B63" s="70">
        <v>30</v>
      </c>
      <c r="C63" s="70">
        <v>13</v>
      </c>
      <c r="D63" s="70">
        <v>2</v>
      </c>
      <c r="E63" s="70">
        <v>2016</v>
      </c>
      <c r="F63" s="70" t="s">
        <v>155</v>
      </c>
      <c r="G63" s="70" t="s">
        <v>1725</v>
      </c>
      <c r="H63" s="70" t="s">
        <v>1726</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1739</v>
      </c>
      <c r="B64" s="70">
        <v>31</v>
      </c>
      <c r="C64" s="70">
        <v>14</v>
      </c>
      <c r="D64" s="70">
        <v>2</v>
      </c>
      <c r="E64" s="70">
        <v>2017</v>
      </c>
      <c r="F64" s="70" t="s">
        <v>156</v>
      </c>
      <c r="G64" s="1064" t="s">
        <v>1725</v>
      </c>
      <c r="H64" s="70" t="s">
        <v>1726</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1740</v>
      </c>
      <c r="B65" s="70">
        <v>32</v>
      </c>
      <c r="C65" s="70">
        <v>15</v>
      </c>
      <c r="D65" s="70">
        <v>2</v>
      </c>
      <c r="E65" s="70">
        <v>2018</v>
      </c>
      <c r="F65" s="70" t="s">
        <v>183</v>
      </c>
      <c r="G65" s="1064" t="s">
        <v>1725</v>
      </c>
      <c r="H65" s="70" t="s">
        <v>1726</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1741</v>
      </c>
      <c r="B66" s="70">
        <v>33</v>
      </c>
      <c r="C66" s="70">
        <v>16</v>
      </c>
      <c r="D66" s="70">
        <v>2</v>
      </c>
      <c r="E66" s="70">
        <v>2019</v>
      </c>
      <c r="F66" s="70" t="s">
        <v>158</v>
      </c>
      <c r="G66" s="70" t="s">
        <v>1725</v>
      </c>
      <c r="H66" s="70" t="s">
        <v>1726</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1742</v>
      </c>
      <c r="B67" s="70">
        <v>34</v>
      </c>
      <c r="C67" s="70">
        <v>17</v>
      </c>
      <c r="D67" s="70">
        <v>2</v>
      </c>
      <c r="E67" s="70">
        <v>2020</v>
      </c>
      <c r="F67" s="70" t="s">
        <v>159</v>
      </c>
      <c r="G67" s="70" t="s">
        <v>1725</v>
      </c>
      <c r="H67" s="70" t="s">
        <v>1726</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1743</v>
      </c>
      <c r="B68" s="70">
        <v>34</v>
      </c>
      <c r="C68" s="70">
        <v>18</v>
      </c>
      <c r="D68" s="70">
        <v>2</v>
      </c>
      <c r="E68" s="70">
        <v>2021</v>
      </c>
      <c r="F68" s="70" t="s">
        <v>160</v>
      </c>
      <c r="G68" s="70" t="s">
        <v>1725</v>
      </c>
      <c r="H68" s="70" t="s">
        <v>1726</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1744</v>
      </c>
      <c r="B69" s="70">
        <v>34</v>
      </c>
      <c r="C69" s="70">
        <v>19</v>
      </c>
      <c r="D69" s="70">
        <v>2</v>
      </c>
      <c r="E69" s="70">
        <v>2022</v>
      </c>
      <c r="F69" s="70" t="s">
        <v>161</v>
      </c>
      <c r="G69" s="70" t="s">
        <v>1725</v>
      </c>
      <c r="H69" s="70" t="s">
        <v>1726</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34</v>
      </c>
      <c r="C70" s="70">
        <v>20</v>
      </c>
      <c r="D70" s="70">
        <v>2</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34</v>
      </c>
      <c r="C71" s="70">
        <v>21</v>
      </c>
      <c r="D71" s="70">
        <v>2</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205</v>
      </c>
      <c r="C72" s="70">
        <v>1</v>
      </c>
      <c r="D72" s="70">
        <v>13</v>
      </c>
      <c r="E72" s="70">
        <v>1990</v>
      </c>
      <c r="F72" s="70" t="s">
        <v>787</v>
      </c>
      <c r="G72" s="70" t="s">
        <v>1748</v>
      </c>
      <c r="H72" s="70" t="s">
        <v>1749</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206</v>
      </c>
      <c r="C73" s="70">
        <v>2</v>
      </c>
      <c r="D73" s="70">
        <v>13</v>
      </c>
      <c r="E73" s="70">
        <v>2005</v>
      </c>
      <c r="F73" s="70" t="s">
        <v>789</v>
      </c>
      <c r="G73" s="70" t="s">
        <v>1748</v>
      </c>
      <c r="H73" s="70" t="s">
        <v>1749</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207</v>
      </c>
      <c r="C74" s="70">
        <v>3</v>
      </c>
      <c r="D74" s="70">
        <v>13</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208</v>
      </c>
      <c r="C75" s="70">
        <v>4</v>
      </c>
      <c r="D75" s="70">
        <v>13</v>
      </c>
      <c r="E75" s="70">
        <v>2007</v>
      </c>
      <c r="F75" s="70" t="s">
        <v>791</v>
      </c>
      <c r="G75" s="70" t="s">
        <v>1748</v>
      </c>
      <c r="H75" s="70" t="s">
        <v>1749</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209</v>
      </c>
      <c r="C76" s="70">
        <v>5</v>
      </c>
      <c r="D76" s="70">
        <v>13</v>
      </c>
      <c r="E76" s="70">
        <v>2008</v>
      </c>
      <c r="F76" s="70" t="s">
        <v>792</v>
      </c>
      <c r="G76" s="70" t="s">
        <v>1748</v>
      </c>
      <c r="H76" s="70" t="s">
        <v>1749</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210</v>
      </c>
      <c r="C77" s="70">
        <v>6</v>
      </c>
      <c r="D77" s="70">
        <v>13</v>
      </c>
      <c r="E77" s="70">
        <v>2009</v>
      </c>
      <c r="F77" s="70" t="s">
        <v>176</v>
      </c>
      <c r="G77" s="70" t="s">
        <v>1748</v>
      </c>
      <c r="H77" s="70" t="s">
        <v>1749</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1755</v>
      </c>
      <c r="B78" s="70">
        <v>211</v>
      </c>
      <c r="C78" s="70">
        <v>7</v>
      </c>
      <c r="D78" s="70">
        <v>13</v>
      </c>
      <c r="E78" s="70">
        <v>2010</v>
      </c>
      <c r="F78" s="70" t="s">
        <v>177</v>
      </c>
      <c r="G78" s="70" t="s">
        <v>1748</v>
      </c>
      <c r="H78" s="70" t="s">
        <v>1749</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1756</v>
      </c>
      <c r="B79" s="70">
        <v>212</v>
      </c>
      <c r="C79" s="70">
        <v>8</v>
      </c>
      <c r="D79" s="70">
        <v>13</v>
      </c>
      <c r="E79" s="70">
        <v>2011</v>
      </c>
      <c r="F79" s="70" t="s">
        <v>178</v>
      </c>
      <c r="G79" s="70" t="s">
        <v>1748</v>
      </c>
      <c r="H79" s="70" t="s">
        <v>1749</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1757</v>
      </c>
      <c r="B80" s="70">
        <v>213</v>
      </c>
      <c r="C80" s="70">
        <v>9</v>
      </c>
      <c r="D80" s="70">
        <v>13</v>
      </c>
      <c r="E80" s="70">
        <v>2012</v>
      </c>
      <c r="F80" s="70" t="s">
        <v>179</v>
      </c>
      <c r="G80" s="70" t="s">
        <v>1748</v>
      </c>
      <c r="H80" s="70" t="s">
        <v>1749</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1758</v>
      </c>
      <c r="B81" s="70">
        <v>214</v>
      </c>
      <c r="C81" s="70">
        <v>10</v>
      </c>
      <c r="D81" s="70">
        <v>13</v>
      </c>
      <c r="E81" s="70">
        <v>2013</v>
      </c>
      <c r="F81" s="70" t="s">
        <v>180</v>
      </c>
      <c r="G81" s="70" t="s">
        <v>1748</v>
      </c>
      <c r="H81" s="70" t="s">
        <v>1749</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1759</v>
      </c>
      <c r="B82" s="70">
        <v>215</v>
      </c>
      <c r="C82" s="70">
        <v>11</v>
      </c>
      <c r="D82" s="70">
        <v>13</v>
      </c>
      <c r="E82" s="70">
        <v>2014</v>
      </c>
      <c r="F82" s="70" t="s">
        <v>181</v>
      </c>
      <c r="G82" s="70" t="s">
        <v>1748</v>
      </c>
      <c r="H82" s="70" t="s">
        <v>1749</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1760</v>
      </c>
      <c r="B83" s="70">
        <v>216</v>
      </c>
      <c r="C83" s="70">
        <v>12</v>
      </c>
      <c r="D83" s="70">
        <v>13</v>
      </c>
      <c r="E83" s="70">
        <v>2015</v>
      </c>
      <c r="F83" s="70" t="s">
        <v>182</v>
      </c>
      <c r="G83" s="1064" t="s">
        <v>1748</v>
      </c>
      <c r="H83" s="70" t="s">
        <v>1749</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1761</v>
      </c>
      <c r="B84" s="70">
        <v>217</v>
      </c>
      <c r="C84" s="70">
        <v>13</v>
      </c>
      <c r="D84" s="70">
        <v>13</v>
      </c>
      <c r="E84" s="70">
        <v>2016</v>
      </c>
      <c r="F84" s="70" t="s">
        <v>155</v>
      </c>
      <c r="G84" s="1064" t="s">
        <v>1748</v>
      </c>
      <c r="H84" s="70" t="s">
        <v>1749</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1762</v>
      </c>
      <c r="B85" s="70">
        <v>218</v>
      </c>
      <c r="C85" s="70">
        <v>14</v>
      </c>
      <c r="D85" s="70">
        <v>13</v>
      </c>
      <c r="E85" s="70">
        <v>2017</v>
      </c>
      <c r="F85" s="70" t="s">
        <v>156</v>
      </c>
      <c r="G85" s="70" t="s">
        <v>1748</v>
      </c>
      <c r="H85" s="70" t="s">
        <v>1749</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1763</v>
      </c>
      <c r="B86" s="70">
        <v>219</v>
      </c>
      <c r="C86" s="70">
        <v>15</v>
      </c>
      <c r="D86" s="70">
        <v>13</v>
      </c>
      <c r="E86" s="70">
        <v>2018</v>
      </c>
      <c r="F86" s="70" t="s">
        <v>183</v>
      </c>
      <c r="G86" s="70" t="s">
        <v>1748</v>
      </c>
      <c r="H86" s="70" t="s">
        <v>1749</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1764</v>
      </c>
      <c r="B87" s="70">
        <v>220</v>
      </c>
      <c r="C87" s="70">
        <v>16</v>
      </c>
      <c r="D87" s="70">
        <v>13</v>
      </c>
      <c r="E87" s="70">
        <v>2019</v>
      </c>
      <c r="F87" s="70" t="s">
        <v>158</v>
      </c>
      <c r="G87" s="70" t="s">
        <v>1748</v>
      </c>
      <c r="H87" s="70" t="s">
        <v>1749</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1765</v>
      </c>
      <c r="B88" s="70">
        <v>221</v>
      </c>
      <c r="C88" s="70">
        <v>17</v>
      </c>
      <c r="D88" s="70">
        <v>13</v>
      </c>
      <c r="E88" s="70">
        <v>2020</v>
      </c>
      <c r="F88" s="70" t="s">
        <v>159</v>
      </c>
      <c r="G88" s="70" t="s">
        <v>1748</v>
      </c>
      <c r="H88" s="70" t="s">
        <v>1749</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1766</v>
      </c>
      <c r="B89" s="70">
        <v>221</v>
      </c>
      <c r="C89" s="70">
        <v>18</v>
      </c>
      <c r="D89" s="70">
        <v>13</v>
      </c>
      <c r="E89" s="70">
        <v>2021</v>
      </c>
      <c r="F89" s="70" t="s">
        <v>160</v>
      </c>
      <c r="G89" s="70" t="s">
        <v>1748</v>
      </c>
      <c r="H89" s="70" t="s">
        <v>1749</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1767</v>
      </c>
      <c r="B90" s="70">
        <v>221</v>
      </c>
      <c r="C90" s="70">
        <v>19</v>
      </c>
      <c r="D90" s="70">
        <v>13</v>
      </c>
      <c r="E90" s="70">
        <v>2022</v>
      </c>
      <c r="F90" s="70" t="s">
        <v>161</v>
      </c>
      <c r="G90" s="70" t="s">
        <v>1748</v>
      </c>
      <c r="H90" s="70" t="s">
        <v>1749</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221</v>
      </c>
      <c r="C91" s="70">
        <v>20</v>
      </c>
      <c r="D91" s="70">
        <v>13</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221</v>
      </c>
      <c r="C92" s="70">
        <v>21</v>
      </c>
      <c r="D92" s="70">
        <v>13</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222</v>
      </c>
      <c r="C93" s="70">
        <v>1</v>
      </c>
      <c r="D93" s="70">
        <v>14</v>
      </c>
      <c r="E93" s="70">
        <v>1990</v>
      </c>
      <c r="F93" s="70" t="s">
        <v>787</v>
      </c>
      <c r="G93" s="70" t="s">
        <v>1771</v>
      </c>
      <c r="H93" s="70" t="s">
        <v>1677</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223</v>
      </c>
      <c r="C94" s="70">
        <v>2</v>
      </c>
      <c r="D94" s="70">
        <v>14</v>
      </c>
      <c r="E94" s="70">
        <v>2005</v>
      </c>
      <c r="F94" s="70" t="s">
        <v>789</v>
      </c>
      <c r="G94" s="70" t="s">
        <v>1771</v>
      </c>
      <c r="H94" s="70" t="s">
        <v>1677</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224</v>
      </c>
      <c r="C95" s="70">
        <v>3</v>
      </c>
      <c r="D95" s="70">
        <v>14</v>
      </c>
      <c r="E95" s="70">
        <v>2006</v>
      </c>
      <c r="F95" s="70" t="s">
        <v>790</v>
      </c>
      <c r="G95" s="70" t="s">
        <v>1771</v>
      </c>
      <c r="H95" s="70" t="s">
        <v>1677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225</v>
      </c>
      <c r="C96" s="70">
        <v>4</v>
      </c>
      <c r="D96" s="70">
        <v>14</v>
      </c>
      <c r="E96" s="70">
        <v>2007</v>
      </c>
      <c r="F96" s="70" t="s">
        <v>791</v>
      </c>
      <c r="G96" s="70" t="s">
        <v>1771</v>
      </c>
      <c r="H96" s="70" t="s">
        <v>1677</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226</v>
      </c>
      <c r="C97" s="70">
        <v>5</v>
      </c>
      <c r="D97" s="70">
        <v>14</v>
      </c>
      <c r="E97" s="70">
        <v>2008</v>
      </c>
      <c r="F97" s="70" t="s">
        <v>792</v>
      </c>
      <c r="G97" s="70" t="s">
        <v>1771</v>
      </c>
      <c r="H97" s="70" t="s">
        <v>1677</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227</v>
      </c>
      <c r="C98" s="70">
        <v>6</v>
      </c>
      <c r="D98" s="70">
        <v>14</v>
      </c>
      <c r="E98" s="70">
        <v>2009</v>
      </c>
      <c r="F98" s="70" t="s">
        <v>176</v>
      </c>
      <c r="G98" s="70" t="s">
        <v>1771</v>
      </c>
      <c r="H98" s="70" t="s">
        <v>1677</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1777</v>
      </c>
      <c r="B99" s="70">
        <v>228</v>
      </c>
      <c r="C99" s="70">
        <v>7</v>
      </c>
      <c r="D99" s="70">
        <v>14</v>
      </c>
      <c r="E99" s="70">
        <v>2010</v>
      </c>
      <c r="F99" s="70" t="s">
        <v>177</v>
      </c>
      <c r="G99" s="70" t="s">
        <v>1771</v>
      </c>
      <c r="H99" s="70" t="s">
        <v>1677</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1778</v>
      </c>
      <c r="B100" s="70">
        <v>229</v>
      </c>
      <c r="C100" s="70">
        <v>8</v>
      </c>
      <c r="D100" s="70">
        <v>14</v>
      </c>
      <c r="E100" s="70">
        <v>2011</v>
      </c>
      <c r="F100" s="70" t="s">
        <v>178</v>
      </c>
      <c r="G100" s="70" t="s">
        <v>1771</v>
      </c>
      <c r="H100" s="70" t="s">
        <v>1677</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1779</v>
      </c>
      <c r="B101" s="70">
        <v>230</v>
      </c>
      <c r="C101" s="70">
        <v>9</v>
      </c>
      <c r="D101" s="70">
        <v>14</v>
      </c>
      <c r="E101" s="70">
        <v>2012</v>
      </c>
      <c r="F101" s="70" t="s">
        <v>179</v>
      </c>
      <c r="G101" s="70" t="s">
        <v>1771</v>
      </c>
      <c r="H101" s="70" t="s">
        <v>1677</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1780</v>
      </c>
      <c r="B102" s="70">
        <v>231</v>
      </c>
      <c r="C102" s="70">
        <v>10</v>
      </c>
      <c r="D102" s="70">
        <v>14</v>
      </c>
      <c r="E102" s="70">
        <v>2013</v>
      </c>
      <c r="F102" s="70" t="s">
        <v>180</v>
      </c>
      <c r="G102" s="1064" t="s">
        <v>1771</v>
      </c>
      <c r="H102" s="70" t="s">
        <v>1677</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1781</v>
      </c>
      <c r="B103" s="70">
        <v>232</v>
      </c>
      <c r="C103" s="70">
        <v>11</v>
      </c>
      <c r="D103" s="70">
        <v>14</v>
      </c>
      <c r="E103" s="70">
        <v>2014</v>
      </c>
      <c r="F103" s="70" t="s">
        <v>181</v>
      </c>
      <c r="G103" s="1064" t="s">
        <v>1771</v>
      </c>
      <c r="H103" s="70" t="s">
        <v>1677</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1782</v>
      </c>
      <c r="B104" s="70">
        <v>233</v>
      </c>
      <c r="C104" s="70">
        <v>12</v>
      </c>
      <c r="D104" s="70">
        <v>14</v>
      </c>
      <c r="E104" s="70">
        <v>2015</v>
      </c>
      <c r="F104" s="70" t="s">
        <v>182</v>
      </c>
      <c r="G104" s="70" t="s">
        <v>1771</v>
      </c>
      <c r="H104" s="70" t="s">
        <v>1677</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1783</v>
      </c>
      <c r="B105" s="70">
        <v>234</v>
      </c>
      <c r="C105" s="70">
        <v>13</v>
      </c>
      <c r="D105" s="70">
        <v>14</v>
      </c>
      <c r="E105" s="70">
        <v>2016</v>
      </c>
      <c r="F105" s="70" t="s">
        <v>155</v>
      </c>
      <c r="G105" s="70" t="s">
        <v>1771</v>
      </c>
      <c r="H105" s="70" t="s">
        <v>1677</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1784</v>
      </c>
      <c r="B106" s="70">
        <v>235</v>
      </c>
      <c r="C106" s="70">
        <v>14</v>
      </c>
      <c r="D106" s="70">
        <v>14</v>
      </c>
      <c r="E106" s="70">
        <v>2017</v>
      </c>
      <c r="F106" s="70" t="s">
        <v>156</v>
      </c>
      <c r="G106" s="70" t="s">
        <v>1771</v>
      </c>
      <c r="H106" s="70" t="s">
        <v>1677</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1785</v>
      </c>
      <c r="B107" s="70">
        <v>236</v>
      </c>
      <c r="C107" s="70">
        <v>15</v>
      </c>
      <c r="D107" s="70">
        <v>14</v>
      </c>
      <c r="E107" s="70">
        <v>2018</v>
      </c>
      <c r="F107" s="70" t="s">
        <v>183</v>
      </c>
      <c r="G107" s="70" t="s">
        <v>1771</v>
      </c>
      <c r="H107" s="70" t="s">
        <v>1677</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1786</v>
      </c>
      <c r="B108" s="70">
        <v>237</v>
      </c>
      <c r="C108" s="70">
        <v>16</v>
      </c>
      <c r="D108" s="70">
        <v>14</v>
      </c>
      <c r="E108" s="70">
        <v>2019</v>
      </c>
      <c r="F108" s="70" t="s">
        <v>158</v>
      </c>
      <c r="G108" s="70" t="s">
        <v>1771</v>
      </c>
      <c r="H108" s="70" t="s">
        <v>1677</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1787</v>
      </c>
      <c r="B109" s="70">
        <v>238</v>
      </c>
      <c r="C109" s="70">
        <v>17</v>
      </c>
      <c r="D109" s="70">
        <v>14</v>
      </c>
      <c r="E109" s="70">
        <v>2020</v>
      </c>
      <c r="F109" s="70" t="s">
        <v>159</v>
      </c>
      <c r="G109" s="70" t="s">
        <v>1771</v>
      </c>
      <c r="H109" s="70" t="s">
        <v>1677</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1788</v>
      </c>
      <c r="B110" s="70">
        <v>238</v>
      </c>
      <c r="C110" s="70">
        <v>18</v>
      </c>
      <c r="D110" s="70">
        <v>14</v>
      </c>
      <c r="E110" s="70">
        <v>2021</v>
      </c>
      <c r="F110" s="70" t="s">
        <v>160</v>
      </c>
      <c r="G110" s="70" t="s">
        <v>1771</v>
      </c>
      <c r="H110" s="70" t="s">
        <v>1677</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1789</v>
      </c>
      <c r="B111" s="70">
        <v>238</v>
      </c>
      <c r="C111" s="70">
        <v>19</v>
      </c>
      <c r="D111" s="70">
        <v>14</v>
      </c>
      <c r="E111" s="70">
        <v>2022</v>
      </c>
      <c r="F111" s="70" t="s">
        <v>161</v>
      </c>
      <c r="G111" s="70" t="s">
        <v>1771</v>
      </c>
      <c r="H111" s="70" t="s">
        <v>1677</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238</v>
      </c>
      <c r="C112" s="70">
        <v>20</v>
      </c>
      <c r="D112" s="70">
        <v>14</v>
      </c>
      <c r="E112" s="70">
        <v>2023</v>
      </c>
      <c r="F112" s="70" t="s">
        <v>1539</v>
      </c>
      <c r="G112" s="70" t="s">
        <v>1771</v>
      </c>
      <c r="H112" s="70" t="s">
        <v>1677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238</v>
      </c>
      <c r="C113" s="70">
        <v>21</v>
      </c>
      <c r="D113" s="70">
        <v>14</v>
      </c>
      <c r="E113" s="70">
        <v>2024</v>
      </c>
      <c r="F113" s="70" t="s">
        <v>1554</v>
      </c>
      <c r="G113" s="70" t="s">
        <v>1771</v>
      </c>
      <c r="H113" s="70" t="s">
        <v>1677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341</v>
      </c>
      <c r="C114" s="70">
        <v>1</v>
      </c>
      <c r="D114" s="70">
        <v>21</v>
      </c>
      <c r="E114" s="70">
        <v>1990</v>
      </c>
      <c r="F114" s="70" t="s">
        <v>787</v>
      </c>
      <c r="G114" s="70" t="s">
        <v>1793</v>
      </c>
      <c r="H114" s="70" t="s">
        <v>1794</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342</v>
      </c>
      <c r="C115" s="70">
        <v>2</v>
      </c>
      <c r="D115" s="70">
        <v>21</v>
      </c>
      <c r="E115" s="70">
        <v>2005</v>
      </c>
      <c r="F115" s="70" t="s">
        <v>789</v>
      </c>
      <c r="G115" s="70" t="s">
        <v>1793</v>
      </c>
      <c r="H115" s="70" t="s">
        <v>1794</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343</v>
      </c>
      <c r="C116" s="70">
        <v>3</v>
      </c>
      <c r="D116" s="70">
        <v>21</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344</v>
      </c>
      <c r="C117" s="70">
        <v>4</v>
      </c>
      <c r="D117" s="70">
        <v>21</v>
      </c>
      <c r="E117" s="70">
        <v>2007</v>
      </c>
      <c r="F117" s="70" t="s">
        <v>791</v>
      </c>
      <c r="G117" s="70" t="s">
        <v>1793</v>
      </c>
      <c r="H117" s="70" t="s">
        <v>1794</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345</v>
      </c>
      <c r="C118" s="70">
        <v>5</v>
      </c>
      <c r="D118" s="70">
        <v>21</v>
      </c>
      <c r="E118" s="70">
        <v>2008</v>
      </c>
      <c r="F118" s="70" t="s">
        <v>792</v>
      </c>
      <c r="G118" s="70" t="s">
        <v>1793</v>
      </c>
      <c r="H118" s="70" t="s">
        <v>1794</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346</v>
      </c>
      <c r="C119" s="70">
        <v>6</v>
      </c>
      <c r="D119" s="70">
        <v>21</v>
      </c>
      <c r="E119" s="70">
        <v>2009</v>
      </c>
      <c r="F119" s="70" t="s">
        <v>176</v>
      </c>
      <c r="G119" s="70" t="s">
        <v>1793</v>
      </c>
      <c r="H119" s="70" t="s">
        <v>1794</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1800</v>
      </c>
      <c r="B120" s="70">
        <v>347</v>
      </c>
      <c r="C120" s="70">
        <v>7</v>
      </c>
      <c r="D120" s="70">
        <v>21</v>
      </c>
      <c r="E120" s="70">
        <v>2010</v>
      </c>
      <c r="F120" s="70" t="s">
        <v>177</v>
      </c>
      <c r="G120" s="70" t="s">
        <v>1793</v>
      </c>
      <c r="H120" s="70" t="s">
        <v>1794</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1801</v>
      </c>
      <c r="B121" s="70">
        <v>348</v>
      </c>
      <c r="C121" s="70">
        <v>8</v>
      </c>
      <c r="D121" s="70">
        <v>21</v>
      </c>
      <c r="E121" s="70">
        <v>2011</v>
      </c>
      <c r="F121" s="70" t="s">
        <v>178</v>
      </c>
      <c r="G121" s="1064" t="s">
        <v>1793</v>
      </c>
      <c r="H121" s="70" t="s">
        <v>1794</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1802</v>
      </c>
      <c r="B122" s="70">
        <v>349</v>
      </c>
      <c r="C122" s="70">
        <v>9</v>
      </c>
      <c r="D122" s="70">
        <v>21</v>
      </c>
      <c r="E122" s="70">
        <v>2012</v>
      </c>
      <c r="F122" s="70" t="s">
        <v>179</v>
      </c>
      <c r="G122" s="1064" t="s">
        <v>1793</v>
      </c>
      <c r="H122" s="70" t="s">
        <v>1794</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1803</v>
      </c>
      <c r="B123" s="70">
        <v>350</v>
      </c>
      <c r="C123" s="70">
        <v>10</v>
      </c>
      <c r="D123" s="70">
        <v>21</v>
      </c>
      <c r="E123" s="70">
        <v>2013</v>
      </c>
      <c r="F123" s="70" t="s">
        <v>180</v>
      </c>
      <c r="G123" s="70" t="s">
        <v>1793</v>
      </c>
      <c r="H123" s="70" t="s">
        <v>1794</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1804</v>
      </c>
      <c r="B124" s="70">
        <v>351</v>
      </c>
      <c r="C124" s="70">
        <v>11</v>
      </c>
      <c r="D124" s="70">
        <v>21</v>
      </c>
      <c r="E124" s="70">
        <v>2014</v>
      </c>
      <c r="F124" s="70" t="s">
        <v>181</v>
      </c>
      <c r="G124" s="70" t="s">
        <v>1793</v>
      </c>
      <c r="H124" s="70" t="s">
        <v>1794</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1805</v>
      </c>
      <c r="B125" s="70">
        <v>352</v>
      </c>
      <c r="C125" s="70">
        <v>12</v>
      </c>
      <c r="D125" s="70">
        <v>21</v>
      </c>
      <c r="E125" s="70">
        <v>2015</v>
      </c>
      <c r="F125" s="70" t="s">
        <v>182</v>
      </c>
      <c r="G125" s="70" t="s">
        <v>1793</v>
      </c>
      <c r="H125" s="70" t="s">
        <v>1794</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1806</v>
      </c>
      <c r="B126" s="70">
        <v>353</v>
      </c>
      <c r="C126" s="70">
        <v>13</v>
      </c>
      <c r="D126" s="70">
        <v>21</v>
      </c>
      <c r="E126" s="70">
        <v>2016</v>
      </c>
      <c r="F126" s="70" t="s">
        <v>155</v>
      </c>
      <c r="G126" s="70" t="s">
        <v>1793</v>
      </c>
      <c r="H126" s="70" t="s">
        <v>1794</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1807</v>
      </c>
      <c r="B127" s="70">
        <v>354</v>
      </c>
      <c r="C127" s="70">
        <v>14</v>
      </c>
      <c r="D127" s="70">
        <v>21</v>
      </c>
      <c r="E127" s="70">
        <v>2017</v>
      </c>
      <c r="F127" s="70" t="s">
        <v>156</v>
      </c>
      <c r="G127" s="70" t="s">
        <v>1793</v>
      </c>
      <c r="H127" s="70" t="s">
        <v>1794</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1808</v>
      </c>
      <c r="B128" s="70">
        <v>355</v>
      </c>
      <c r="C128" s="70">
        <v>15</v>
      </c>
      <c r="D128" s="70">
        <v>21</v>
      </c>
      <c r="E128" s="70">
        <v>2018</v>
      </c>
      <c r="F128" s="70" t="s">
        <v>183</v>
      </c>
      <c r="G128" s="70" t="s">
        <v>1793</v>
      </c>
      <c r="H128" s="70" t="s">
        <v>1794</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1809</v>
      </c>
      <c r="B129" s="70">
        <v>356</v>
      </c>
      <c r="C129" s="70">
        <v>16</v>
      </c>
      <c r="D129" s="70">
        <v>21</v>
      </c>
      <c r="E129" s="70">
        <v>2019</v>
      </c>
      <c r="F129" s="70" t="s">
        <v>158</v>
      </c>
      <c r="G129" s="70" t="s">
        <v>1793</v>
      </c>
      <c r="H129" s="70" t="s">
        <v>1794</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1810</v>
      </c>
      <c r="B130" s="70">
        <v>357</v>
      </c>
      <c r="C130" s="70">
        <v>17</v>
      </c>
      <c r="D130" s="70">
        <v>21</v>
      </c>
      <c r="E130" s="70">
        <v>2020</v>
      </c>
      <c r="F130" s="70" t="s">
        <v>159</v>
      </c>
      <c r="G130" s="70" t="s">
        <v>1793</v>
      </c>
      <c r="H130" s="70" t="s">
        <v>1794</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1811</v>
      </c>
      <c r="B131" s="70">
        <v>357</v>
      </c>
      <c r="C131" s="70">
        <v>18</v>
      </c>
      <c r="D131" s="70">
        <v>21</v>
      </c>
      <c r="E131" s="70">
        <v>2021</v>
      </c>
      <c r="F131" s="70" t="s">
        <v>160</v>
      </c>
      <c r="G131" s="70" t="s">
        <v>1793</v>
      </c>
      <c r="H131" s="70" t="s">
        <v>1794</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1812</v>
      </c>
      <c r="B132" s="70">
        <v>357</v>
      </c>
      <c r="C132" s="70">
        <v>19</v>
      </c>
      <c r="D132" s="70">
        <v>21</v>
      </c>
      <c r="E132" s="70">
        <v>2022</v>
      </c>
      <c r="F132" s="70" t="s">
        <v>161</v>
      </c>
      <c r="G132" s="70" t="s">
        <v>1793</v>
      </c>
      <c r="H132" s="70" t="s">
        <v>1794</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357</v>
      </c>
      <c r="C133" s="70">
        <v>20</v>
      </c>
      <c r="D133" s="70">
        <v>21</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357</v>
      </c>
      <c r="C134" s="70">
        <v>21</v>
      </c>
      <c r="D134" s="70">
        <v>21</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120</v>
      </c>
      <c r="C135" s="70">
        <v>1</v>
      </c>
      <c r="D135" s="70">
        <v>8</v>
      </c>
      <c r="E135" s="70">
        <v>1990</v>
      </c>
      <c r="F135" s="70" t="s">
        <v>787</v>
      </c>
      <c r="G135" s="70" t="s">
        <v>1816</v>
      </c>
      <c r="H135" s="70" t="s">
        <v>1817</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121</v>
      </c>
      <c r="C136" s="70">
        <v>2</v>
      </c>
      <c r="D136" s="70">
        <v>8</v>
      </c>
      <c r="E136" s="70">
        <v>2005</v>
      </c>
      <c r="F136" s="70" t="s">
        <v>789</v>
      </c>
      <c r="G136" s="70" t="s">
        <v>1816</v>
      </c>
      <c r="H136" s="70" t="s">
        <v>1817</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122</v>
      </c>
      <c r="C137" s="70">
        <v>3</v>
      </c>
      <c r="D137" s="70">
        <v>8</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123</v>
      </c>
      <c r="C138" s="70">
        <v>4</v>
      </c>
      <c r="D138" s="70">
        <v>8</v>
      </c>
      <c r="E138" s="70">
        <v>2007</v>
      </c>
      <c r="F138" s="70" t="s">
        <v>791</v>
      </c>
      <c r="G138" s="70" t="s">
        <v>1816</v>
      </c>
      <c r="H138" s="70" t="s">
        <v>1817</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124</v>
      </c>
      <c r="C139" s="70">
        <v>5</v>
      </c>
      <c r="D139" s="70">
        <v>8</v>
      </c>
      <c r="E139" s="70">
        <v>2008</v>
      </c>
      <c r="F139" s="70" t="s">
        <v>792</v>
      </c>
      <c r="G139" s="70" t="s">
        <v>1816</v>
      </c>
      <c r="H139" s="70" t="s">
        <v>1817</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125</v>
      </c>
      <c r="C140" s="70">
        <v>6</v>
      </c>
      <c r="D140" s="70">
        <v>8</v>
      </c>
      <c r="E140" s="70">
        <v>2009</v>
      </c>
      <c r="F140" s="70" t="s">
        <v>176</v>
      </c>
      <c r="G140" s="1064" t="s">
        <v>1816</v>
      </c>
      <c r="H140" s="70" t="s">
        <v>1817</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1823</v>
      </c>
      <c r="B141" s="70">
        <v>126</v>
      </c>
      <c r="C141" s="70">
        <v>7</v>
      </c>
      <c r="D141" s="70">
        <v>8</v>
      </c>
      <c r="E141" s="70">
        <v>2010</v>
      </c>
      <c r="F141" s="70" t="s">
        <v>177</v>
      </c>
      <c r="G141" s="1064" t="s">
        <v>1816</v>
      </c>
      <c r="H141" s="70" t="s">
        <v>1817</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1824</v>
      </c>
      <c r="B142" s="70">
        <v>127</v>
      </c>
      <c r="C142" s="70">
        <v>8</v>
      </c>
      <c r="D142" s="70">
        <v>8</v>
      </c>
      <c r="E142" s="70">
        <v>2011</v>
      </c>
      <c r="F142" s="70" t="s">
        <v>178</v>
      </c>
      <c r="G142" s="70" t="s">
        <v>1816</v>
      </c>
      <c r="H142" s="70" t="s">
        <v>1817</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1825</v>
      </c>
      <c r="B143" s="70">
        <v>128</v>
      </c>
      <c r="C143" s="70">
        <v>9</v>
      </c>
      <c r="D143" s="70">
        <v>8</v>
      </c>
      <c r="E143" s="70">
        <v>2012</v>
      </c>
      <c r="F143" s="70" t="s">
        <v>179</v>
      </c>
      <c r="G143" s="70" t="s">
        <v>1816</v>
      </c>
      <c r="H143" s="70" t="s">
        <v>1817</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1826</v>
      </c>
      <c r="B144" s="70">
        <v>129</v>
      </c>
      <c r="C144" s="70">
        <v>10</v>
      </c>
      <c r="D144" s="70">
        <v>8</v>
      </c>
      <c r="E144" s="70">
        <v>2013</v>
      </c>
      <c r="F144" s="70" t="s">
        <v>180</v>
      </c>
      <c r="G144" s="70" t="s">
        <v>1816</v>
      </c>
      <c r="H144" s="70" t="s">
        <v>1817</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1827</v>
      </c>
      <c r="B145" s="70">
        <v>130</v>
      </c>
      <c r="C145" s="70">
        <v>11</v>
      </c>
      <c r="D145" s="70">
        <v>8</v>
      </c>
      <c r="E145" s="70">
        <v>2014</v>
      </c>
      <c r="F145" s="70" t="s">
        <v>181</v>
      </c>
      <c r="G145" s="70" t="s">
        <v>1816</v>
      </c>
      <c r="H145" s="70" t="s">
        <v>1817</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1828</v>
      </c>
      <c r="B146" s="70">
        <v>131</v>
      </c>
      <c r="C146" s="70">
        <v>12</v>
      </c>
      <c r="D146" s="70">
        <v>8</v>
      </c>
      <c r="E146" s="70">
        <v>2015</v>
      </c>
      <c r="F146" s="70" t="s">
        <v>182</v>
      </c>
      <c r="G146" s="70" t="s">
        <v>1816</v>
      </c>
      <c r="H146" s="70" t="s">
        <v>1817</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1829</v>
      </c>
      <c r="B147" s="70">
        <v>132</v>
      </c>
      <c r="C147" s="70">
        <v>13</v>
      </c>
      <c r="D147" s="70">
        <v>8</v>
      </c>
      <c r="E147" s="70">
        <v>2016</v>
      </c>
      <c r="F147" s="70" t="s">
        <v>155</v>
      </c>
      <c r="G147" s="70" t="s">
        <v>1816</v>
      </c>
      <c r="H147" s="70" t="s">
        <v>1817</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1830</v>
      </c>
      <c r="B148" s="70">
        <v>133</v>
      </c>
      <c r="C148" s="70">
        <v>14</v>
      </c>
      <c r="D148" s="70">
        <v>8</v>
      </c>
      <c r="E148" s="70">
        <v>2017</v>
      </c>
      <c r="F148" s="70" t="s">
        <v>156</v>
      </c>
      <c r="G148" s="70" t="s">
        <v>1816</v>
      </c>
      <c r="H148" s="70" t="s">
        <v>1817</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1831</v>
      </c>
      <c r="B149" s="70">
        <v>134</v>
      </c>
      <c r="C149" s="70">
        <v>15</v>
      </c>
      <c r="D149" s="70">
        <v>8</v>
      </c>
      <c r="E149" s="70">
        <v>2018</v>
      </c>
      <c r="F149" s="70" t="s">
        <v>183</v>
      </c>
      <c r="G149" s="70" t="s">
        <v>1816</v>
      </c>
      <c r="H149" s="70" t="s">
        <v>1817</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1832</v>
      </c>
      <c r="B150" s="70">
        <v>135</v>
      </c>
      <c r="C150" s="70">
        <v>16</v>
      </c>
      <c r="D150" s="70">
        <v>8</v>
      </c>
      <c r="E150" s="70">
        <v>2019</v>
      </c>
      <c r="F150" s="70" t="s">
        <v>158</v>
      </c>
      <c r="G150" s="70" t="s">
        <v>1816</v>
      </c>
      <c r="H150" s="70" t="s">
        <v>1817</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1833</v>
      </c>
      <c r="B151" s="70">
        <v>136</v>
      </c>
      <c r="C151" s="70">
        <v>17</v>
      </c>
      <c r="D151" s="70">
        <v>8</v>
      </c>
      <c r="E151" s="70">
        <v>2020</v>
      </c>
      <c r="F151" s="70" t="s">
        <v>159</v>
      </c>
      <c r="G151" s="70" t="s">
        <v>1816</v>
      </c>
      <c r="H151" s="70" t="s">
        <v>1817</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1834</v>
      </c>
      <c r="B152" s="70">
        <v>136</v>
      </c>
      <c r="C152" s="70">
        <v>18</v>
      </c>
      <c r="D152" s="70">
        <v>8</v>
      </c>
      <c r="E152" s="70">
        <v>2021</v>
      </c>
      <c r="F152" s="70" t="s">
        <v>160</v>
      </c>
      <c r="G152" s="70" t="s">
        <v>1816</v>
      </c>
      <c r="H152" s="70" t="s">
        <v>1817</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1835</v>
      </c>
      <c r="B153" s="70">
        <v>136</v>
      </c>
      <c r="C153" s="70">
        <v>19</v>
      </c>
      <c r="D153" s="70">
        <v>8</v>
      </c>
      <c r="E153" s="70">
        <v>2022</v>
      </c>
      <c r="F153" s="70" t="s">
        <v>161</v>
      </c>
      <c r="G153" s="70" t="s">
        <v>1816</v>
      </c>
      <c r="H153" s="70" t="s">
        <v>1817</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136</v>
      </c>
      <c r="C154" s="70">
        <v>20</v>
      </c>
      <c r="D154" s="70">
        <v>8</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136</v>
      </c>
      <c r="C155" s="70">
        <v>21</v>
      </c>
      <c r="D155" s="70">
        <v>8</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52</v>
      </c>
      <c r="C156" s="70">
        <v>1</v>
      </c>
      <c r="D156" s="70">
        <v>4</v>
      </c>
      <c r="E156" s="70">
        <v>1990</v>
      </c>
      <c r="F156" s="70" t="s">
        <v>787</v>
      </c>
      <c r="G156" s="70" t="s">
        <v>1839</v>
      </c>
      <c r="H156" s="70" t="s">
        <v>1840</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53</v>
      </c>
      <c r="C157" s="70">
        <v>2</v>
      </c>
      <c r="D157" s="70">
        <v>4</v>
      </c>
      <c r="E157" s="70">
        <v>2005</v>
      </c>
      <c r="F157" s="70" t="s">
        <v>789</v>
      </c>
      <c r="G157" s="70" t="s">
        <v>1839</v>
      </c>
      <c r="H157" s="70" t="s">
        <v>1840</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54</v>
      </c>
      <c r="C158" s="70">
        <v>3</v>
      </c>
      <c r="D158" s="70">
        <v>4</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55</v>
      </c>
      <c r="C159" s="70">
        <v>4</v>
      </c>
      <c r="D159" s="70">
        <v>4</v>
      </c>
      <c r="E159" s="70">
        <v>2007</v>
      </c>
      <c r="F159" s="70" t="s">
        <v>791</v>
      </c>
      <c r="G159" s="1064" t="s">
        <v>1839</v>
      </c>
      <c r="H159" s="70" t="s">
        <v>1840</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56</v>
      </c>
      <c r="C160" s="70">
        <v>5</v>
      </c>
      <c r="D160" s="70">
        <v>4</v>
      </c>
      <c r="E160" s="70">
        <v>2008</v>
      </c>
      <c r="F160" s="70" t="s">
        <v>792</v>
      </c>
      <c r="G160" s="70" t="s">
        <v>1839</v>
      </c>
      <c r="H160" s="70" t="s">
        <v>1840</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57</v>
      </c>
      <c r="C161" s="70">
        <v>6</v>
      </c>
      <c r="D161" s="70">
        <v>4</v>
      </c>
      <c r="E161" s="70">
        <v>2009</v>
      </c>
      <c r="F161" s="70" t="s">
        <v>176</v>
      </c>
      <c r="G161" s="70" t="s">
        <v>1839</v>
      </c>
      <c r="H161" s="70" t="s">
        <v>1840</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1846</v>
      </c>
      <c r="B162" s="70">
        <v>58</v>
      </c>
      <c r="C162" s="70">
        <v>7</v>
      </c>
      <c r="D162" s="70">
        <v>4</v>
      </c>
      <c r="E162" s="70">
        <v>2010</v>
      </c>
      <c r="F162" s="70" t="s">
        <v>177</v>
      </c>
      <c r="G162" s="70" t="s">
        <v>1839</v>
      </c>
      <c r="H162" s="70" t="s">
        <v>1840</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1847</v>
      </c>
      <c r="B163" s="70">
        <v>59</v>
      </c>
      <c r="C163" s="70">
        <v>8</v>
      </c>
      <c r="D163" s="70">
        <v>4</v>
      </c>
      <c r="E163" s="70">
        <v>2011</v>
      </c>
      <c r="F163" s="70" t="s">
        <v>178</v>
      </c>
      <c r="G163" s="70" t="s">
        <v>1839</v>
      </c>
      <c r="H163" s="70" t="s">
        <v>1840</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1848</v>
      </c>
      <c r="B164" s="70">
        <v>60</v>
      </c>
      <c r="C164" s="70">
        <v>9</v>
      </c>
      <c r="D164" s="70">
        <v>4</v>
      </c>
      <c r="E164" s="70">
        <v>2012</v>
      </c>
      <c r="F164" s="70" t="s">
        <v>179</v>
      </c>
      <c r="G164" s="70" t="s">
        <v>1839</v>
      </c>
      <c r="H164" s="70" t="s">
        <v>1840</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1849</v>
      </c>
      <c r="B165" s="70">
        <v>61</v>
      </c>
      <c r="C165" s="70">
        <v>10</v>
      </c>
      <c r="D165" s="70">
        <v>4</v>
      </c>
      <c r="E165" s="70">
        <v>2013</v>
      </c>
      <c r="F165" s="70" t="s">
        <v>180</v>
      </c>
      <c r="G165" s="70" t="s">
        <v>1839</v>
      </c>
      <c r="H165" s="70" t="s">
        <v>1840</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1850</v>
      </c>
      <c r="B166" s="70">
        <v>62</v>
      </c>
      <c r="C166" s="70">
        <v>11</v>
      </c>
      <c r="D166" s="70">
        <v>4</v>
      </c>
      <c r="E166" s="70">
        <v>2014</v>
      </c>
      <c r="F166" s="70" t="s">
        <v>181</v>
      </c>
      <c r="G166" s="70" t="s">
        <v>1839</v>
      </c>
      <c r="H166" s="70" t="s">
        <v>1840</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1851</v>
      </c>
      <c r="B167" s="70">
        <v>63</v>
      </c>
      <c r="C167" s="70">
        <v>12</v>
      </c>
      <c r="D167" s="70">
        <v>4</v>
      </c>
      <c r="E167" s="70">
        <v>2015</v>
      </c>
      <c r="F167" s="70" t="s">
        <v>182</v>
      </c>
      <c r="G167" s="70" t="s">
        <v>1839</v>
      </c>
      <c r="H167" s="70" t="s">
        <v>1840</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1852</v>
      </c>
      <c r="B168" s="70">
        <v>64</v>
      </c>
      <c r="C168" s="70">
        <v>13</v>
      </c>
      <c r="D168" s="70">
        <v>4</v>
      </c>
      <c r="E168" s="70">
        <v>2016</v>
      </c>
      <c r="F168" s="70" t="s">
        <v>155</v>
      </c>
      <c r="G168" s="70" t="s">
        <v>1839</v>
      </c>
      <c r="H168" s="70" t="s">
        <v>1840</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1853</v>
      </c>
      <c r="B169" s="70">
        <v>65</v>
      </c>
      <c r="C169" s="70">
        <v>14</v>
      </c>
      <c r="D169" s="70">
        <v>4</v>
      </c>
      <c r="E169" s="70">
        <v>2017</v>
      </c>
      <c r="F169" s="70" t="s">
        <v>156</v>
      </c>
      <c r="G169" s="70" t="s">
        <v>1839</v>
      </c>
      <c r="H169" s="70" t="s">
        <v>1840</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1854</v>
      </c>
      <c r="B170" s="70">
        <v>66</v>
      </c>
      <c r="C170" s="70">
        <v>15</v>
      </c>
      <c r="D170" s="70">
        <v>4</v>
      </c>
      <c r="E170" s="70">
        <v>2018</v>
      </c>
      <c r="F170" s="70" t="s">
        <v>183</v>
      </c>
      <c r="G170" s="70" t="s">
        <v>1839</v>
      </c>
      <c r="H170" s="70" t="s">
        <v>1840</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1855</v>
      </c>
      <c r="B171" s="70">
        <v>67</v>
      </c>
      <c r="C171" s="70">
        <v>16</v>
      </c>
      <c r="D171" s="70">
        <v>4</v>
      </c>
      <c r="E171" s="70">
        <v>2019</v>
      </c>
      <c r="F171" s="70" t="s">
        <v>158</v>
      </c>
      <c r="G171" s="70" t="s">
        <v>1839</v>
      </c>
      <c r="H171" s="70" t="s">
        <v>1840</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1856</v>
      </c>
      <c r="B172" s="70">
        <v>68</v>
      </c>
      <c r="C172" s="70">
        <v>17</v>
      </c>
      <c r="D172" s="70">
        <v>4</v>
      </c>
      <c r="E172" s="70">
        <v>2020</v>
      </c>
      <c r="F172" s="70" t="s">
        <v>159</v>
      </c>
      <c r="G172" s="70" t="s">
        <v>1839</v>
      </c>
      <c r="H172" s="70" t="s">
        <v>1840</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1857</v>
      </c>
      <c r="B173" s="70">
        <v>68</v>
      </c>
      <c r="C173" s="70">
        <v>18</v>
      </c>
      <c r="D173" s="70">
        <v>4</v>
      </c>
      <c r="E173" s="70">
        <v>2021</v>
      </c>
      <c r="F173" s="70" t="s">
        <v>160</v>
      </c>
      <c r="G173" s="70" t="s">
        <v>1839</v>
      </c>
      <c r="H173" s="70" t="s">
        <v>1840</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1858</v>
      </c>
      <c r="B174" s="70">
        <v>68</v>
      </c>
      <c r="C174" s="70">
        <v>19</v>
      </c>
      <c r="D174" s="70">
        <v>4</v>
      </c>
      <c r="E174" s="70">
        <v>2022</v>
      </c>
      <c r="F174" s="70" t="s">
        <v>161</v>
      </c>
      <c r="G174" s="70" t="s">
        <v>1839</v>
      </c>
      <c r="H174" s="70" t="s">
        <v>1840</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68</v>
      </c>
      <c r="C175" s="70">
        <v>20</v>
      </c>
      <c r="D175" s="70">
        <v>4</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68</v>
      </c>
      <c r="C176" s="70">
        <v>21</v>
      </c>
      <c r="D176" s="70">
        <v>4</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392</v>
      </c>
      <c r="C177" s="70">
        <v>1</v>
      </c>
      <c r="D177" s="70">
        <v>24</v>
      </c>
      <c r="E177" s="70">
        <v>1990</v>
      </c>
      <c r="F177" s="70" t="s">
        <v>787</v>
      </c>
      <c r="G177" s="70" t="s">
        <v>1862</v>
      </c>
      <c r="H177" s="70" t="s">
        <v>1863</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393</v>
      </c>
      <c r="C178" s="70">
        <v>2</v>
      </c>
      <c r="D178" s="70">
        <v>24</v>
      </c>
      <c r="E178" s="70">
        <v>2005</v>
      </c>
      <c r="F178" s="70" t="s">
        <v>789</v>
      </c>
      <c r="G178" s="1064" t="s">
        <v>1862</v>
      </c>
      <c r="H178" s="70" t="s">
        <v>1863</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394</v>
      </c>
      <c r="C179" s="70">
        <v>3</v>
      </c>
      <c r="D179" s="70">
        <v>24</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395</v>
      </c>
      <c r="C180" s="70">
        <v>4</v>
      </c>
      <c r="D180" s="70">
        <v>24</v>
      </c>
      <c r="E180" s="70">
        <v>2007</v>
      </c>
      <c r="F180" s="70" t="s">
        <v>791</v>
      </c>
      <c r="G180" s="70" t="s">
        <v>1862</v>
      </c>
      <c r="H180" s="70" t="s">
        <v>1863</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396</v>
      </c>
      <c r="C181" s="70">
        <v>5</v>
      </c>
      <c r="D181" s="70">
        <v>24</v>
      </c>
      <c r="E181" s="70">
        <v>2008</v>
      </c>
      <c r="F181" s="70" t="s">
        <v>792</v>
      </c>
      <c r="G181" s="70" t="s">
        <v>1862</v>
      </c>
      <c r="H181" s="70" t="s">
        <v>1863</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397</v>
      </c>
      <c r="C182" s="70">
        <v>6</v>
      </c>
      <c r="D182" s="70">
        <v>24</v>
      </c>
      <c r="E182" s="70">
        <v>2009</v>
      </c>
      <c r="F182" s="70" t="s">
        <v>176</v>
      </c>
      <c r="G182" s="70" t="s">
        <v>1862</v>
      </c>
      <c r="H182" s="70" t="s">
        <v>1863</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1869</v>
      </c>
      <c r="B183" s="70">
        <v>398</v>
      </c>
      <c r="C183" s="70">
        <v>7</v>
      </c>
      <c r="D183" s="70">
        <v>24</v>
      </c>
      <c r="E183" s="70">
        <v>2010</v>
      </c>
      <c r="F183" s="70" t="s">
        <v>177</v>
      </c>
      <c r="G183" s="70" t="s">
        <v>1862</v>
      </c>
      <c r="H183" s="70" t="s">
        <v>1863</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1870</v>
      </c>
      <c r="B184" s="70">
        <v>399</v>
      </c>
      <c r="C184" s="70">
        <v>8</v>
      </c>
      <c r="D184" s="70">
        <v>24</v>
      </c>
      <c r="E184" s="70">
        <v>2011</v>
      </c>
      <c r="F184" s="70" t="s">
        <v>178</v>
      </c>
      <c r="G184" s="70" t="s">
        <v>1862</v>
      </c>
      <c r="H184" s="70" t="s">
        <v>1863</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1871</v>
      </c>
      <c r="B185" s="70">
        <v>400</v>
      </c>
      <c r="C185" s="70">
        <v>9</v>
      </c>
      <c r="D185" s="70">
        <v>24</v>
      </c>
      <c r="E185" s="70">
        <v>2012</v>
      </c>
      <c r="F185" s="70" t="s">
        <v>179</v>
      </c>
      <c r="G185" s="70" t="s">
        <v>1862</v>
      </c>
      <c r="H185" s="70" t="s">
        <v>1863</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1872</v>
      </c>
      <c r="B186" s="70">
        <v>401</v>
      </c>
      <c r="C186" s="70">
        <v>10</v>
      </c>
      <c r="D186" s="70">
        <v>24</v>
      </c>
      <c r="E186" s="70">
        <v>2013</v>
      </c>
      <c r="F186" s="70" t="s">
        <v>180</v>
      </c>
      <c r="G186" s="70" t="s">
        <v>1862</v>
      </c>
      <c r="H186" s="70" t="s">
        <v>1863</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1873</v>
      </c>
      <c r="B187" s="70">
        <v>402</v>
      </c>
      <c r="C187" s="70">
        <v>11</v>
      </c>
      <c r="D187" s="70">
        <v>24</v>
      </c>
      <c r="E187" s="70">
        <v>2014</v>
      </c>
      <c r="F187" s="70" t="s">
        <v>181</v>
      </c>
      <c r="G187" s="70" t="s">
        <v>1862</v>
      </c>
      <c r="H187" s="70" t="s">
        <v>1863</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1874</v>
      </c>
      <c r="B188" s="70">
        <v>403</v>
      </c>
      <c r="C188" s="70">
        <v>12</v>
      </c>
      <c r="D188" s="70">
        <v>24</v>
      </c>
      <c r="E188" s="70">
        <v>2015</v>
      </c>
      <c r="F188" s="70" t="s">
        <v>182</v>
      </c>
      <c r="G188" s="70" t="s">
        <v>1862</v>
      </c>
      <c r="H188" s="70" t="s">
        <v>1863</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1875</v>
      </c>
      <c r="B189" s="70">
        <v>404</v>
      </c>
      <c r="C189" s="70">
        <v>13</v>
      </c>
      <c r="D189" s="70">
        <v>24</v>
      </c>
      <c r="E189" s="70">
        <v>2016</v>
      </c>
      <c r="F189" s="70" t="s">
        <v>155</v>
      </c>
      <c r="G189" s="70" t="s">
        <v>1862</v>
      </c>
      <c r="H189" s="70" t="s">
        <v>1863</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1876</v>
      </c>
      <c r="B190" s="70">
        <v>405</v>
      </c>
      <c r="C190" s="70">
        <v>14</v>
      </c>
      <c r="D190" s="70">
        <v>24</v>
      </c>
      <c r="E190" s="70">
        <v>2017</v>
      </c>
      <c r="F190" s="70" t="s">
        <v>156</v>
      </c>
      <c r="G190" s="70" t="s">
        <v>1862</v>
      </c>
      <c r="H190" s="70" t="s">
        <v>1863</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1877</v>
      </c>
      <c r="B191" s="70">
        <v>406</v>
      </c>
      <c r="C191" s="70">
        <v>15</v>
      </c>
      <c r="D191" s="70">
        <v>24</v>
      </c>
      <c r="E191" s="70">
        <v>2018</v>
      </c>
      <c r="F191" s="70" t="s">
        <v>183</v>
      </c>
      <c r="G191" s="70" t="s">
        <v>1862</v>
      </c>
      <c r="H191" s="70" t="s">
        <v>1863</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1878</v>
      </c>
      <c r="B192" s="70">
        <v>407</v>
      </c>
      <c r="C192" s="70">
        <v>16</v>
      </c>
      <c r="D192" s="70">
        <v>24</v>
      </c>
      <c r="E192" s="70">
        <v>2019</v>
      </c>
      <c r="F192" s="70" t="s">
        <v>158</v>
      </c>
      <c r="G192" s="70" t="s">
        <v>1862</v>
      </c>
      <c r="H192" s="70" t="s">
        <v>1863</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1879</v>
      </c>
      <c r="B193" s="70">
        <v>408</v>
      </c>
      <c r="C193" s="70">
        <v>17</v>
      </c>
      <c r="D193" s="70">
        <v>24</v>
      </c>
      <c r="E193" s="70">
        <v>2020</v>
      </c>
      <c r="F193" s="70" t="s">
        <v>159</v>
      </c>
      <c r="G193" s="70" t="s">
        <v>1862</v>
      </c>
      <c r="H193" s="70" t="s">
        <v>1863</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1880</v>
      </c>
      <c r="B194" s="70">
        <v>408</v>
      </c>
      <c r="C194" s="70">
        <v>18</v>
      </c>
      <c r="D194" s="70">
        <v>24</v>
      </c>
      <c r="E194" s="70">
        <v>2021</v>
      </c>
      <c r="F194" s="70" t="s">
        <v>160</v>
      </c>
      <c r="G194" s="70" t="s">
        <v>1862</v>
      </c>
      <c r="H194" s="70" t="s">
        <v>1863</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1881</v>
      </c>
      <c r="B195" s="70">
        <v>408</v>
      </c>
      <c r="C195" s="70">
        <v>19</v>
      </c>
      <c r="D195" s="70">
        <v>24</v>
      </c>
      <c r="E195" s="70">
        <v>2022</v>
      </c>
      <c r="F195" s="70" t="s">
        <v>161</v>
      </c>
      <c r="G195" s="70" t="s">
        <v>1862</v>
      </c>
      <c r="H195" s="70" t="s">
        <v>1863</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408</v>
      </c>
      <c r="C196" s="70">
        <v>20</v>
      </c>
      <c r="D196" s="70">
        <v>24</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408</v>
      </c>
      <c r="C197" s="70">
        <v>21</v>
      </c>
      <c r="D197" s="70">
        <v>24</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358</v>
      </c>
      <c r="C198" s="70">
        <v>1</v>
      </c>
      <c r="D198" s="70">
        <v>22</v>
      </c>
      <c r="E198" s="70">
        <v>1990</v>
      </c>
      <c r="F198" s="70" t="s">
        <v>787</v>
      </c>
      <c r="G198" s="1064" t="s">
        <v>1885</v>
      </c>
      <c r="H198" s="70" t="s">
        <v>1886</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1887</v>
      </c>
      <c r="B199" s="70">
        <v>359</v>
      </c>
      <c r="C199" s="70">
        <v>2</v>
      </c>
      <c r="D199" s="70">
        <v>22</v>
      </c>
      <c r="E199" s="70">
        <v>2005</v>
      </c>
      <c r="F199" s="70" t="s">
        <v>789</v>
      </c>
      <c r="G199" s="70" t="s">
        <v>1885</v>
      </c>
      <c r="H199" s="70" t="s">
        <v>1886</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1888</v>
      </c>
      <c r="B200" s="70">
        <v>360</v>
      </c>
      <c r="C200" s="70">
        <v>3</v>
      </c>
      <c r="D200" s="70">
        <v>22</v>
      </c>
      <c r="E200" s="70">
        <v>2006</v>
      </c>
      <c r="F200" s="70" t="s">
        <v>790</v>
      </c>
      <c r="G200" s="70" t="s">
        <v>1885</v>
      </c>
      <c r="H200" s="70" t="s">
        <v>1886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1889</v>
      </c>
      <c r="B201" s="70">
        <v>361</v>
      </c>
      <c r="C201" s="70">
        <v>4</v>
      </c>
      <c r="D201" s="70">
        <v>22</v>
      </c>
      <c r="E201" s="70">
        <v>2007</v>
      </c>
      <c r="F201" s="70" t="s">
        <v>791</v>
      </c>
      <c r="G201" s="70" t="s">
        <v>1885</v>
      </c>
      <c r="H201" s="70" t="s">
        <v>1886</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1890</v>
      </c>
      <c r="B202" s="70">
        <v>362</v>
      </c>
      <c r="C202" s="70">
        <v>5</v>
      </c>
      <c r="D202" s="70">
        <v>22</v>
      </c>
      <c r="E202" s="70">
        <v>2008</v>
      </c>
      <c r="F202" s="70" t="s">
        <v>792</v>
      </c>
      <c r="G202" s="70" t="s">
        <v>1885</v>
      </c>
      <c r="H202" s="70" t="s">
        <v>1886</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1891</v>
      </c>
      <c r="B203" s="70">
        <v>363</v>
      </c>
      <c r="C203" s="70">
        <v>6</v>
      </c>
      <c r="D203" s="70">
        <v>22</v>
      </c>
      <c r="E203" s="70">
        <v>2009</v>
      </c>
      <c r="F203" s="70" t="s">
        <v>176</v>
      </c>
      <c r="G203" s="70" t="s">
        <v>1885</v>
      </c>
      <c r="H203" s="70" t="s">
        <v>1886</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1892</v>
      </c>
      <c r="B204" s="70">
        <v>364</v>
      </c>
      <c r="C204" s="70">
        <v>7</v>
      </c>
      <c r="D204" s="70">
        <v>22</v>
      </c>
      <c r="E204" s="70">
        <v>2010</v>
      </c>
      <c r="F204" s="70" t="s">
        <v>177</v>
      </c>
      <c r="G204" s="70" t="s">
        <v>1885</v>
      </c>
      <c r="H204" s="70" t="s">
        <v>1886</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1893</v>
      </c>
      <c r="B205" s="70">
        <v>365</v>
      </c>
      <c r="C205" s="70">
        <v>8</v>
      </c>
      <c r="D205" s="70">
        <v>22</v>
      </c>
      <c r="E205" s="70">
        <v>2011</v>
      </c>
      <c r="F205" s="70" t="s">
        <v>178</v>
      </c>
      <c r="G205" s="70" t="s">
        <v>1885</v>
      </c>
      <c r="H205" s="70" t="s">
        <v>1886</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1894</v>
      </c>
      <c r="B206" s="70">
        <v>366</v>
      </c>
      <c r="C206" s="70">
        <v>9</v>
      </c>
      <c r="D206" s="70">
        <v>22</v>
      </c>
      <c r="E206" s="70">
        <v>2012</v>
      </c>
      <c r="F206" s="70" t="s">
        <v>179</v>
      </c>
      <c r="G206" s="70" t="s">
        <v>1885</v>
      </c>
      <c r="H206" s="70" t="s">
        <v>1886</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1895</v>
      </c>
      <c r="B207" s="70">
        <v>367</v>
      </c>
      <c r="C207" s="70">
        <v>10</v>
      </c>
      <c r="D207" s="70">
        <v>22</v>
      </c>
      <c r="E207" s="70">
        <v>2013</v>
      </c>
      <c r="F207" s="70" t="s">
        <v>180</v>
      </c>
      <c r="G207" s="70" t="s">
        <v>1885</v>
      </c>
      <c r="H207" s="70" t="s">
        <v>1886</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1896</v>
      </c>
      <c r="B208" s="70">
        <v>368</v>
      </c>
      <c r="C208" s="70">
        <v>11</v>
      </c>
      <c r="D208" s="70">
        <v>22</v>
      </c>
      <c r="E208" s="70">
        <v>2014</v>
      </c>
      <c r="F208" s="70" t="s">
        <v>181</v>
      </c>
      <c r="G208" s="70" t="s">
        <v>1885</v>
      </c>
      <c r="H208" s="70" t="s">
        <v>1886</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1897</v>
      </c>
      <c r="B209" s="70">
        <v>369</v>
      </c>
      <c r="C209" s="70">
        <v>12</v>
      </c>
      <c r="D209" s="70">
        <v>22</v>
      </c>
      <c r="E209" s="70">
        <v>2015</v>
      </c>
      <c r="F209" s="70" t="s">
        <v>182</v>
      </c>
      <c r="G209" s="70" t="s">
        <v>1885</v>
      </c>
      <c r="H209" s="70" t="s">
        <v>1886</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1898</v>
      </c>
      <c r="B210" s="70">
        <v>370</v>
      </c>
      <c r="C210" s="70">
        <v>13</v>
      </c>
      <c r="D210" s="70">
        <v>22</v>
      </c>
      <c r="E210" s="70">
        <v>2016</v>
      </c>
      <c r="F210" s="70" t="s">
        <v>155</v>
      </c>
      <c r="G210" s="70" t="s">
        <v>1885</v>
      </c>
      <c r="H210" s="70" t="s">
        <v>1886</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1899</v>
      </c>
      <c r="B211" s="70">
        <v>371</v>
      </c>
      <c r="C211" s="70">
        <v>14</v>
      </c>
      <c r="D211" s="70">
        <v>22</v>
      </c>
      <c r="E211" s="70">
        <v>2017</v>
      </c>
      <c r="F211" s="70" t="s">
        <v>156</v>
      </c>
      <c r="G211" s="70" t="s">
        <v>1885</v>
      </c>
      <c r="H211" s="70" t="s">
        <v>1886</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1900</v>
      </c>
      <c r="B212" s="70">
        <v>372</v>
      </c>
      <c r="C212" s="70">
        <v>15</v>
      </c>
      <c r="D212" s="70">
        <v>22</v>
      </c>
      <c r="E212" s="70">
        <v>2018</v>
      </c>
      <c r="F212" s="70" t="s">
        <v>183</v>
      </c>
      <c r="G212" s="70" t="s">
        <v>1885</v>
      </c>
      <c r="H212" s="70" t="s">
        <v>1886</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1901</v>
      </c>
      <c r="B213" s="70">
        <v>373</v>
      </c>
      <c r="C213" s="70">
        <v>16</v>
      </c>
      <c r="D213" s="70">
        <v>22</v>
      </c>
      <c r="E213" s="70">
        <v>2019</v>
      </c>
      <c r="F213" s="70" t="s">
        <v>158</v>
      </c>
      <c r="G213" s="70" t="s">
        <v>1885</v>
      </c>
      <c r="H213" s="70" t="s">
        <v>1886</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1902</v>
      </c>
      <c r="B214" s="70">
        <v>374</v>
      </c>
      <c r="C214" s="70">
        <v>17</v>
      </c>
      <c r="D214" s="70">
        <v>22</v>
      </c>
      <c r="E214" s="70">
        <v>2020</v>
      </c>
      <c r="F214" s="70" t="s">
        <v>159</v>
      </c>
      <c r="G214" s="70" t="s">
        <v>1885</v>
      </c>
      <c r="H214" s="70" t="s">
        <v>1886</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1903</v>
      </c>
      <c r="B215" s="70">
        <v>374</v>
      </c>
      <c r="C215" s="70">
        <v>18</v>
      </c>
      <c r="D215" s="70">
        <v>22</v>
      </c>
      <c r="E215" s="70">
        <v>2021</v>
      </c>
      <c r="F215" s="70" t="s">
        <v>160</v>
      </c>
      <c r="G215" s="70" t="s">
        <v>1885</v>
      </c>
      <c r="H215" s="70" t="s">
        <v>1886</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1904</v>
      </c>
      <c r="B216" s="70">
        <v>374</v>
      </c>
      <c r="C216" s="70">
        <v>19</v>
      </c>
      <c r="D216" s="70">
        <v>22</v>
      </c>
      <c r="E216" s="70">
        <v>2022</v>
      </c>
      <c r="F216" s="70" t="s">
        <v>161</v>
      </c>
      <c r="G216" s="1064" t="s">
        <v>1885</v>
      </c>
      <c r="H216" s="70" t="s">
        <v>1886</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1905</v>
      </c>
      <c r="B217" s="70">
        <v>374</v>
      </c>
      <c r="C217" s="70">
        <v>20</v>
      </c>
      <c r="D217" s="70">
        <v>22</v>
      </c>
      <c r="E217" s="70">
        <v>2023</v>
      </c>
      <c r="F217" s="70" t="s">
        <v>1539</v>
      </c>
      <c r="G217" s="1064" t="s">
        <v>1885</v>
      </c>
      <c r="H217" s="70" t="s">
        <v>1886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1906</v>
      </c>
      <c r="B218" s="70">
        <v>374</v>
      </c>
      <c r="C218" s="70">
        <v>21</v>
      </c>
      <c r="D218" s="70">
        <v>22</v>
      </c>
      <c r="E218" s="70">
        <v>2024</v>
      </c>
      <c r="F218" s="70" t="s">
        <v>1554</v>
      </c>
      <c r="G218" s="70" t="s">
        <v>1885</v>
      </c>
      <c r="H218" s="70" t="s">
        <v>1886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1907</v>
      </c>
      <c r="B219" s="70">
        <v>375</v>
      </c>
      <c r="C219" s="70">
        <v>1</v>
      </c>
      <c r="D219" s="70">
        <v>23</v>
      </c>
      <c r="E219" s="70">
        <v>1990</v>
      </c>
      <c r="F219" s="70" t="s">
        <v>787</v>
      </c>
      <c r="G219" s="70" t="s">
        <v>1908</v>
      </c>
      <c r="H219" s="70" t="s">
        <v>1909</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1910</v>
      </c>
      <c r="B220" s="70">
        <v>376</v>
      </c>
      <c r="C220" s="70">
        <v>2</v>
      </c>
      <c r="D220" s="70">
        <v>23</v>
      </c>
      <c r="E220" s="70">
        <v>2005</v>
      </c>
      <c r="F220" s="70" t="s">
        <v>789</v>
      </c>
      <c r="G220" s="70" t="s">
        <v>1908</v>
      </c>
      <c r="H220" s="70" t="s">
        <v>1909</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1911</v>
      </c>
      <c r="B221" s="70">
        <v>377</v>
      </c>
      <c r="C221" s="70">
        <v>3</v>
      </c>
      <c r="D221" s="70">
        <v>23</v>
      </c>
      <c r="E221" s="70">
        <v>2006</v>
      </c>
      <c r="F221" s="70" t="s">
        <v>790</v>
      </c>
      <c r="G221" s="70" t="s">
        <v>1908</v>
      </c>
      <c r="H221" s="70" t="s">
        <v>1909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1912</v>
      </c>
      <c r="B222" s="70">
        <v>378</v>
      </c>
      <c r="C222" s="70">
        <v>4</v>
      </c>
      <c r="D222" s="70">
        <v>23</v>
      </c>
      <c r="E222" s="70">
        <v>2007</v>
      </c>
      <c r="F222" s="70" t="s">
        <v>791</v>
      </c>
      <c r="G222" s="70" t="s">
        <v>1908</v>
      </c>
      <c r="H222" s="70" t="s">
        <v>1909</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1913</v>
      </c>
      <c r="B223" s="70">
        <v>379</v>
      </c>
      <c r="C223" s="70">
        <v>5</v>
      </c>
      <c r="D223" s="70">
        <v>23</v>
      </c>
      <c r="E223" s="70">
        <v>2008</v>
      </c>
      <c r="F223" s="70" t="s">
        <v>792</v>
      </c>
      <c r="G223" s="70" t="s">
        <v>1908</v>
      </c>
      <c r="H223" s="70" t="s">
        <v>1909</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1914</v>
      </c>
      <c r="B224" s="70">
        <v>380</v>
      </c>
      <c r="C224" s="70">
        <v>6</v>
      </c>
      <c r="D224" s="70">
        <v>23</v>
      </c>
      <c r="E224" s="70">
        <v>2009</v>
      </c>
      <c r="F224" s="70" t="s">
        <v>176</v>
      </c>
      <c r="G224" s="70" t="s">
        <v>1908</v>
      </c>
      <c r="H224" s="70" t="s">
        <v>1909</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1915</v>
      </c>
      <c r="B225" s="70">
        <v>381</v>
      </c>
      <c r="C225" s="70">
        <v>7</v>
      </c>
      <c r="D225" s="70">
        <v>23</v>
      </c>
      <c r="E225" s="70">
        <v>2010</v>
      </c>
      <c r="F225" s="70" t="s">
        <v>177</v>
      </c>
      <c r="G225" s="70" t="s">
        <v>1908</v>
      </c>
      <c r="H225" s="70" t="s">
        <v>1909</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1916</v>
      </c>
      <c r="B226" s="70">
        <v>382</v>
      </c>
      <c r="C226" s="70">
        <v>8</v>
      </c>
      <c r="D226" s="70">
        <v>23</v>
      </c>
      <c r="E226" s="70">
        <v>2011</v>
      </c>
      <c r="F226" s="70" t="s">
        <v>178</v>
      </c>
      <c r="G226" s="70" t="s">
        <v>1908</v>
      </c>
      <c r="H226" s="70" t="s">
        <v>1909</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1917</v>
      </c>
      <c r="B227" s="70">
        <v>383</v>
      </c>
      <c r="C227" s="70">
        <v>9</v>
      </c>
      <c r="D227" s="70">
        <v>23</v>
      </c>
      <c r="E227" s="70">
        <v>2012</v>
      </c>
      <c r="F227" s="70" t="s">
        <v>179</v>
      </c>
      <c r="G227" s="70" t="s">
        <v>1908</v>
      </c>
      <c r="H227" s="70" t="s">
        <v>1909</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1918</v>
      </c>
      <c r="B228" s="70">
        <v>384</v>
      </c>
      <c r="C228" s="70">
        <v>10</v>
      </c>
      <c r="D228" s="70">
        <v>23</v>
      </c>
      <c r="E228" s="70">
        <v>2013</v>
      </c>
      <c r="F228" s="70" t="s">
        <v>180</v>
      </c>
      <c r="G228" s="70" t="s">
        <v>1908</v>
      </c>
      <c r="H228" s="70" t="s">
        <v>1909</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1919</v>
      </c>
      <c r="B229" s="70">
        <v>385</v>
      </c>
      <c r="C229" s="70">
        <v>11</v>
      </c>
      <c r="D229" s="70">
        <v>23</v>
      </c>
      <c r="E229" s="70">
        <v>2014</v>
      </c>
      <c r="F229" s="70" t="s">
        <v>181</v>
      </c>
      <c r="G229" s="70" t="s">
        <v>1908</v>
      </c>
      <c r="H229" s="70" t="s">
        <v>1909</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1920</v>
      </c>
      <c r="B230" s="70">
        <v>386</v>
      </c>
      <c r="C230" s="70">
        <v>12</v>
      </c>
      <c r="D230" s="70">
        <v>23</v>
      </c>
      <c r="E230" s="70">
        <v>2015</v>
      </c>
      <c r="F230" s="70" t="s">
        <v>182</v>
      </c>
      <c r="G230" s="70" t="s">
        <v>1908</v>
      </c>
      <c r="H230" s="70" t="s">
        <v>1909</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1921</v>
      </c>
      <c r="B231" s="70">
        <v>387</v>
      </c>
      <c r="C231" s="70">
        <v>13</v>
      </c>
      <c r="D231" s="70">
        <v>23</v>
      </c>
      <c r="E231" s="70">
        <v>2016</v>
      </c>
      <c r="F231" s="70" t="s">
        <v>155</v>
      </c>
      <c r="G231" s="70" t="s">
        <v>1908</v>
      </c>
      <c r="H231" s="70" t="s">
        <v>1909</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1922</v>
      </c>
      <c r="B232" s="70">
        <v>388</v>
      </c>
      <c r="C232" s="70">
        <v>14</v>
      </c>
      <c r="D232" s="70">
        <v>23</v>
      </c>
      <c r="E232" s="70">
        <v>2017</v>
      </c>
      <c r="F232" s="70" t="s">
        <v>156</v>
      </c>
      <c r="G232" s="70" t="s">
        <v>1908</v>
      </c>
      <c r="H232" s="70" t="s">
        <v>1909</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1923</v>
      </c>
      <c r="B233" s="70">
        <v>389</v>
      </c>
      <c r="C233" s="70">
        <v>15</v>
      </c>
      <c r="D233" s="70">
        <v>23</v>
      </c>
      <c r="E233" s="70">
        <v>2018</v>
      </c>
      <c r="F233" s="70" t="s">
        <v>183</v>
      </c>
      <c r="G233" s="70" t="s">
        <v>1908</v>
      </c>
      <c r="H233" s="70" t="s">
        <v>1909</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1924</v>
      </c>
      <c r="B234" s="70">
        <v>390</v>
      </c>
      <c r="C234" s="70">
        <v>16</v>
      </c>
      <c r="D234" s="70">
        <v>23</v>
      </c>
      <c r="E234" s="70">
        <v>2019</v>
      </c>
      <c r="F234" s="70" t="s">
        <v>158</v>
      </c>
      <c r="G234" s="70" t="s">
        <v>1908</v>
      </c>
      <c r="H234" s="70" t="s">
        <v>1909</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1925</v>
      </c>
      <c r="B235" s="70">
        <v>391</v>
      </c>
      <c r="C235" s="70">
        <v>17</v>
      </c>
      <c r="D235" s="70">
        <v>23</v>
      </c>
      <c r="E235" s="70">
        <v>2020</v>
      </c>
      <c r="F235" s="70" t="s">
        <v>159</v>
      </c>
      <c r="G235" s="1064" t="s">
        <v>1908</v>
      </c>
      <c r="H235" s="70" t="s">
        <v>1909</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1926</v>
      </c>
      <c r="B236" s="70">
        <v>391</v>
      </c>
      <c r="C236" s="70">
        <v>18</v>
      </c>
      <c r="D236" s="70">
        <v>23</v>
      </c>
      <c r="E236" s="70">
        <v>2021</v>
      </c>
      <c r="F236" s="70" t="s">
        <v>160</v>
      </c>
      <c r="G236" s="1064" t="s">
        <v>1908</v>
      </c>
      <c r="H236" s="70" t="s">
        <v>1909</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1927</v>
      </c>
      <c r="B237" s="70">
        <v>391</v>
      </c>
      <c r="C237" s="70">
        <v>19</v>
      </c>
      <c r="D237" s="70">
        <v>23</v>
      </c>
      <c r="E237" s="70">
        <v>2022</v>
      </c>
      <c r="F237" s="70" t="s">
        <v>161</v>
      </c>
      <c r="G237" s="70" t="s">
        <v>1908</v>
      </c>
      <c r="H237" s="70" t="s">
        <v>1909</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1928</v>
      </c>
      <c r="B238" s="70">
        <v>391</v>
      </c>
      <c r="C238" s="70">
        <v>20</v>
      </c>
      <c r="D238" s="70">
        <v>23</v>
      </c>
      <c r="E238" s="70">
        <v>2023</v>
      </c>
      <c r="F238" s="70" t="s">
        <v>1539</v>
      </c>
      <c r="G238" s="70" t="s">
        <v>1908</v>
      </c>
      <c r="H238" s="70" t="s">
        <v>1909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1929</v>
      </c>
      <c r="B239" s="70">
        <v>391</v>
      </c>
      <c r="C239" s="70">
        <v>21</v>
      </c>
      <c r="D239" s="70">
        <v>23</v>
      </c>
      <c r="E239" s="70">
        <v>2024</v>
      </c>
      <c r="F239" s="70" t="s">
        <v>1554</v>
      </c>
      <c r="G239" s="70" t="s">
        <v>1908</v>
      </c>
      <c r="H239" s="70" t="s">
        <v>1909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1930</v>
      </c>
      <c r="B240" s="70">
        <v>375</v>
      </c>
      <c r="C240" s="70">
        <v>1</v>
      </c>
      <c r="D240" s="70">
        <v>23</v>
      </c>
      <c r="E240" s="70">
        <v>1990</v>
      </c>
      <c r="F240" s="70" t="s">
        <v>787</v>
      </c>
      <c r="G240" s="70" t="s">
        <v>1931</v>
      </c>
      <c r="H240" s="70" t="s">
        <v>1932</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1933</v>
      </c>
      <c r="B241" s="70">
        <v>376</v>
      </c>
      <c r="C241" s="70">
        <v>2</v>
      </c>
      <c r="D241" s="70">
        <v>23</v>
      </c>
      <c r="E241" s="70">
        <v>2005</v>
      </c>
      <c r="F241" s="70" t="s">
        <v>789</v>
      </c>
      <c r="G241" s="70" t="s">
        <v>1931</v>
      </c>
      <c r="H241" s="70" t="s">
        <v>1932</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1934</v>
      </c>
      <c r="B242" s="70">
        <v>377</v>
      </c>
      <c r="C242" s="70">
        <v>3</v>
      </c>
      <c r="D242" s="70">
        <v>23</v>
      </c>
      <c r="E242" s="70">
        <v>2006</v>
      </c>
      <c r="F242" s="70" t="s">
        <v>790</v>
      </c>
      <c r="G242" s="70" t="s">
        <v>1931</v>
      </c>
      <c r="H242" s="70" t="s">
        <v>1932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1935</v>
      </c>
      <c r="B243" s="70">
        <v>378</v>
      </c>
      <c r="C243" s="70">
        <v>4</v>
      </c>
      <c r="D243" s="70">
        <v>23</v>
      </c>
      <c r="E243" s="70">
        <v>2007</v>
      </c>
      <c r="F243" s="70" t="s">
        <v>791</v>
      </c>
      <c r="G243" s="70" t="s">
        <v>1931</v>
      </c>
      <c r="H243" s="70" t="s">
        <v>1932</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1936</v>
      </c>
      <c r="B244" s="70">
        <v>379</v>
      </c>
      <c r="C244" s="70">
        <v>5</v>
      </c>
      <c r="D244" s="70">
        <v>23</v>
      </c>
      <c r="E244" s="70">
        <v>2008</v>
      </c>
      <c r="F244" s="70" t="s">
        <v>792</v>
      </c>
      <c r="G244" s="70" t="s">
        <v>1931</v>
      </c>
      <c r="H244" s="70" t="s">
        <v>1932</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1937</v>
      </c>
      <c r="B245" s="70">
        <v>380</v>
      </c>
      <c r="C245" s="70">
        <v>6</v>
      </c>
      <c r="D245" s="70">
        <v>23</v>
      </c>
      <c r="E245" s="70">
        <v>2009</v>
      </c>
      <c r="F245" s="70" t="s">
        <v>176</v>
      </c>
      <c r="G245" s="70" t="s">
        <v>1931</v>
      </c>
      <c r="H245" s="70" t="s">
        <v>1932</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1938</v>
      </c>
      <c r="B246" s="70">
        <v>381</v>
      </c>
      <c r="C246" s="70">
        <v>7</v>
      </c>
      <c r="D246" s="70">
        <v>23</v>
      </c>
      <c r="E246" s="70">
        <v>2010</v>
      </c>
      <c r="F246" s="70" t="s">
        <v>177</v>
      </c>
      <c r="G246" s="70" t="s">
        <v>1931</v>
      </c>
      <c r="H246" s="70" t="s">
        <v>1932</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1939</v>
      </c>
      <c r="B247" s="70">
        <v>382</v>
      </c>
      <c r="C247" s="70">
        <v>8</v>
      </c>
      <c r="D247" s="70">
        <v>23</v>
      </c>
      <c r="E247" s="70">
        <v>2011</v>
      </c>
      <c r="F247" s="70" t="s">
        <v>178</v>
      </c>
      <c r="G247" s="70" t="s">
        <v>1931</v>
      </c>
      <c r="H247" s="70" t="s">
        <v>1932</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1940</v>
      </c>
      <c r="B248" s="70">
        <v>383</v>
      </c>
      <c r="C248" s="70">
        <v>9</v>
      </c>
      <c r="D248" s="70">
        <v>23</v>
      </c>
      <c r="E248" s="70">
        <v>2012</v>
      </c>
      <c r="F248" s="70" t="s">
        <v>179</v>
      </c>
      <c r="G248" s="70" t="s">
        <v>1931</v>
      </c>
      <c r="H248" s="70" t="s">
        <v>1932</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1941</v>
      </c>
      <c r="B249" s="70">
        <v>384</v>
      </c>
      <c r="C249" s="70">
        <v>10</v>
      </c>
      <c r="D249" s="70">
        <v>23</v>
      </c>
      <c r="E249" s="70">
        <v>2013</v>
      </c>
      <c r="F249" s="70" t="s">
        <v>180</v>
      </c>
      <c r="G249" s="70" t="s">
        <v>1931</v>
      </c>
      <c r="H249" s="70" t="s">
        <v>1932</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1942</v>
      </c>
      <c r="B250" s="70">
        <v>385</v>
      </c>
      <c r="C250" s="70">
        <v>11</v>
      </c>
      <c r="D250" s="70">
        <v>23</v>
      </c>
      <c r="E250" s="70">
        <v>2014</v>
      </c>
      <c r="F250" s="70" t="s">
        <v>181</v>
      </c>
      <c r="G250" s="70" t="s">
        <v>1931</v>
      </c>
      <c r="H250" s="70" t="s">
        <v>1932</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1943</v>
      </c>
      <c r="B251" s="70">
        <v>386</v>
      </c>
      <c r="C251" s="70">
        <v>12</v>
      </c>
      <c r="D251" s="70">
        <v>23</v>
      </c>
      <c r="E251" s="70">
        <v>2015</v>
      </c>
      <c r="F251" s="70" t="s">
        <v>182</v>
      </c>
      <c r="G251" s="70" t="s">
        <v>1931</v>
      </c>
      <c r="H251" s="70" t="s">
        <v>1932</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1944</v>
      </c>
      <c r="B252" s="70">
        <v>387</v>
      </c>
      <c r="C252" s="70">
        <v>13</v>
      </c>
      <c r="D252" s="70">
        <v>23</v>
      </c>
      <c r="E252" s="70">
        <v>2016</v>
      </c>
      <c r="F252" s="70" t="s">
        <v>155</v>
      </c>
      <c r="G252" s="70" t="s">
        <v>1931</v>
      </c>
      <c r="H252" s="70" t="s">
        <v>1932</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1945</v>
      </c>
      <c r="B253" s="70">
        <v>388</v>
      </c>
      <c r="C253" s="70">
        <v>14</v>
      </c>
      <c r="D253" s="70">
        <v>23</v>
      </c>
      <c r="E253" s="70">
        <v>2017</v>
      </c>
      <c r="F253" s="70" t="s">
        <v>156</v>
      </c>
      <c r="G253" s="70" t="s">
        <v>1931</v>
      </c>
      <c r="H253" s="70" t="s">
        <v>1932</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1946</v>
      </c>
      <c r="B254" s="70">
        <v>389</v>
      </c>
      <c r="C254" s="70">
        <v>15</v>
      </c>
      <c r="D254" s="70">
        <v>23</v>
      </c>
      <c r="E254" s="70">
        <v>2018</v>
      </c>
      <c r="F254" s="70" t="s">
        <v>183</v>
      </c>
      <c r="G254" s="1064" t="s">
        <v>1931</v>
      </c>
      <c r="H254" s="70" t="s">
        <v>1932</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1947</v>
      </c>
      <c r="B255" s="70">
        <v>390</v>
      </c>
      <c r="C255" s="70">
        <v>16</v>
      </c>
      <c r="D255" s="70">
        <v>23</v>
      </c>
      <c r="E255" s="70">
        <v>2019</v>
      </c>
      <c r="F255" s="70" t="s">
        <v>158</v>
      </c>
      <c r="G255" s="1064" t="s">
        <v>1931</v>
      </c>
      <c r="H255" s="70" t="s">
        <v>1932</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1948</v>
      </c>
      <c r="B256" s="70">
        <v>391</v>
      </c>
      <c r="C256" s="70">
        <v>17</v>
      </c>
      <c r="D256" s="70">
        <v>23</v>
      </c>
      <c r="E256" s="70">
        <v>2020</v>
      </c>
      <c r="F256" s="70" t="s">
        <v>159</v>
      </c>
      <c r="G256" s="70" t="s">
        <v>1931</v>
      </c>
      <c r="H256" s="70" t="s">
        <v>1932</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1949</v>
      </c>
      <c r="B257" s="70">
        <v>391</v>
      </c>
      <c r="C257" s="70">
        <v>18</v>
      </c>
      <c r="D257" s="70">
        <v>23</v>
      </c>
      <c r="E257" s="70">
        <v>2021</v>
      </c>
      <c r="F257" s="70" t="s">
        <v>160</v>
      </c>
      <c r="G257" s="70" t="s">
        <v>1931</v>
      </c>
      <c r="H257" s="70" t="s">
        <v>1932</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1950</v>
      </c>
      <c r="B258" s="70">
        <v>391</v>
      </c>
      <c r="C258" s="70">
        <v>19</v>
      </c>
      <c r="D258" s="70">
        <v>23</v>
      </c>
      <c r="E258" s="70">
        <v>2022</v>
      </c>
      <c r="F258" s="70" t="s">
        <v>161</v>
      </c>
      <c r="G258" s="70" t="s">
        <v>1931</v>
      </c>
      <c r="H258" s="70" t="s">
        <v>1932</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1951</v>
      </c>
      <c r="B259" s="70">
        <v>391</v>
      </c>
      <c r="C259" s="70">
        <v>20</v>
      </c>
      <c r="D259" s="70">
        <v>23</v>
      </c>
      <c r="E259" s="70">
        <v>2023</v>
      </c>
      <c r="F259" s="70" t="s">
        <v>1539</v>
      </c>
      <c r="G259" s="70" t="s">
        <v>1931</v>
      </c>
      <c r="H259" s="70" t="s">
        <v>1932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1952</v>
      </c>
      <c r="B260" s="70">
        <v>391</v>
      </c>
      <c r="C260" s="70">
        <v>21</v>
      </c>
      <c r="D260" s="70">
        <v>23</v>
      </c>
      <c r="E260" s="70">
        <v>2024</v>
      </c>
      <c r="F260" s="70" t="s">
        <v>1554</v>
      </c>
      <c r="G260" s="70" t="s">
        <v>1931</v>
      </c>
      <c r="H260" s="70" t="s">
        <v>1932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1953</v>
      </c>
      <c r="B261" s="70">
        <v>154</v>
      </c>
      <c r="C261" s="70">
        <v>1</v>
      </c>
      <c r="D261" s="70">
        <v>10</v>
      </c>
      <c r="E261" s="70">
        <v>1990</v>
      </c>
      <c r="F261" s="70" t="s">
        <v>787</v>
      </c>
      <c r="G261" s="70" t="s">
        <v>1954</v>
      </c>
      <c r="H261" s="70" t="s">
        <v>1955</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1956</v>
      </c>
      <c r="B262" s="70">
        <v>155</v>
      </c>
      <c r="C262" s="70">
        <v>2</v>
      </c>
      <c r="D262" s="70">
        <v>10</v>
      </c>
      <c r="E262" s="70">
        <v>2005</v>
      </c>
      <c r="F262" s="70" t="s">
        <v>789</v>
      </c>
      <c r="G262" s="70" t="s">
        <v>1954</v>
      </c>
      <c r="H262" s="70" t="s">
        <v>1955</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1957</v>
      </c>
      <c r="B263" s="70">
        <v>156</v>
      </c>
      <c r="C263" s="70">
        <v>3</v>
      </c>
      <c r="D263" s="70">
        <v>10</v>
      </c>
      <c r="E263" s="70">
        <v>2006</v>
      </c>
      <c r="F263" s="70" t="s">
        <v>790</v>
      </c>
      <c r="G263" s="70" t="s">
        <v>1954</v>
      </c>
      <c r="H263" s="70" t="s">
        <v>1955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1958</v>
      </c>
      <c r="B264" s="70">
        <v>157</v>
      </c>
      <c r="C264" s="70">
        <v>4</v>
      </c>
      <c r="D264" s="70">
        <v>10</v>
      </c>
      <c r="E264" s="70">
        <v>2007</v>
      </c>
      <c r="F264" s="70" t="s">
        <v>791</v>
      </c>
      <c r="G264" s="70" t="s">
        <v>1954</v>
      </c>
      <c r="H264" s="70" t="s">
        <v>1955</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1959</v>
      </c>
      <c r="B265" s="70">
        <v>158</v>
      </c>
      <c r="C265" s="70">
        <v>5</v>
      </c>
      <c r="D265" s="70">
        <v>10</v>
      </c>
      <c r="E265" s="70">
        <v>2008</v>
      </c>
      <c r="F265" s="70" t="s">
        <v>792</v>
      </c>
      <c r="G265" s="70" t="s">
        <v>1954</v>
      </c>
      <c r="H265" s="70" t="s">
        <v>1955</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1960</v>
      </c>
      <c r="B266" s="70">
        <v>159</v>
      </c>
      <c r="C266" s="70">
        <v>6</v>
      </c>
      <c r="D266" s="70">
        <v>10</v>
      </c>
      <c r="E266" s="70">
        <v>2009</v>
      </c>
      <c r="F266" s="70" t="s">
        <v>176</v>
      </c>
      <c r="G266" s="70" t="s">
        <v>1954</v>
      </c>
      <c r="H266" s="70" t="s">
        <v>1955</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1961</v>
      </c>
      <c r="B267" s="70">
        <v>160</v>
      </c>
      <c r="C267" s="70">
        <v>7</v>
      </c>
      <c r="D267" s="70">
        <v>10</v>
      </c>
      <c r="E267" s="70">
        <v>2010</v>
      </c>
      <c r="F267" s="70" t="s">
        <v>177</v>
      </c>
      <c r="G267" s="70" t="s">
        <v>1954</v>
      </c>
      <c r="H267" s="70" t="s">
        <v>1955</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1962</v>
      </c>
      <c r="B268" s="70">
        <v>161</v>
      </c>
      <c r="C268" s="70">
        <v>8</v>
      </c>
      <c r="D268" s="70">
        <v>10</v>
      </c>
      <c r="E268" s="70">
        <v>2011</v>
      </c>
      <c r="F268" s="70" t="s">
        <v>178</v>
      </c>
      <c r="G268" s="70" t="s">
        <v>1954</v>
      </c>
      <c r="H268" s="70" t="s">
        <v>1955</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1963</v>
      </c>
      <c r="B269" s="70">
        <v>162</v>
      </c>
      <c r="C269" s="70">
        <v>9</v>
      </c>
      <c r="D269" s="70">
        <v>10</v>
      </c>
      <c r="E269" s="70">
        <v>2012</v>
      </c>
      <c r="F269" s="70" t="s">
        <v>179</v>
      </c>
      <c r="G269" s="70" t="s">
        <v>1954</v>
      </c>
      <c r="H269" s="70" t="s">
        <v>1955</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1964</v>
      </c>
      <c r="B270" s="70">
        <v>163</v>
      </c>
      <c r="C270" s="70">
        <v>10</v>
      </c>
      <c r="D270" s="70">
        <v>10</v>
      </c>
      <c r="E270" s="70">
        <v>2013</v>
      </c>
      <c r="F270" s="70" t="s">
        <v>180</v>
      </c>
      <c r="G270" s="70" t="s">
        <v>1954</v>
      </c>
      <c r="H270" s="70" t="s">
        <v>1955</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1965</v>
      </c>
      <c r="B271" s="70">
        <v>164</v>
      </c>
      <c r="C271" s="70">
        <v>11</v>
      </c>
      <c r="D271" s="70">
        <v>10</v>
      </c>
      <c r="E271" s="70">
        <v>2014</v>
      </c>
      <c r="F271" s="70" t="s">
        <v>181</v>
      </c>
      <c r="G271" s="70" t="s">
        <v>1954</v>
      </c>
      <c r="H271" s="70" t="s">
        <v>1955</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1966</v>
      </c>
      <c r="B272" s="70">
        <v>165</v>
      </c>
      <c r="C272" s="70">
        <v>12</v>
      </c>
      <c r="D272" s="70">
        <v>10</v>
      </c>
      <c r="E272" s="70">
        <v>2015</v>
      </c>
      <c r="F272" s="70" t="s">
        <v>182</v>
      </c>
      <c r="G272" s="70" t="s">
        <v>1954</v>
      </c>
      <c r="H272" s="70" t="s">
        <v>1955</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1967</v>
      </c>
      <c r="B273" s="70">
        <v>166</v>
      </c>
      <c r="C273" s="70">
        <v>13</v>
      </c>
      <c r="D273" s="70">
        <v>10</v>
      </c>
      <c r="E273" s="70">
        <v>2016</v>
      </c>
      <c r="F273" s="70" t="s">
        <v>155</v>
      </c>
      <c r="G273" s="1064" t="s">
        <v>1954</v>
      </c>
      <c r="H273" s="70" t="s">
        <v>1955</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1968</v>
      </c>
      <c r="B274" s="70">
        <v>167</v>
      </c>
      <c r="C274" s="70">
        <v>14</v>
      </c>
      <c r="D274" s="70">
        <v>10</v>
      </c>
      <c r="E274" s="70">
        <v>2017</v>
      </c>
      <c r="F274" s="70" t="s">
        <v>156</v>
      </c>
      <c r="G274" s="1064" t="s">
        <v>1954</v>
      </c>
      <c r="H274" s="70" t="s">
        <v>1955</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1969</v>
      </c>
      <c r="B275" s="70">
        <v>168</v>
      </c>
      <c r="C275" s="70">
        <v>15</v>
      </c>
      <c r="D275" s="70">
        <v>10</v>
      </c>
      <c r="E275" s="70">
        <v>2018</v>
      </c>
      <c r="F275" s="70" t="s">
        <v>183</v>
      </c>
      <c r="G275" s="70" t="s">
        <v>1954</v>
      </c>
      <c r="H275" s="70" t="s">
        <v>1955</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1970</v>
      </c>
      <c r="B276" s="70">
        <v>169</v>
      </c>
      <c r="C276" s="70">
        <v>16</v>
      </c>
      <c r="D276" s="70">
        <v>10</v>
      </c>
      <c r="E276" s="70">
        <v>2019</v>
      </c>
      <c r="F276" s="70" t="s">
        <v>158</v>
      </c>
      <c r="G276" s="70" t="s">
        <v>1954</v>
      </c>
      <c r="H276" s="70" t="s">
        <v>1955</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1971</v>
      </c>
      <c r="B277" s="70">
        <v>170</v>
      </c>
      <c r="C277" s="70">
        <v>17</v>
      </c>
      <c r="D277" s="70">
        <v>10</v>
      </c>
      <c r="E277" s="70">
        <v>2020</v>
      </c>
      <c r="F277" s="70" t="s">
        <v>159</v>
      </c>
      <c r="G277" s="70" t="s">
        <v>1954</v>
      </c>
      <c r="H277" s="70" t="s">
        <v>1955</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1972</v>
      </c>
      <c r="B278" s="70">
        <v>170</v>
      </c>
      <c r="C278" s="70">
        <v>18</v>
      </c>
      <c r="D278" s="70">
        <v>10</v>
      </c>
      <c r="E278" s="70">
        <v>2021</v>
      </c>
      <c r="F278" s="70" t="s">
        <v>160</v>
      </c>
      <c r="G278" s="70" t="s">
        <v>1954</v>
      </c>
      <c r="H278" s="70" t="s">
        <v>1955</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1973</v>
      </c>
      <c r="B279" s="70">
        <v>170</v>
      </c>
      <c r="C279" s="70">
        <v>19</v>
      </c>
      <c r="D279" s="70">
        <v>10</v>
      </c>
      <c r="E279" s="70">
        <v>2022</v>
      </c>
      <c r="F279" s="70" t="s">
        <v>161</v>
      </c>
      <c r="G279" s="70" t="s">
        <v>1954</v>
      </c>
      <c r="H279" s="70" t="s">
        <v>1955</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170</v>
      </c>
      <c r="C280" s="70">
        <v>20</v>
      </c>
      <c r="D280" s="70">
        <v>10</v>
      </c>
      <c r="E280" s="70">
        <v>2023</v>
      </c>
      <c r="F280" s="70" t="s">
        <v>1539</v>
      </c>
      <c r="G280" s="70" t="s">
        <v>1954</v>
      </c>
      <c r="H280" s="70" t="s">
        <v>1955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1975</v>
      </c>
      <c r="B281" s="70">
        <v>170</v>
      </c>
      <c r="C281" s="70">
        <v>21</v>
      </c>
      <c r="D281" s="70">
        <v>10</v>
      </c>
      <c r="E281" s="70">
        <v>2024</v>
      </c>
      <c r="F281" s="70" t="s">
        <v>1554</v>
      </c>
      <c r="G281" s="70" t="s">
        <v>1954</v>
      </c>
      <c r="H281" s="70" t="s">
        <v>1955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324</v>
      </c>
      <c r="C282" s="70">
        <v>1</v>
      </c>
      <c r="D282" s="70">
        <v>20</v>
      </c>
      <c r="E282" s="70">
        <v>1990</v>
      </c>
      <c r="F282" s="70" t="s">
        <v>787</v>
      </c>
      <c r="G282" s="70" t="s">
        <v>1977</v>
      </c>
      <c r="H282" s="70" t="s">
        <v>1978</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325</v>
      </c>
      <c r="C283" s="70">
        <v>2</v>
      </c>
      <c r="D283" s="70">
        <v>20</v>
      </c>
      <c r="E283" s="70">
        <v>2005</v>
      </c>
      <c r="F283" s="70" t="s">
        <v>789</v>
      </c>
      <c r="G283" s="70" t="s">
        <v>1977</v>
      </c>
      <c r="H283" s="70" t="s">
        <v>1978</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326</v>
      </c>
      <c r="C284" s="70">
        <v>3</v>
      </c>
      <c r="D284" s="70">
        <v>20</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327</v>
      </c>
      <c r="C285" s="70">
        <v>4</v>
      </c>
      <c r="D285" s="70">
        <v>20</v>
      </c>
      <c r="E285" s="70">
        <v>2007</v>
      </c>
      <c r="F285" s="70" t="s">
        <v>791</v>
      </c>
      <c r="G285" s="70" t="s">
        <v>1977</v>
      </c>
      <c r="H285" s="70" t="s">
        <v>1978</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328</v>
      </c>
      <c r="C286" s="70">
        <v>5</v>
      </c>
      <c r="D286" s="70">
        <v>20</v>
      </c>
      <c r="E286" s="70">
        <v>2008</v>
      </c>
      <c r="F286" s="70" t="s">
        <v>792</v>
      </c>
      <c r="G286" s="70" t="s">
        <v>1977</v>
      </c>
      <c r="H286" s="70" t="s">
        <v>1978</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329</v>
      </c>
      <c r="C287" s="70">
        <v>6</v>
      </c>
      <c r="D287" s="70">
        <v>20</v>
      </c>
      <c r="E287" s="70">
        <v>2009</v>
      </c>
      <c r="F287" s="70" t="s">
        <v>176</v>
      </c>
      <c r="G287" s="70" t="s">
        <v>1977</v>
      </c>
      <c r="H287" s="70" t="s">
        <v>1978</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1984</v>
      </c>
      <c r="B288" s="70">
        <v>330</v>
      </c>
      <c r="C288" s="70">
        <v>7</v>
      </c>
      <c r="D288" s="70">
        <v>20</v>
      </c>
      <c r="E288" s="70">
        <v>2010</v>
      </c>
      <c r="F288" s="70" t="s">
        <v>177</v>
      </c>
      <c r="G288" s="70" t="s">
        <v>1977</v>
      </c>
      <c r="H288" s="70" t="s">
        <v>1978</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1985</v>
      </c>
      <c r="B289" s="70">
        <v>331</v>
      </c>
      <c r="C289" s="70">
        <v>8</v>
      </c>
      <c r="D289" s="70">
        <v>20</v>
      </c>
      <c r="E289" s="70">
        <v>2011</v>
      </c>
      <c r="F289" s="70" t="s">
        <v>178</v>
      </c>
      <c r="G289" s="70" t="s">
        <v>1977</v>
      </c>
      <c r="H289" s="70" t="s">
        <v>1978</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1986</v>
      </c>
      <c r="B290" s="70">
        <v>332</v>
      </c>
      <c r="C290" s="70">
        <v>9</v>
      </c>
      <c r="D290" s="70">
        <v>20</v>
      </c>
      <c r="E290" s="70">
        <v>2012</v>
      </c>
      <c r="F290" s="70" t="s">
        <v>179</v>
      </c>
      <c r="G290" s="70" t="s">
        <v>1977</v>
      </c>
      <c r="H290" s="70" t="s">
        <v>1978</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1987</v>
      </c>
      <c r="B291" s="70">
        <v>333</v>
      </c>
      <c r="C291" s="70">
        <v>10</v>
      </c>
      <c r="D291" s="70">
        <v>20</v>
      </c>
      <c r="E291" s="70">
        <v>2013</v>
      </c>
      <c r="F291" s="70" t="s">
        <v>180</v>
      </c>
      <c r="G291" s="70" t="s">
        <v>1977</v>
      </c>
      <c r="H291" s="70" t="s">
        <v>1978</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1988</v>
      </c>
      <c r="B292" s="70">
        <v>334</v>
      </c>
      <c r="C292" s="70">
        <v>11</v>
      </c>
      <c r="D292" s="70">
        <v>20</v>
      </c>
      <c r="E292" s="70">
        <v>2014</v>
      </c>
      <c r="F292" s="70" t="s">
        <v>181</v>
      </c>
      <c r="G292" s="1064" t="s">
        <v>1977</v>
      </c>
      <c r="H292" s="70" t="s">
        <v>1978</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1989</v>
      </c>
      <c r="B293" s="70">
        <v>335</v>
      </c>
      <c r="C293" s="70">
        <v>12</v>
      </c>
      <c r="D293" s="70">
        <v>20</v>
      </c>
      <c r="E293" s="70">
        <v>2015</v>
      </c>
      <c r="F293" s="70" t="s">
        <v>182</v>
      </c>
      <c r="G293" s="1064" t="s">
        <v>1977</v>
      </c>
      <c r="H293" s="70" t="s">
        <v>1978</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1990</v>
      </c>
      <c r="B294" s="70">
        <v>336</v>
      </c>
      <c r="C294" s="70">
        <v>13</v>
      </c>
      <c r="D294" s="70">
        <v>20</v>
      </c>
      <c r="E294" s="70">
        <v>2016</v>
      </c>
      <c r="F294" s="70" t="s">
        <v>155</v>
      </c>
      <c r="G294" s="70" t="s">
        <v>1977</v>
      </c>
      <c r="H294" s="70" t="s">
        <v>1978</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1991</v>
      </c>
      <c r="B295" s="70">
        <v>337</v>
      </c>
      <c r="C295" s="70">
        <v>14</v>
      </c>
      <c r="D295" s="70">
        <v>20</v>
      </c>
      <c r="E295" s="70">
        <v>2017</v>
      </c>
      <c r="F295" s="70" t="s">
        <v>156</v>
      </c>
      <c r="G295" s="70" t="s">
        <v>1977</v>
      </c>
      <c r="H295" s="70" t="s">
        <v>1978</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1992</v>
      </c>
      <c r="B296" s="70">
        <v>338</v>
      </c>
      <c r="C296" s="70">
        <v>15</v>
      </c>
      <c r="D296" s="70">
        <v>20</v>
      </c>
      <c r="E296" s="70">
        <v>2018</v>
      </c>
      <c r="F296" s="70" t="s">
        <v>183</v>
      </c>
      <c r="G296" s="70" t="s">
        <v>1977</v>
      </c>
      <c r="H296" s="70" t="s">
        <v>1978</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1993</v>
      </c>
      <c r="B297" s="70">
        <v>339</v>
      </c>
      <c r="C297" s="70">
        <v>16</v>
      </c>
      <c r="D297" s="70">
        <v>20</v>
      </c>
      <c r="E297" s="70">
        <v>2019</v>
      </c>
      <c r="F297" s="70" t="s">
        <v>158</v>
      </c>
      <c r="G297" s="70" t="s">
        <v>1977</v>
      </c>
      <c r="H297" s="70" t="s">
        <v>1978</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1994</v>
      </c>
      <c r="B298" s="70">
        <v>340</v>
      </c>
      <c r="C298" s="70">
        <v>17</v>
      </c>
      <c r="D298" s="70">
        <v>20</v>
      </c>
      <c r="E298" s="70">
        <v>2020</v>
      </c>
      <c r="F298" s="70" t="s">
        <v>159</v>
      </c>
      <c r="G298" s="70" t="s">
        <v>1977</v>
      </c>
      <c r="H298" s="70" t="s">
        <v>1978</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1995</v>
      </c>
      <c r="B299" s="70">
        <v>340</v>
      </c>
      <c r="C299" s="70">
        <v>18</v>
      </c>
      <c r="D299" s="70">
        <v>20</v>
      </c>
      <c r="E299" s="70">
        <v>2021</v>
      </c>
      <c r="F299" s="70" t="s">
        <v>160</v>
      </c>
      <c r="G299" s="70" t="s">
        <v>1977</v>
      </c>
      <c r="H299" s="70" t="s">
        <v>1978</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1996</v>
      </c>
      <c r="B300" s="70">
        <v>340</v>
      </c>
      <c r="C300" s="70">
        <v>19</v>
      </c>
      <c r="D300" s="70">
        <v>20</v>
      </c>
      <c r="E300" s="70">
        <v>2022</v>
      </c>
      <c r="F300" s="70" t="s">
        <v>161</v>
      </c>
      <c r="G300" s="70" t="s">
        <v>1977</v>
      </c>
      <c r="H300" s="70" t="s">
        <v>1978</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340</v>
      </c>
      <c r="C301" s="70">
        <v>20</v>
      </c>
      <c r="D301" s="70">
        <v>20</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340</v>
      </c>
      <c r="C302" s="70">
        <v>21</v>
      </c>
      <c r="D302" s="70">
        <v>20</v>
      </c>
      <c r="E302" s="70">
        <v>2024</v>
      </c>
      <c r="F302" s="70" t="s">
        <v>1554</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256</v>
      </c>
      <c r="C303" s="70">
        <v>1</v>
      </c>
      <c r="D303" s="70">
        <v>16</v>
      </c>
      <c r="E303" s="70">
        <v>1990</v>
      </c>
      <c r="F303" s="70" t="s">
        <v>787</v>
      </c>
      <c r="G303" s="70" t="s">
        <v>2000</v>
      </c>
      <c r="H303" s="70" t="s">
        <v>2001</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257</v>
      </c>
      <c r="C304" s="70">
        <v>2</v>
      </c>
      <c r="D304" s="70">
        <v>16</v>
      </c>
      <c r="E304" s="70">
        <v>2005</v>
      </c>
      <c r="F304" s="70" t="s">
        <v>789</v>
      </c>
      <c r="G304" s="70" t="s">
        <v>2000</v>
      </c>
      <c r="H304" s="70" t="s">
        <v>2001</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258</v>
      </c>
      <c r="C305" s="70">
        <v>3</v>
      </c>
      <c r="D305" s="70">
        <v>16</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259</v>
      </c>
      <c r="C306" s="70">
        <v>4</v>
      </c>
      <c r="D306" s="70">
        <v>16</v>
      </c>
      <c r="E306" s="70">
        <v>2007</v>
      </c>
      <c r="F306" s="70" t="s">
        <v>791</v>
      </c>
      <c r="G306" s="70" t="s">
        <v>2000</v>
      </c>
      <c r="H306" s="70" t="s">
        <v>2001</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260</v>
      </c>
      <c r="C307" s="70">
        <v>5</v>
      </c>
      <c r="D307" s="70">
        <v>16</v>
      </c>
      <c r="E307" s="70">
        <v>2008</v>
      </c>
      <c r="F307" s="70" t="s">
        <v>792</v>
      </c>
      <c r="G307" s="70" t="s">
        <v>2000</v>
      </c>
      <c r="H307" s="70" t="s">
        <v>2001</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261</v>
      </c>
      <c r="C308" s="70">
        <v>6</v>
      </c>
      <c r="D308" s="70">
        <v>16</v>
      </c>
      <c r="E308" s="70">
        <v>2009</v>
      </c>
      <c r="F308" s="70" t="s">
        <v>176</v>
      </c>
      <c r="G308" s="70" t="s">
        <v>2000</v>
      </c>
      <c r="H308" s="70" t="s">
        <v>2001</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2007</v>
      </c>
      <c r="B309" s="70">
        <v>262</v>
      </c>
      <c r="C309" s="70">
        <v>7</v>
      </c>
      <c r="D309" s="70">
        <v>16</v>
      </c>
      <c r="E309" s="70">
        <v>2010</v>
      </c>
      <c r="F309" s="70" t="s">
        <v>177</v>
      </c>
      <c r="G309" s="70" t="s">
        <v>2000</v>
      </c>
      <c r="H309" s="70" t="s">
        <v>2001</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2008</v>
      </c>
      <c r="B310" s="70">
        <v>263</v>
      </c>
      <c r="C310" s="70">
        <v>8</v>
      </c>
      <c r="D310" s="70">
        <v>16</v>
      </c>
      <c r="E310" s="70">
        <v>2011</v>
      </c>
      <c r="F310" s="70" t="s">
        <v>178</v>
      </c>
      <c r="G310" s="70" t="s">
        <v>2000</v>
      </c>
      <c r="H310" s="70" t="s">
        <v>2001</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2009</v>
      </c>
      <c r="B311" s="70">
        <v>264</v>
      </c>
      <c r="C311" s="70">
        <v>9</v>
      </c>
      <c r="D311" s="70">
        <v>16</v>
      </c>
      <c r="E311" s="70">
        <v>2012</v>
      </c>
      <c r="F311" s="70" t="s">
        <v>179</v>
      </c>
      <c r="G311" s="1064" t="s">
        <v>2000</v>
      </c>
      <c r="H311" s="70" t="s">
        <v>2001</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2010</v>
      </c>
      <c r="B312" s="70">
        <v>265</v>
      </c>
      <c r="C312" s="70">
        <v>10</v>
      </c>
      <c r="D312" s="70">
        <v>16</v>
      </c>
      <c r="E312" s="70">
        <v>2013</v>
      </c>
      <c r="F312" s="70" t="s">
        <v>180</v>
      </c>
      <c r="G312" s="1064" t="s">
        <v>2000</v>
      </c>
      <c r="H312" s="70" t="s">
        <v>2001</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2011</v>
      </c>
      <c r="B313" s="70">
        <v>266</v>
      </c>
      <c r="C313" s="70">
        <v>11</v>
      </c>
      <c r="D313" s="70">
        <v>16</v>
      </c>
      <c r="E313" s="70">
        <v>2014</v>
      </c>
      <c r="F313" s="70" t="s">
        <v>181</v>
      </c>
      <c r="G313" s="70" t="s">
        <v>2000</v>
      </c>
      <c r="H313" s="70" t="s">
        <v>2001</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2012</v>
      </c>
      <c r="B314" s="70">
        <v>267</v>
      </c>
      <c r="C314" s="70">
        <v>12</v>
      </c>
      <c r="D314" s="70">
        <v>16</v>
      </c>
      <c r="E314" s="70">
        <v>2015</v>
      </c>
      <c r="F314" s="70" t="s">
        <v>182</v>
      </c>
      <c r="G314" s="70" t="s">
        <v>2000</v>
      </c>
      <c r="H314" s="70" t="s">
        <v>2001</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2013</v>
      </c>
      <c r="B315" s="70">
        <v>268</v>
      </c>
      <c r="C315" s="70">
        <v>13</v>
      </c>
      <c r="D315" s="70">
        <v>16</v>
      </c>
      <c r="E315" s="70">
        <v>2016</v>
      </c>
      <c r="F315" s="70" t="s">
        <v>155</v>
      </c>
      <c r="G315" s="70" t="s">
        <v>2000</v>
      </c>
      <c r="H315" s="70" t="s">
        <v>2001</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2014</v>
      </c>
      <c r="B316" s="70">
        <v>269</v>
      </c>
      <c r="C316" s="70">
        <v>14</v>
      </c>
      <c r="D316" s="70">
        <v>16</v>
      </c>
      <c r="E316" s="70">
        <v>2017</v>
      </c>
      <c r="F316" s="70" t="s">
        <v>156</v>
      </c>
      <c r="G316" s="70" t="s">
        <v>2000</v>
      </c>
      <c r="H316" s="70" t="s">
        <v>2001</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2015</v>
      </c>
      <c r="B317" s="70">
        <v>270</v>
      </c>
      <c r="C317" s="70">
        <v>15</v>
      </c>
      <c r="D317" s="70">
        <v>16</v>
      </c>
      <c r="E317" s="70">
        <v>2018</v>
      </c>
      <c r="F317" s="70" t="s">
        <v>183</v>
      </c>
      <c r="G317" s="70" t="s">
        <v>2000</v>
      </c>
      <c r="H317" s="70" t="s">
        <v>2001</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2016</v>
      </c>
      <c r="B318" s="70">
        <v>271</v>
      </c>
      <c r="C318" s="70">
        <v>16</v>
      </c>
      <c r="D318" s="70">
        <v>16</v>
      </c>
      <c r="E318" s="70">
        <v>2019</v>
      </c>
      <c r="F318" s="70" t="s">
        <v>158</v>
      </c>
      <c r="G318" s="70" t="s">
        <v>2000</v>
      </c>
      <c r="H318" s="70" t="s">
        <v>2001</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2017</v>
      </c>
      <c r="B319" s="70">
        <v>272</v>
      </c>
      <c r="C319" s="70">
        <v>17</v>
      </c>
      <c r="D319" s="70">
        <v>16</v>
      </c>
      <c r="E319" s="70">
        <v>2020</v>
      </c>
      <c r="F319" s="70" t="s">
        <v>159</v>
      </c>
      <c r="G319" s="70" t="s">
        <v>2000</v>
      </c>
      <c r="H319" s="70" t="s">
        <v>2001</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2018</v>
      </c>
      <c r="B320" s="70">
        <v>272</v>
      </c>
      <c r="C320" s="70">
        <v>18</v>
      </c>
      <c r="D320" s="70">
        <v>16</v>
      </c>
      <c r="E320" s="70">
        <v>2021</v>
      </c>
      <c r="F320" s="70" t="s">
        <v>160</v>
      </c>
      <c r="G320" s="70" t="s">
        <v>2000</v>
      </c>
      <c r="H320" s="70" t="s">
        <v>2001</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2019</v>
      </c>
      <c r="B321" s="70">
        <v>272</v>
      </c>
      <c r="C321" s="70">
        <v>19</v>
      </c>
      <c r="D321" s="70">
        <v>16</v>
      </c>
      <c r="E321" s="70">
        <v>2022</v>
      </c>
      <c r="F321" s="70" t="s">
        <v>161</v>
      </c>
      <c r="G321" s="70" t="s">
        <v>2000</v>
      </c>
      <c r="H321" s="70" t="s">
        <v>2001</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272</v>
      </c>
      <c r="C322" s="70">
        <v>20</v>
      </c>
      <c r="D322" s="70">
        <v>16</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272</v>
      </c>
      <c r="C323" s="70">
        <v>21</v>
      </c>
      <c r="D323" s="70">
        <v>16</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2024</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70</v>
      </c>
      <c r="C325" s="70">
        <v>2</v>
      </c>
      <c r="D325" s="70">
        <v>5</v>
      </c>
      <c r="E325" s="70">
        <v>2005</v>
      </c>
      <c r="F325" s="70" t="s">
        <v>789</v>
      </c>
      <c r="G325" s="70" t="s">
        <v>2023</v>
      </c>
      <c r="H325" s="70" t="s">
        <v>2024</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71</v>
      </c>
      <c r="C326" s="70">
        <v>3</v>
      </c>
      <c r="D326" s="70">
        <v>5</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72</v>
      </c>
      <c r="C327" s="70">
        <v>4</v>
      </c>
      <c r="D327" s="70">
        <v>5</v>
      </c>
      <c r="E327" s="70">
        <v>2007</v>
      </c>
      <c r="F327" s="70" t="s">
        <v>791</v>
      </c>
      <c r="G327" s="70" t="s">
        <v>2023</v>
      </c>
      <c r="H327" s="70" t="s">
        <v>2024</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73</v>
      </c>
      <c r="C328" s="70">
        <v>5</v>
      </c>
      <c r="D328" s="70">
        <v>5</v>
      </c>
      <c r="E328" s="70">
        <v>2008</v>
      </c>
      <c r="F328" s="70" t="s">
        <v>792</v>
      </c>
      <c r="G328" s="70" t="s">
        <v>2023</v>
      </c>
      <c r="H328" s="70" t="s">
        <v>2024</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74</v>
      </c>
      <c r="C329" s="70">
        <v>6</v>
      </c>
      <c r="D329" s="70">
        <v>5</v>
      </c>
      <c r="E329" s="70">
        <v>2009</v>
      </c>
      <c r="F329" s="70" t="s">
        <v>176</v>
      </c>
      <c r="G329" s="1064" t="s">
        <v>2023</v>
      </c>
      <c r="H329" s="70" t="s">
        <v>2024</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2030</v>
      </c>
      <c r="B330" s="70">
        <v>75</v>
      </c>
      <c r="C330" s="70">
        <v>7</v>
      </c>
      <c r="D330" s="70">
        <v>5</v>
      </c>
      <c r="E330" s="70">
        <v>2010</v>
      </c>
      <c r="F330" s="70" t="s">
        <v>177</v>
      </c>
      <c r="G330" s="1064" t="s">
        <v>2023</v>
      </c>
      <c r="H330" s="70" t="s">
        <v>2024</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2031</v>
      </c>
      <c r="B331" s="70">
        <v>76</v>
      </c>
      <c r="C331" s="70">
        <v>8</v>
      </c>
      <c r="D331" s="70">
        <v>5</v>
      </c>
      <c r="E331" s="70">
        <v>2011</v>
      </c>
      <c r="F331" s="70" t="s">
        <v>178</v>
      </c>
      <c r="G331" s="70" t="s">
        <v>2023</v>
      </c>
      <c r="H331" s="70" t="s">
        <v>2024</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2032</v>
      </c>
      <c r="B332" s="70">
        <v>77</v>
      </c>
      <c r="C332" s="70">
        <v>9</v>
      </c>
      <c r="D332" s="70">
        <v>5</v>
      </c>
      <c r="E332" s="70">
        <v>2012</v>
      </c>
      <c r="F332" s="70" t="s">
        <v>179</v>
      </c>
      <c r="G332" s="70" t="s">
        <v>2023</v>
      </c>
      <c r="H332" s="70" t="s">
        <v>2024</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2033</v>
      </c>
      <c r="B333" s="70">
        <v>78</v>
      </c>
      <c r="C333" s="70">
        <v>10</v>
      </c>
      <c r="D333" s="70">
        <v>5</v>
      </c>
      <c r="E333" s="70">
        <v>2013</v>
      </c>
      <c r="F333" s="70" t="s">
        <v>180</v>
      </c>
      <c r="G333" s="70" t="s">
        <v>2023</v>
      </c>
      <c r="H333" s="70" t="s">
        <v>2024</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2034</v>
      </c>
      <c r="B334" s="70">
        <v>79</v>
      </c>
      <c r="C334" s="70">
        <v>11</v>
      </c>
      <c r="D334" s="70">
        <v>5</v>
      </c>
      <c r="E334" s="70">
        <v>2014</v>
      </c>
      <c r="F334" s="70" t="s">
        <v>181</v>
      </c>
      <c r="G334" s="70" t="s">
        <v>2023</v>
      </c>
      <c r="H334" s="70" t="s">
        <v>2024</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2035</v>
      </c>
      <c r="B335" s="70">
        <v>80</v>
      </c>
      <c r="C335" s="70">
        <v>12</v>
      </c>
      <c r="D335" s="70">
        <v>5</v>
      </c>
      <c r="E335" s="70">
        <v>2015</v>
      </c>
      <c r="F335" s="70" t="s">
        <v>182</v>
      </c>
      <c r="G335" s="70" t="s">
        <v>2023</v>
      </c>
      <c r="H335" s="70" t="s">
        <v>2024</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2036</v>
      </c>
      <c r="B336" s="70">
        <v>81</v>
      </c>
      <c r="C336" s="70">
        <v>13</v>
      </c>
      <c r="D336" s="70">
        <v>5</v>
      </c>
      <c r="E336" s="70">
        <v>2016</v>
      </c>
      <c r="F336" s="70" t="s">
        <v>155</v>
      </c>
      <c r="G336" s="70" t="s">
        <v>2023</v>
      </c>
      <c r="H336" s="70" t="s">
        <v>2024</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2037</v>
      </c>
      <c r="B337" s="70">
        <v>82</v>
      </c>
      <c r="C337" s="70">
        <v>14</v>
      </c>
      <c r="D337" s="70">
        <v>5</v>
      </c>
      <c r="E337" s="70">
        <v>2017</v>
      </c>
      <c r="F337" s="70" t="s">
        <v>156</v>
      </c>
      <c r="G337" s="70" t="s">
        <v>2023</v>
      </c>
      <c r="H337" s="70" t="s">
        <v>2024</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2038</v>
      </c>
      <c r="B338" s="70">
        <v>83</v>
      </c>
      <c r="C338" s="70">
        <v>15</v>
      </c>
      <c r="D338" s="70">
        <v>5</v>
      </c>
      <c r="E338" s="70">
        <v>2018</v>
      </c>
      <c r="F338" s="70" t="s">
        <v>183</v>
      </c>
      <c r="G338" s="70" t="s">
        <v>2023</v>
      </c>
      <c r="H338" s="70" t="s">
        <v>2024</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2039</v>
      </c>
      <c r="B339" s="70">
        <v>84</v>
      </c>
      <c r="C339" s="70">
        <v>16</v>
      </c>
      <c r="D339" s="70">
        <v>5</v>
      </c>
      <c r="E339" s="70">
        <v>2019</v>
      </c>
      <c r="F339" s="70" t="s">
        <v>158</v>
      </c>
      <c r="G339" s="70" t="s">
        <v>2023</v>
      </c>
      <c r="H339" s="70" t="s">
        <v>2024</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2040</v>
      </c>
      <c r="B340" s="70">
        <v>85</v>
      </c>
      <c r="C340" s="70">
        <v>17</v>
      </c>
      <c r="D340" s="70">
        <v>5</v>
      </c>
      <c r="E340" s="70">
        <v>2020</v>
      </c>
      <c r="F340" s="70" t="s">
        <v>159</v>
      </c>
      <c r="G340" s="70" t="s">
        <v>2023</v>
      </c>
      <c r="H340" s="70" t="s">
        <v>2024</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2041</v>
      </c>
      <c r="B341" s="70">
        <v>85</v>
      </c>
      <c r="C341" s="70">
        <v>18</v>
      </c>
      <c r="D341" s="70">
        <v>5</v>
      </c>
      <c r="E341" s="70">
        <v>2021</v>
      </c>
      <c r="F341" s="70" t="s">
        <v>160</v>
      </c>
      <c r="G341" s="70" t="s">
        <v>2023</v>
      </c>
      <c r="H341" s="70" t="s">
        <v>2024</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2042</v>
      </c>
      <c r="B342" s="70">
        <v>85</v>
      </c>
      <c r="C342" s="70">
        <v>19</v>
      </c>
      <c r="D342" s="70">
        <v>5</v>
      </c>
      <c r="E342" s="70">
        <v>2022</v>
      </c>
      <c r="F342" s="70" t="s">
        <v>161</v>
      </c>
      <c r="G342" s="70" t="s">
        <v>2023</v>
      </c>
      <c r="H342" s="70" t="s">
        <v>2024</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85</v>
      </c>
      <c r="C343" s="70">
        <v>20</v>
      </c>
      <c r="D343" s="70">
        <v>5</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85</v>
      </c>
      <c r="C344" s="70">
        <v>21</v>
      </c>
      <c r="D344" s="70">
        <v>5</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2046</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2047</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2048</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2049</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2050</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2051</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2052</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2053</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2054</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2055</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2056</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2057</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2058</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2059</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2060</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2061</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2062</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86</v>
      </c>
      <c r="C366" s="70">
        <v>1</v>
      </c>
      <c r="D366" s="70">
        <v>6</v>
      </c>
      <c r="E366" s="70">
        <v>1990</v>
      </c>
      <c r="F366" s="70" t="s">
        <v>787</v>
      </c>
      <c r="G366" s="70" t="s">
        <v>2065</v>
      </c>
      <c r="H366" s="70" t="s">
        <v>2066</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87</v>
      </c>
      <c r="C367" s="70">
        <v>2</v>
      </c>
      <c r="D367" s="70">
        <v>6</v>
      </c>
      <c r="E367" s="70">
        <v>2005</v>
      </c>
      <c r="F367" s="70" t="s">
        <v>789</v>
      </c>
      <c r="G367" s="70" t="s">
        <v>2065</v>
      </c>
      <c r="H367" s="70" t="s">
        <v>2066</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88</v>
      </c>
      <c r="C368" s="70">
        <v>3</v>
      </c>
      <c r="D368" s="70">
        <v>6</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89</v>
      </c>
      <c r="C369" s="70">
        <v>4</v>
      </c>
      <c r="D369" s="70">
        <v>6</v>
      </c>
      <c r="E369" s="70">
        <v>2007</v>
      </c>
      <c r="F369" s="70" t="s">
        <v>791</v>
      </c>
      <c r="G369" s="1064" t="s">
        <v>2065</v>
      </c>
      <c r="H369" s="70" t="s">
        <v>2066</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90</v>
      </c>
      <c r="C370" s="70">
        <v>5</v>
      </c>
      <c r="D370" s="70">
        <v>6</v>
      </c>
      <c r="E370" s="70">
        <v>2008</v>
      </c>
      <c r="F370" s="70" t="s">
        <v>792</v>
      </c>
      <c r="G370" s="70" t="s">
        <v>2065</v>
      </c>
      <c r="H370" s="70" t="s">
        <v>2066</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91</v>
      </c>
      <c r="C371" s="70">
        <v>6</v>
      </c>
      <c r="D371" s="70">
        <v>6</v>
      </c>
      <c r="E371" s="70">
        <v>2009</v>
      </c>
      <c r="F371" s="70" t="s">
        <v>176</v>
      </c>
      <c r="G371" s="70" t="s">
        <v>2065</v>
      </c>
      <c r="H371" s="70" t="s">
        <v>2066</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2072</v>
      </c>
      <c r="B372" s="70">
        <v>92</v>
      </c>
      <c r="C372" s="70">
        <v>7</v>
      </c>
      <c r="D372" s="70">
        <v>6</v>
      </c>
      <c r="E372" s="70">
        <v>2010</v>
      </c>
      <c r="F372" s="70" t="s">
        <v>177</v>
      </c>
      <c r="G372" s="70" t="s">
        <v>2065</v>
      </c>
      <c r="H372" s="70" t="s">
        <v>2066</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2073</v>
      </c>
      <c r="B373" s="70">
        <v>93</v>
      </c>
      <c r="C373" s="70">
        <v>8</v>
      </c>
      <c r="D373" s="70">
        <v>6</v>
      </c>
      <c r="E373" s="70">
        <v>2011</v>
      </c>
      <c r="F373" s="70" t="s">
        <v>178</v>
      </c>
      <c r="G373" s="70" t="s">
        <v>2065</v>
      </c>
      <c r="H373" s="70" t="s">
        <v>2066</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2074</v>
      </c>
      <c r="B374" s="70">
        <v>94</v>
      </c>
      <c r="C374" s="70">
        <v>9</v>
      </c>
      <c r="D374" s="70">
        <v>6</v>
      </c>
      <c r="E374" s="70">
        <v>2012</v>
      </c>
      <c r="F374" s="70" t="s">
        <v>179</v>
      </c>
      <c r="G374" s="70" t="s">
        <v>2065</v>
      </c>
      <c r="H374" s="70" t="s">
        <v>2066</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2075</v>
      </c>
      <c r="B375" s="70">
        <v>95</v>
      </c>
      <c r="C375" s="70">
        <v>10</v>
      </c>
      <c r="D375" s="70">
        <v>6</v>
      </c>
      <c r="E375" s="70">
        <v>2013</v>
      </c>
      <c r="F375" s="70" t="s">
        <v>180</v>
      </c>
      <c r="G375" s="70" t="s">
        <v>2065</v>
      </c>
      <c r="H375" s="70" t="s">
        <v>2066</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2076</v>
      </c>
      <c r="B376" s="70">
        <v>96</v>
      </c>
      <c r="C376" s="70">
        <v>11</v>
      </c>
      <c r="D376" s="70">
        <v>6</v>
      </c>
      <c r="E376" s="70">
        <v>2014</v>
      </c>
      <c r="F376" s="70" t="s">
        <v>181</v>
      </c>
      <c r="G376" s="70" t="s">
        <v>2065</v>
      </c>
      <c r="H376" s="70" t="s">
        <v>2066</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2077</v>
      </c>
      <c r="B377" s="70">
        <v>97</v>
      </c>
      <c r="C377" s="70">
        <v>12</v>
      </c>
      <c r="D377" s="70">
        <v>6</v>
      </c>
      <c r="E377" s="70">
        <v>2015</v>
      </c>
      <c r="F377" s="70" t="s">
        <v>182</v>
      </c>
      <c r="G377" s="70" t="s">
        <v>2065</v>
      </c>
      <c r="H377" s="70" t="s">
        <v>2066</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2078</v>
      </c>
      <c r="B378" s="70">
        <v>98</v>
      </c>
      <c r="C378" s="70">
        <v>13</v>
      </c>
      <c r="D378" s="70">
        <v>6</v>
      </c>
      <c r="E378" s="70">
        <v>2016</v>
      </c>
      <c r="F378" s="70" t="s">
        <v>155</v>
      </c>
      <c r="G378" s="70" t="s">
        <v>2065</v>
      </c>
      <c r="H378" s="70" t="s">
        <v>2066</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2079</v>
      </c>
      <c r="B379" s="70">
        <v>99</v>
      </c>
      <c r="C379" s="70">
        <v>14</v>
      </c>
      <c r="D379" s="70">
        <v>6</v>
      </c>
      <c r="E379" s="70">
        <v>2017</v>
      </c>
      <c r="F379" s="70" t="s">
        <v>156</v>
      </c>
      <c r="G379" s="70" t="s">
        <v>2065</v>
      </c>
      <c r="H379" s="70" t="s">
        <v>2066</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2080</v>
      </c>
      <c r="B380" s="70">
        <v>100</v>
      </c>
      <c r="C380" s="70">
        <v>15</v>
      </c>
      <c r="D380" s="70">
        <v>6</v>
      </c>
      <c r="E380" s="70">
        <v>2018</v>
      </c>
      <c r="F380" s="70" t="s">
        <v>183</v>
      </c>
      <c r="G380" s="70" t="s">
        <v>2065</v>
      </c>
      <c r="H380" s="70" t="s">
        <v>2066</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2081</v>
      </c>
      <c r="B381" s="70">
        <v>101</v>
      </c>
      <c r="C381" s="70">
        <v>16</v>
      </c>
      <c r="D381" s="70">
        <v>6</v>
      </c>
      <c r="E381" s="70">
        <v>2019</v>
      </c>
      <c r="F381" s="70" t="s">
        <v>158</v>
      </c>
      <c r="G381" s="70" t="s">
        <v>2065</v>
      </c>
      <c r="H381" s="70" t="s">
        <v>2066</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2082</v>
      </c>
      <c r="B382" s="70">
        <v>102</v>
      </c>
      <c r="C382" s="70">
        <v>17</v>
      </c>
      <c r="D382" s="70">
        <v>6</v>
      </c>
      <c r="E382" s="70">
        <v>2020</v>
      </c>
      <c r="F382" s="70" t="s">
        <v>159</v>
      </c>
      <c r="G382" s="70" t="s">
        <v>2065</v>
      </c>
      <c r="H382" s="70" t="s">
        <v>2066</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2083</v>
      </c>
      <c r="B383" s="70">
        <v>102</v>
      </c>
      <c r="C383" s="70">
        <v>18</v>
      </c>
      <c r="D383" s="70">
        <v>6</v>
      </c>
      <c r="E383" s="70">
        <v>2021</v>
      </c>
      <c r="F383" s="70" t="s">
        <v>160</v>
      </c>
      <c r="G383" s="70" t="s">
        <v>2065</v>
      </c>
      <c r="H383" s="70" t="s">
        <v>2066</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2084</v>
      </c>
      <c r="B384" s="70">
        <v>102</v>
      </c>
      <c r="C384" s="70">
        <v>19</v>
      </c>
      <c r="D384" s="70">
        <v>6</v>
      </c>
      <c r="E384" s="70">
        <v>2022</v>
      </c>
      <c r="F384" s="70" t="s">
        <v>161</v>
      </c>
      <c r="G384" s="70" t="s">
        <v>2065</v>
      </c>
      <c r="H384" s="70" t="s">
        <v>2066</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102</v>
      </c>
      <c r="C385" s="70">
        <v>20</v>
      </c>
      <c r="D385" s="70">
        <v>6</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102</v>
      </c>
      <c r="C386" s="70">
        <v>21</v>
      </c>
      <c r="D386" s="70">
        <v>6</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1</v>
      </c>
      <c r="C387" s="70">
        <v>1</v>
      </c>
      <c r="D387" s="70">
        <v>1</v>
      </c>
      <c r="E387" s="70">
        <v>1990</v>
      </c>
      <c r="F387" s="70" t="s">
        <v>787</v>
      </c>
      <c r="G387" s="1064" t="s">
        <v>2088</v>
      </c>
      <c r="H387" s="70" t="s">
        <v>2089</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2</v>
      </c>
      <c r="C388" s="70">
        <v>2</v>
      </c>
      <c r="D388" s="70">
        <v>1</v>
      </c>
      <c r="E388" s="70">
        <v>2005</v>
      </c>
      <c r="F388" s="70" t="s">
        <v>789</v>
      </c>
      <c r="G388" s="70" t="s">
        <v>2088</v>
      </c>
      <c r="H388" s="70" t="s">
        <v>2089</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3</v>
      </c>
      <c r="C389" s="70">
        <v>3</v>
      </c>
      <c r="D389" s="70">
        <v>1</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4</v>
      </c>
      <c r="C390" s="70">
        <v>4</v>
      </c>
      <c r="D390" s="70">
        <v>1</v>
      </c>
      <c r="E390" s="70">
        <v>2007</v>
      </c>
      <c r="F390" s="70" t="s">
        <v>791</v>
      </c>
      <c r="G390" s="70" t="s">
        <v>2088</v>
      </c>
      <c r="H390" s="70" t="s">
        <v>2089</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5</v>
      </c>
      <c r="C391" s="70">
        <v>5</v>
      </c>
      <c r="D391" s="70">
        <v>1</v>
      </c>
      <c r="E391" s="70">
        <v>2008</v>
      </c>
      <c r="F391" s="70" t="s">
        <v>792</v>
      </c>
      <c r="G391" s="70" t="s">
        <v>2088</v>
      </c>
      <c r="H391" s="70" t="s">
        <v>2089</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6</v>
      </c>
      <c r="C392" s="70">
        <v>6</v>
      </c>
      <c r="D392" s="70">
        <v>1</v>
      </c>
      <c r="E392" s="70">
        <v>2009</v>
      </c>
      <c r="F392" s="70" t="s">
        <v>176</v>
      </c>
      <c r="G392" s="70" t="s">
        <v>2088</v>
      </c>
      <c r="H392" s="70" t="s">
        <v>2089</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2095</v>
      </c>
      <c r="B393" s="70">
        <v>7</v>
      </c>
      <c r="C393" s="70">
        <v>7</v>
      </c>
      <c r="D393" s="70">
        <v>1</v>
      </c>
      <c r="E393" s="70">
        <v>2010</v>
      </c>
      <c r="F393" s="70" t="s">
        <v>177</v>
      </c>
      <c r="G393" s="70" t="s">
        <v>2088</v>
      </c>
      <c r="H393" s="70" t="s">
        <v>2089</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2096</v>
      </c>
      <c r="B394" s="70">
        <v>8</v>
      </c>
      <c r="C394" s="70">
        <v>8</v>
      </c>
      <c r="D394" s="70">
        <v>1</v>
      </c>
      <c r="E394" s="70">
        <v>2011</v>
      </c>
      <c r="F394" s="70" t="s">
        <v>178</v>
      </c>
      <c r="G394" s="70" t="s">
        <v>2088</v>
      </c>
      <c r="H394" s="70" t="s">
        <v>2089</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2097</v>
      </c>
      <c r="B395" s="70">
        <v>9</v>
      </c>
      <c r="C395" s="70">
        <v>9</v>
      </c>
      <c r="D395" s="70">
        <v>1</v>
      </c>
      <c r="E395" s="70">
        <v>2012</v>
      </c>
      <c r="F395" s="70" t="s">
        <v>179</v>
      </c>
      <c r="G395" s="70" t="s">
        <v>2088</v>
      </c>
      <c r="H395" s="70" t="s">
        <v>2089</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2098</v>
      </c>
      <c r="B396" s="70">
        <v>10</v>
      </c>
      <c r="C396" s="70">
        <v>10</v>
      </c>
      <c r="D396" s="70">
        <v>1</v>
      </c>
      <c r="E396" s="70">
        <v>2013</v>
      </c>
      <c r="F396" s="70" t="s">
        <v>180</v>
      </c>
      <c r="G396" s="70" t="s">
        <v>2088</v>
      </c>
      <c r="H396" s="70" t="s">
        <v>2089</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2099</v>
      </c>
      <c r="B397" s="70">
        <v>11</v>
      </c>
      <c r="C397" s="70">
        <v>11</v>
      </c>
      <c r="D397" s="70">
        <v>1</v>
      </c>
      <c r="E397" s="70">
        <v>2014</v>
      </c>
      <c r="F397" s="70" t="s">
        <v>181</v>
      </c>
      <c r="G397" s="70" t="s">
        <v>2088</v>
      </c>
      <c r="H397" s="70" t="s">
        <v>2089</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2100</v>
      </c>
      <c r="B398" s="70">
        <v>12</v>
      </c>
      <c r="C398" s="70">
        <v>12</v>
      </c>
      <c r="D398" s="70">
        <v>1</v>
      </c>
      <c r="E398" s="70">
        <v>2015</v>
      </c>
      <c r="F398" s="70" t="s">
        <v>182</v>
      </c>
      <c r="G398" s="70" t="s">
        <v>2088</v>
      </c>
      <c r="H398" s="70" t="s">
        <v>2089</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2101</v>
      </c>
      <c r="B399" s="70">
        <v>13</v>
      </c>
      <c r="C399" s="70">
        <v>13</v>
      </c>
      <c r="D399" s="70">
        <v>1</v>
      </c>
      <c r="E399" s="70">
        <v>2016</v>
      </c>
      <c r="F399" s="70" t="s">
        <v>155</v>
      </c>
      <c r="G399" s="70" t="s">
        <v>2088</v>
      </c>
      <c r="H399" s="70" t="s">
        <v>2089</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2102</v>
      </c>
      <c r="B400" s="70">
        <v>14</v>
      </c>
      <c r="C400" s="70">
        <v>14</v>
      </c>
      <c r="D400" s="70">
        <v>1</v>
      </c>
      <c r="E400" s="70">
        <v>2017</v>
      </c>
      <c r="F400" s="70" t="s">
        <v>156</v>
      </c>
      <c r="G400" s="70" t="s">
        <v>2088</v>
      </c>
      <c r="H400" s="70" t="s">
        <v>2089</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2103</v>
      </c>
      <c r="B401" s="70">
        <v>15</v>
      </c>
      <c r="C401" s="70">
        <v>15</v>
      </c>
      <c r="D401" s="70">
        <v>1</v>
      </c>
      <c r="E401" s="70">
        <v>2018</v>
      </c>
      <c r="F401" s="70" t="s">
        <v>183</v>
      </c>
      <c r="G401" s="70" t="s">
        <v>2088</v>
      </c>
      <c r="H401" s="70" t="s">
        <v>2089</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2104</v>
      </c>
      <c r="B402" s="70">
        <v>16</v>
      </c>
      <c r="C402" s="70">
        <v>16</v>
      </c>
      <c r="D402" s="70">
        <v>1</v>
      </c>
      <c r="E402" s="70">
        <v>2019</v>
      </c>
      <c r="F402" s="70" t="s">
        <v>158</v>
      </c>
      <c r="G402" s="70" t="s">
        <v>2088</v>
      </c>
      <c r="H402" s="70" t="s">
        <v>2089</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2105</v>
      </c>
      <c r="B403" s="70">
        <v>17</v>
      </c>
      <c r="C403" s="70">
        <v>17</v>
      </c>
      <c r="D403" s="70">
        <v>1</v>
      </c>
      <c r="E403" s="70">
        <v>2020</v>
      </c>
      <c r="F403" s="70" t="s">
        <v>159</v>
      </c>
      <c r="G403" s="70" t="s">
        <v>2088</v>
      </c>
      <c r="H403" s="70" t="s">
        <v>2089</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2106</v>
      </c>
      <c r="B404" s="70">
        <v>17</v>
      </c>
      <c r="C404" s="70">
        <v>18</v>
      </c>
      <c r="D404" s="70">
        <v>1</v>
      </c>
      <c r="E404" s="70">
        <v>2021</v>
      </c>
      <c r="F404" s="70" t="s">
        <v>160</v>
      </c>
      <c r="G404" s="70" t="s">
        <v>2088</v>
      </c>
      <c r="H404" s="70" t="s">
        <v>2089</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2107</v>
      </c>
      <c r="B405" s="70">
        <v>17</v>
      </c>
      <c r="C405" s="70">
        <v>19</v>
      </c>
      <c r="D405" s="70">
        <v>1</v>
      </c>
      <c r="E405" s="70">
        <v>2022</v>
      </c>
      <c r="F405" s="70" t="s">
        <v>161</v>
      </c>
      <c r="G405" s="70" t="s">
        <v>2088</v>
      </c>
      <c r="H405" s="70" t="s">
        <v>2089</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17</v>
      </c>
      <c r="C406" s="70">
        <v>20</v>
      </c>
      <c r="D406" s="70">
        <v>1</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17</v>
      </c>
      <c r="C407" s="70">
        <v>21</v>
      </c>
      <c r="D407" s="70">
        <v>1</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307</v>
      </c>
      <c r="C408" s="70">
        <v>1</v>
      </c>
      <c r="D408" s="70">
        <v>19</v>
      </c>
      <c r="E408" s="70">
        <v>1990</v>
      </c>
      <c r="F408" s="70" t="s">
        <v>787</v>
      </c>
      <c r="G408" s="70" t="s">
        <v>1637</v>
      </c>
      <c r="H408" s="70" t="s">
        <v>1638</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2111</v>
      </c>
      <c r="B409" s="70">
        <v>308</v>
      </c>
      <c r="C409" s="70">
        <v>2</v>
      </c>
      <c r="D409" s="70">
        <v>19</v>
      </c>
      <c r="E409" s="70">
        <v>2005</v>
      </c>
      <c r="F409" s="70" t="s">
        <v>789</v>
      </c>
      <c r="G409" s="70" t="s">
        <v>1637</v>
      </c>
      <c r="H409" s="70" t="s">
        <v>1638</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2112</v>
      </c>
      <c r="B410" s="70">
        <v>309</v>
      </c>
      <c r="C410" s="70">
        <v>3</v>
      </c>
      <c r="D410" s="70">
        <v>19</v>
      </c>
      <c r="E410" s="70">
        <v>2006</v>
      </c>
      <c r="F410" s="70" t="s">
        <v>790</v>
      </c>
      <c r="G410" s="70" t="s">
        <v>1637</v>
      </c>
      <c r="H410" s="70" t="s">
        <v>1638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2113</v>
      </c>
      <c r="B411" s="70">
        <v>310</v>
      </c>
      <c r="C411" s="70">
        <v>4</v>
      </c>
      <c r="D411" s="70">
        <v>19</v>
      </c>
      <c r="E411" s="70">
        <v>2007</v>
      </c>
      <c r="F411" s="70" t="s">
        <v>791</v>
      </c>
      <c r="G411" s="70" t="s">
        <v>1637</v>
      </c>
      <c r="H411" s="70" t="s">
        <v>1638</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2114</v>
      </c>
      <c r="B412" s="70">
        <v>311</v>
      </c>
      <c r="C412" s="70">
        <v>5</v>
      </c>
      <c r="D412" s="70">
        <v>19</v>
      </c>
      <c r="E412" s="70">
        <v>2008</v>
      </c>
      <c r="F412" s="70" t="s">
        <v>792</v>
      </c>
      <c r="G412" s="70" t="s">
        <v>1637</v>
      </c>
      <c r="H412" s="70" t="s">
        <v>1638</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2115</v>
      </c>
      <c r="B413" s="70">
        <v>312</v>
      </c>
      <c r="C413" s="70">
        <v>6</v>
      </c>
      <c r="D413" s="70">
        <v>19</v>
      </c>
      <c r="E413" s="70">
        <v>2009</v>
      </c>
      <c r="F413" s="70" t="s">
        <v>176</v>
      </c>
      <c r="G413" s="70" t="s">
        <v>1637</v>
      </c>
      <c r="H413" s="70" t="s">
        <v>1638</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2116</v>
      </c>
      <c r="B414" s="70">
        <v>313</v>
      </c>
      <c r="C414" s="70">
        <v>7</v>
      </c>
      <c r="D414" s="70">
        <v>19</v>
      </c>
      <c r="E414" s="70">
        <v>2010</v>
      </c>
      <c r="F414" s="70" t="s">
        <v>177</v>
      </c>
      <c r="G414" s="70" t="s">
        <v>1637</v>
      </c>
      <c r="H414" s="70" t="s">
        <v>1638</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2117</v>
      </c>
      <c r="B415" s="70">
        <v>314</v>
      </c>
      <c r="C415" s="70">
        <v>8</v>
      </c>
      <c r="D415" s="70">
        <v>19</v>
      </c>
      <c r="E415" s="70">
        <v>2011</v>
      </c>
      <c r="F415" s="70" t="s">
        <v>178</v>
      </c>
      <c r="G415" s="70" t="s">
        <v>1637</v>
      </c>
      <c r="H415" s="70" t="s">
        <v>1638</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2118</v>
      </c>
      <c r="B416" s="70">
        <v>315</v>
      </c>
      <c r="C416" s="70">
        <v>9</v>
      </c>
      <c r="D416" s="70">
        <v>19</v>
      </c>
      <c r="E416" s="70">
        <v>2012</v>
      </c>
      <c r="F416" s="70" t="s">
        <v>179</v>
      </c>
      <c r="G416" s="70" t="s">
        <v>1637</v>
      </c>
      <c r="H416" s="70" t="s">
        <v>1638</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2119</v>
      </c>
      <c r="B417" s="70">
        <v>316</v>
      </c>
      <c r="C417" s="70">
        <v>10</v>
      </c>
      <c r="D417" s="70">
        <v>19</v>
      </c>
      <c r="E417" s="70">
        <v>2013</v>
      </c>
      <c r="F417" s="70" t="s">
        <v>180</v>
      </c>
      <c r="G417" s="70" t="s">
        <v>1637</v>
      </c>
      <c r="H417" s="70" t="s">
        <v>1638</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2120</v>
      </c>
      <c r="B418" s="70">
        <v>317</v>
      </c>
      <c r="C418" s="70">
        <v>11</v>
      </c>
      <c r="D418" s="70">
        <v>19</v>
      </c>
      <c r="E418" s="70">
        <v>2014</v>
      </c>
      <c r="F418" s="70" t="s">
        <v>181</v>
      </c>
      <c r="G418" s="70" t="s">
        <v>1637</v>
      </c>
      <c r="H418" s="70" t="s">
        <v>1638</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2121</v>
      </c>
      <c r="B419" s="70">
        <v>318</v>
      </c>
      <c r="C419" s="70">
        <v>12</v>
      </c>
      <c r="D419" s="70">
        <v>19</v>
      </c>
      <c r="E419" s="70">
        <v>2015</v>
      </c>
      <c r="F419" s="70" t="s">
        <v>182</v>
      </c>
      <c r="G419" s="70" t="s">
        <v>1637</v>
      </c>
      <c r="H419" s="70" t="s">
        <v>1638</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2122</v>
      </c>
      <c r="B420" s="70">
        <v>319</v>
      </c>
      <c r="C420" s="70">
        <v>13</v>
      </c>
      <c r="D420" s="70">
        <v>19</v>
      </c>
      <c r="E420" s="70">
        <v>2016</v>
      </c>
      <c r="F420" s="70" t="s">
        <v>155</v>
      </c>
      <c r="G420" s="70" t="s">
        <v>1637</v>
      </c>
      <c r="H420" s="70" t="s">
        <v>1638</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2123</v>
      </c>
      <c r="B421" s="70">
        <v>320</v>
      </c>
      <c r="C421" s="70">
        <v>14</v>
      </c>
      <c r="D421" s="70">
        <v>19</v>
      </c>
      <c r="E421" s="70">
        <v>2017</v>
      </c>
      <c r="F421" s="70" t="s">
        <v>156</v>
      </c>
      <c r="G421" s="70" t="s">
        <v>1637</v>
      </c>
      <c r="H421" s="70" t="s">
        <v>1638</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2124</v>
      </c>
      <c r="B422" s="70">
        <v>321</v>
      </c>
      <c r="C422" s="70">
        <v>15</v>
      </c>
      <c r="D422" s="70">
        <v>19</v>
      </c>
      <c r="E422" s="70">
        <v>2018</v>
      </c>
      <c r="F422" s="70" t="s">
        <v>183</v>
      </c>
      <c r="G422" s="70" t="s">
        <v>1637</v>
      </c>
      <c r="H422" s="70" t="s">
        <v>1638</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2125</v>
      </c>
      <c r="B423" s="70">
        <v>322</v>
      </c>
      <c r="C423" s="70">
        <v>16</v>
      </c>
      <c r="D423" s="70">
        <v>19</v>
      </c>
      <c r="E423" s="70">
        <v>2019</v>
      </c>
      <c r="F423" s="70" t="s">
        <v>158</v>
      </c>
      <c r="G423" s="70" t="s">
        <v>1637</v>
      </c>
      <c r="H423" s="70" t="s">
        <v>1638</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2126</v>
      </c>
      <c r="B424" s="70">
        <v>323</v>
      </c>
      <c r="C424" s="70">
        <v>17</v>
      </c>
      <c r="D424" s="70">
        <v>19</v>
      </c>
      <c r="E424" s="70">
        <v>2020</v>
      </c>
      <c r="F424" s="70" t="s">
        <v>159</v>
      </c>
      <c r="G424" s="70" t="s">
        <v>1637</v>
      </c>
      <c r="H424" s="70" t="s">
        <v>1638</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2127</v>
      </c>
      <c r="B425" s="70">
        <v>323</v>
      </c>
      <c r="C425" s="70">
        <v>18</v>
      </c>
      <c r="D425" s="70">
        <v>19</v>
      </c>
      <c r="E425" s="70">
        <v>2021</v>
      </c>
      <c r="F425" s="70" t="s">
        <v>160</v>
      </c>
      <c r="G425" s="1064" t="s">
        <v>1637</v>
      </c>
      <c r="H425" s="70" t="s">
        <v>1638</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1642</v>
      </c>
      <c r="B426" s="70">
        <v>323</v>
      </c>
      <c r="C426" s="70">
        <v>19</v>
      </c>
      <c r="D426" s="70">
        <v>19</v>
      </c>
      <c r="E426" s="70">
        <v>2022</v>
      </c>
      <c r="F426" s="70" t="s">
        <v>161</v>
      </c>
      <c r="G426" s="1064" t="s">
        <v>1637</v>
      </c>
      <c r="H426" s="70" t="s">
        <v>1638</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2128</v>
      </c>
      <c r="B427" s="70">
        <v>323</v>
      </c>
      <c r="C427" s="70">
        <v>20</v>
      </c>
      <c r="D427" s="70">
        <v>19</v>
      </c>
      <c r="E427" s="70">
        <v>2023</v>
      </c>
      <c r="F427" s="70" t="s">
        <v>1539</v>
      </c>
      <c r="G427" s="70" t="s">
        <v>1637</v>
      </c>
      <c r="H427" s="70" t="s">
        <v>1638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1636</v>
      </c>
      <c r="B428" s="70">
        <v>323</v>
      </c>
      <c r="C428" s="70">
        <v>21</v>
      </c>
      <c r="D428" s="70">
        <v>19</v>
      </c>
      <c r="E428" s="70">
        <v>2024</v>
      </c>
      <c r="F428" s="70" t="s">
        <v>1554</v>
      </c>
      <c r="G428" s="70" t="s">
        <v>1637</v>
      </c>
      <c r="H428" s="70" t="s">
        <v>1638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443</v>
      </c>
      <c r="C429" s="70">
        <v>1</v>
      </c>
      <c r="D429" s="70">
        <v>27</v>
      </c>
      <c r="E429" s="70">
        <v>1990</v>
      </c>
      <c r="F429" s="70" t="s">
        <v>787</v>
      </c>
      <c r="G429" s="70" t="s">
        <v>2130</v>
      </c>
      <c r="H429" s="70" t="s">
        <v>2131</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444</v>
      </c>
      <c r="C430" s="70">
        <v>2</v>
      </c>
      <c r="D430" s="70">
        <v>27</v>
      </c>
      <c r="E430" s="70">
        <v>2005</v>
      </c>
      <c r="F430" s="70" t="s">
        <v>789</v>
      </c>
      <c r="G430" s="70" t="s">
        <v>2130</v>
      </c>
      <c r="H430" s="70" t="s">
        <v>2131</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445</v>
      </c>
      <c r="C431" s="70">
        <v>3</v>
      </c>
      <c r="D431" s="70">
        <v>27</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446</v>
      </c>
      <c r="C432" s="70">
        <v>4</v>
      </c>
      <c r="D432" s="70">
        <v>27</v>
      </c>
      <c r="E432" s="70">
        <v>2007</v>
      </c>
      <c r="F432" s="70" t="s">
        <v>791</v>
      </c>
      <c r="G432" s="70" t="s">
        <v>2130</v>
      </c>
      <c r="H432" s="70" t="s">
        <v>2131</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447</v>
      </c>
      <c r="C433" s="70">
        <v>5</v>
      </c>
      <c r="D433" s="70">
        <v>27</v>
      </c>
      <c r="E433" s="70">
        <v>2008</v>
      </c>
      <c r="F433" s="70" t="s">
        <v>792</v>
      </c>
      <c r="G433" s="70" t="s">
        <v>2130</v>
      </c>
      <c r="H433" s="70" t="s">
        <v>2131</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448</v>
      </c>
      <c r="C434" s="70">
        <v>6</v>
      </c>
      <c r="D434" s="70">
        <v>27</v>
      </c>
      <c r="E434" s="70">
        <v>2009</v>
      </c>
      <c r="F434" s="70" t="s">
        <v>176</v>
      </c>
      <c r="G434" s="70" t="s">
        <v>2130</v>
      </c>
      <c r="H434" s="70" t="s">
        <v>2131</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2137</v>
      </c>
      <c r="B435" s="70">
        <v>449</v>
      </c>
      <c r="C435" s="70">
        <v>7</v>
      </c>
      <c r="D435" s="70">
        <v>27</v>
      </c>
      <c r="E435" s="70">
        <v>2010</v>
      </c>
      <c r="F435" s="70" t="s">
        <v>177</v>
      </c>
      <c r="G435" s="70" t="s">
        <v>2130</v>
      </c>
      <c r="H435" s="70" t="s">
        <v>2131</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2138</v>
      </c>
      <c r="B436" s="70">
        <v>450</v>
      </c>
      <c r="C436" s="70">
        <v>8</v>
      </c>
      <c r="D436" s="70">
        <v>27</v>
      </c>
      <c r="E436" s="70">
        <v>2011</v>
      </c>
      <c r="F436" s="70" t="s">
        <v>178</v>
      </c>
      <c r="G436" s="70" t="s">
        <v>2130</v>
      </c>
      <c r="H436" s="70" t="s">
        <v>2131</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2139</v>
      </c>
      <c r="B437" s="70">
        <v>451</v>
      </c>
      <c r="C437" s="70">
        <v>9</v>
      </c>
      <c r="D437" s="70">
        <v>27</v>
      </c>
      <c r="E437" s="70">
        <v>2012</v>
      </c>
      <c r="F437" s="70" t="s">
        <v>179</v>
      </c>
      <c r="G437" s="70" t="s">
        <v>2130</v>
      </c>
      <c r="H437" s="70" t="s">
        <v>2131</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2140</v>
      </c>
      <c r="B438" s="70">
        <v>452</v>
      </c>
      <c r="C438" s="70">
        <v>10</v>
      </c>
      <c r="D438" s="70">
        <v>27</v>
      </c>
      <c r="E438" s="70">
        <v>2013</v>
      </c>
      <c r="F438" s="70" t="s">
        <v>180</v>
      </c>
      <c r="G438" s="70" t="s">
        <v>2130</v>
      </c>
      <c r="H438" s="70" t="s">
        <v>2131</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2141</v>
      </c>
      <c r="B439" s="70">
        <v>453</v>
      </c>
      <c r="C439" s="70">
        <v>11</v>
      </c>
      <c r="D439" s="70">
        <v>27</v>
      </c>
      <c r="E439" s="70">
        <v>2014</v>
      </c>
      <c r="F439" s="70" t="s">
        <v>181</v>
      </c>
      <c r="G439" s="70" t="s">
        <v>2130</v>
      </c>
      <c r="H439" s="70" t="s">
        <v>2131</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2142</v>
      </c>
      <c r="B440" s="70">
        <v>454</v>
      </c>
      <c r="C440" s="70">
        <v>12</v>
      </c>
      <c r="D440" s="70">
        <v>27</v>
      </c>
      <c r="E440" s="70">
        <v>2015</v>
      </c>
      <c r="F440" s="70" t="s">
        <v>182</v>
      </c>
      <c r="G440" s="70" t="s">
        <v>2130</v>
      </c>
      <c r="H440" s="70" t="s">
        <v>2131</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2143</v>
      </c>
      <c r="B441" s="70">
        <v>455</v>
      </c>
      <c r="C441" s="70">
        <v>13</v>
      </c>
      <c r="D441" s="70">
        <v>27</v>
      </c>
      <c r="E441" s="70">
        <v>2016</v>
      </c>
      <c r="F441" s="70" t="s">
        <v>155</v>
      </c>
      <c r="G441" s="70" t="s">
        <v>2130</v>
      </c>
      <c r="H441" s="70" t="s">
        <v>2131</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2144</v>
      </c>
      <c r="B442" s="70">
        <v>456</v>
      </c>
      <c r="C442" s="70">
        <v>14</v>
      </c>
      <c r="D442" s="70">
        <v>27</v>
      </c>
      <c r="E442" s="70">
        <v>2017</v>
      </c>
      <c r="F442" s="70" t="s">
        <v>156</v>
      </c>
      <c r="G442" s="70" t="s">
        <v>2130</v>
      </c>
      <c r="H442" s="70" t="s">
        <v>2131</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2145</v>
      </c>
      <c r="B443" s="70">
        <v>457</v>
      </c>
      <c r="C443" s="70">
        <v>15</v>
      </c>
      <c r="D443" s="70">
        <v>27</v>
      </c>
      <c r="E443" s="70">
        <v>2018</v>
      </c>
      <c r="F443" s="70" t="s">
        <v>183</v>
      </c>
      <c r="G443" s="70" t="s">
        <v>2130</v>
      </c>
      <c r="H443" s="70" t="s">
        <v>2131</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2146</v>
      </c>
      <c r="B444" s="70">
        <v>458</v>
      </c>
      <c r="C444" s="70">
        <v>16</v>
      </c>
      <c r="D444" s="70">
        <v>27</v>
      </c>
      <c r="E444" s="70">
        <v>2019</v>
      </c>
      <c r="F444" s="70" t="s">
        <v>158</v>
      </c>
      <c r="G444" s="1064" t="s">
        <v>2130</v>
      </c>
      <c r="H444" s="70" t="s">
        <v>2131</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2147</v>
      </c>
      <c r="B445" s="70">
        <v>459</v>
      </c>
      <c r="C445" s="70">
        <v>17</v>
      </c>
      <c r="D445" s="70">
        <v>27</v>
      </c>
      <c r="E445" s="70">
        <v>2020</v>
      </c>
      <c r="F445" s="70" t="s">
        <v>159</v>
      </c>
      <c r="G445" s="1064" t="s">
        <v>2130</v>
      </c>
      <c r="H445" s="70" t="s">
        <v>2131</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2148</v>
      </c>
      <c r="B446" s="70">
        <v>459</v>
      </c>
      <c r="C446" s="70">
        <v>18</v>
      </c>
      <c r="D446" s="70">
        <v>27</v>
      </c>
      <c r="E446" s="70">
        <v>2021</v>
      </c>
      <c r="F446" s="70" t="s">
        <v>160</v>
      </c>
      <c r="G446" s="70" t="s">
        <v>2130</v>
      </c>
      <c r="H446" s="70" t="s">
        <v>2131</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2149</v>
      </c>
      <c r="B447" s="70">
        <v>459</v>
      </c>
      <c r="C447" s="70">
        <v>19</v>
      </c>
      <c r="D447" s="70">
        <v>27</v>
      </c>
      <c r="E447" s="70">
        <v>2022</v>
      </c>
      <c r="F447" s="70" t="s">
        <v>161</v>
      </c>
      <c r="G447" s="70" t="s">
        <v>2130</v>
      </c>
      <c r="H447" s="70" t="s">
        <v>2131</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459</v>
      </c>
      <c r="C448" s="70">
        <v>20</v>
      </c>
      <c r="D448" s="70">
        <v>27</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459</v>
      </c>
      <c r="C449" s="70">
        <v>21</v>
      </c>
      <c r="D449" s="70">
        <v>27</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52</v>
      </c>
      <c r="C450" s="70">
        <v>1</v>
      </c>
      <c r="D450" s="70">
        <v>4</v>
      </c>
      <c r="E450" s="70">
        <v>1990</v>
      </c>
      <c r="F450" s="70" t="s">
        <v>787</v>
      </c>
      <c r="G450" s="70" t="s">
        <v>2153</v>
      </c>
      <c r="H450" s="70" t="s">
        <v>2154</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53</v>
      </c>
      <c r="C451" s="70">
        <v>2</v>
      </c>
      <c r="D451" s="70">
        <v>4</v>
      </c>
      <c r="E451" s="70">
        <v>2005</v>
      </c>
      <c r="F451" s="70" t="s">
        <v>789</v>
      </c>
      <c r="G451" s="70" t="s">
        <v>2153</v>
      </c>
      <c r="H451" s="70" t="s">
        <v>2154</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54</v>
      </c>
      <c r="C452" s="70">
        <v>3</v>
      </c>
      <c r="D452" s="70">
        <v>4</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55</v>
      </c>
      <c r="C453" s="70">
        <v>4</v>
      </c>
      <c r="D453" s="70">
        <v>4</v>
      </c>
      <c r="E453" s="70">
        <v>2007</v>
      </c>
      <c r="F453" s="70" t="s">
        <v>791</v>
      </c>
      <c r="G453" s="70" t="s">
        <v>2153</v>
      </c>
      <c r="H453" s="70" t="s">
        <v>2154</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56</v>
      </c>
      <c r="C454" s="70">
        <v>5</v>
      </c>
      <c r="D454" s="70">
        <v>4</v>
      </c>
      <c r="E454" s="70">
        <v>2008</v>
      </c>
      <c r="F454" s="70" t="s">
        <v>792</v>
      </c>
      <c r="G454" s="70" t="s">
        <v>2153</v>
      </c>
      <c r="H454" s="70" t="s">
        <v>2154</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57</v>
      </c>
      <c r="C455" s="70">
        <v>6</v>
      </c>
      <c r="D455" s="70">
        <v>4</v>
      </c>
      <c r="E455" s="70">
        <v>2009</v>
      </c>
      <c r="F455" s="70" t="s">
        <v>176</v>
      </c>
      <c r="G455" s="70" t="s">
        <v>2153</v>
      </c>
      <c r="H455" s="70" t="s">
        <v>2154</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2160</v>
      </c>
      <c r="B456" s="70">
        <v>58</v>
      </c>
      <c r="C456" s="70">
        <v>7</v>
      </c>
      <c r="D456" s="70">
        <v>4</v>
      </c>
      <c r="E456" s="70">
        <v>2010</v>
      </c>
      <c r="F456" s="70" t="s">
        <v>177</v>
      </c>
      <c r="G456" s="70" t="s">
        <v>2153</v>
      </c>
      <c r="H456" s="70" t="s">
        <v>2154</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2161</v>
      </c>
      <c r="B457" s="70">
        <v>59</v>
      </c>
      <c r="C457" s="70">
        <v>8</v>
      </c>
      <c r="D457" s="70">
        <v>4</v>
      </c>
      <c r="E457" s="70">
        <v>2011</v>
      </c>
      <c r="F457" s="70" t="s">
        <v>178</v>
      </c>
      <c r="G457" s="70" t="s">
        <v>2153</v>
      </c>
      <c r="H457" s="70" t="s">
        <v>2154</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2162</v>
      </c>
      <c r="B458" s="70">
        <v>60</v>
      </c>
      <c r="C458" s="70">
        <v>9</v>
      </c>
      <c r="D458" s="70">
        <v>4</v>
      </c>
      <c r="E458" s="70">
        <v>2012</v>
      </c>
      <c r="F458" s="70" t="s">
        <v>179</v>
      </c>
      <c r="G458" s="70" t="s">
        <v>2153</v>
      </c>
      <c r="H458" s="70" t="s">
        <v>2154</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2163</v>
      </c>
      <c r="B459" s="70">
        <v>61</v>
      </c>
      <c r="C459" s="70">
        <v>10</v>
      </c>
      <c r="D459" s="70">
        <v>4</v>
      </c>
      <c r="E459" s="70">
        <v>2013</v>
      </c>
      <c r="F459" s="70" t="s">
        <v>180</v>
      </c>
      <c r="G459" s="70" t="s">
        <v>2153</v>
      </c>
      <c r="H459" s="70" t="s">
        <v>2154</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2164</v>
      </c>
      <c r="B460" s="70">
        <v>62</v>
      </c>
      <c r="C460" s="70">
        <v>11</v>
      </c>
      <c r="D460" s="70">
        <v>4</v>
      </c>
      <c r="E460" s="70">
        <v>2014</v>
      </c>
      <c r="F460" s="70" t="s">
        <v>181</v>
      </c>
      <c r="G460" s="70" t="s">
        <v>2153</v>
      </c>
      <c r="H460" s="70" t="s">
        <v>2154</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2165</v>
      </c>
      <c r="B461" s="70">
        <v>63</v>
      </c>
      <c r="C461" s="70">
        <v>12</v>
      </c>
      <c r="D461" s="70">
        <v>4</v>
      </c>
      <c r="E461" s="70">
        <v>2015</v>
      </c>
      <c r="F461" s="70" t="s">
        <v>182</v>
      </c>
      <c r="G461" s="70" t="s">
        <v>2153</v>
      </c>
      <c r="H461" s="70" t="s">
        <v>2154</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2166</v>
      </c>
      <c r="B462" s="70">
        <v>64</v>
      </c>
      <c r="C462" s="70">
        <v>13</v>
      </c>
      <c r="D462" s="70">
        <v>4</v>
      </c>
      <c r="E462" s="70">
        <v>2016</v>
      </c>
      <c r="F462" s="70" t="s">
        <v>155</v>
      </c>
      <c r="G462" s="1064" t="s">
        <v>2153</v>
      </c>
      <c r="H462" s="70" t="s">
        <v>2154</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2167</v>
      </c>
      <c r="B463" s="70">
        <v>65</v>
      </c>
      <c r="C463" s="70">
        <v>14</v>
      </c>
      <c r="D463" s="70">
        <v>4</v>
      </c>
      <c r="E463" s="70">
        <v>2017</v>
      </c>
      <c r="F463" s="70" t="s">
        <v>156</v>
      </c>
      <c r="G463" s="1064" t="s">
        <v>2153</v>
      </c>
      <c r="H463" s="70" t="s">
        <v>2154</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2168</v>
      </c>
      <c r="B464" s="70">
        <v>66</v>
      </c>
      <c r="C464" s="70">
        <v>15</v>
      </c>
      <c r="D464" s="70">
        <v>4</v>
      </c>
      <c r="E464" s="70">
        <v>2018</v>
      </c>
      <c r="F464" s="70" t="s">
        <v>183</v>
      </c>
      <c r="G464" s="70" t="s">
        <v>2153</v>
      </c>
      <c r="H464" s="70" t="s">
        <v>2154</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2169</v>
      </c>
      <c r="B465" s="70">
        <v>67</v>
      </c>
      <c r="C465" s="70">
        <v>16</v>
      </c>
      <c r="D465" s="70">
        <v>4</v>
      </c>
      <c r="E465" s="70">
        <v>2019</v>
      </c>
      <c r="F465" s="70" t="s">
        <v>158</v>
      </c>
      <c r="G465" s="70" t="s">
        <v>2153</v>
      </c>
      <c r="H465" s="70" t="s">
        <v>2154</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2170</v>
      </c>
      <c r="B466" s="70">
        <v>68</v>
      </c>
      <c r="C466" s="70">
        <v>17</v>
      </c>
      <c r="D466" s="70">
        <v>4</v>
      </c>
      <c r="E466" s="70">
        <v>2020</v>
      </c>
      <c r="F466" s="70" t="s">
        <v>159</v>
      </c>
      <c r="G466" s="70" t="s">
        <v>2153</v>
      </c>
      <c r="H466" s="70" t="s">
        <v>2154</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2171</v>
      </c>
      <c r="B467" s="70">
        <v>68</v>
      </c>
      <c r="C467" s="70">
        <v>18</v>
      </c>
      <c r="D467" s="70">
        <v>4</v>
      </c>
      <c r="E467" s="70">
        <v>2021</v>
      </c>
      <c r="F467" s="70" t="s">
        <v>160</v>
      </c>
      <c r="G467" s="70" t="s">
        <v>2153</v>
      </c>
      <c r="H467" s="70" t="s">
        <v>2154</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2172</v>
      </c>
      <c r="B468" s="70">
        <v>68</v>
      </c>
      <c r="C468" s="70">
        <v>19</v>
      </c>
      <c r="D468" s="70">
        <v>4</v>
      </c>
      <c r="E468" s="70">
        <v>2022</v>
      </c>
      <c r="F468" s="70" t="s">
        <v>161</v>
      </c>
      <c r="G468" s="70" t="s">
        <v>2153</v>
      </c>
      <c r="H468" s="70" t="s">
        <v>2154</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68</v>
      </c>
      <c r="C469" s="70">
        <v>20</v>
      </c>
      <c r="D469" s="70">
        <v>4</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68</v>
      </c>
      <c r="C470" s="70">
        <v>21</v>
      </c>
      <c r="D470" s="70">
        <v>4</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1</v>
      </c>
      <c r="C471" s="70">
        <v>1</v>
      </c>
      <c r="D471" s="70">
        <v>1</v>
      </c>
      <c r="E471" s="70">
        <v>1990</v>
      </c>
      <c r="F471" s="70" t="s">
        <v>787</v>
      </c>
      <c r="G471" s="70" t="s">
        <v>1640</v>
      </c>
      <c r="H471" s="70" t="s">
        <v>1641</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2176</v>
      </c>
      <c r="B472" s="70">
        <v>2</v>
      </c>
      <c r="C472" s="70">
        <v>2</v>
      </c>
      <c r="D472" s="70">
        <v>1</v>
      </c>
      <c r="E472" s="70">
        <v>2005</v>
      </c>
      <c r="F472" s="70" t="s">
        <v>789</v>
      </c>
      <c r="G472" s="70" t="s">
        <v>1640</v>
      </c>
      <c r="H472" s="70" t="s">
        <v>1641</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2177</v>
      </c>
      <c r="B473" s="70">
        <v>3</v>
      </c>
      <c r="C473" s="70">
        <v>3</v>
      </c>
      <c r="D473" s="70">
        <v>1</v>
      </c>
      <c r="E473" s="70">
        <v>2006</v>
      </c>
      <c r="F473" s="70" t="s">
        <v>790</v>
      </c>
      <c r="G473" s="70" t="s">
        <v>1640</v>
      </c>
      <c r="H473" s="70" t="s">
        <v>1641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2178</v>
      </c>
      <c r="B474" s="70">
        <v>4</v>
      </c>
      <c r="C474" s="70">
        <v>4</v>
      </c>
      <c r="D474" s="70">
        <v>1</v>
      </c>
      <c r="E474" s="70">
        <v>2007</v>
      </c>
      <c r="F474" s="70" t="s">
        <v>791</v>
      </c>
      <c r="G474" s="70" t="s">
        <v>1640</v>
      </c>
      <c r="H474" s="70" t="s">
        <v>1641</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2179</v>
      </c>
      <c r="B475" s="70">
        <v>5</v>
      </c>
      <c r="C475" s="70">
        <v>5</v>
      </c>
      <c r="D475" s="70">
        <v>1</v>
      </c>
      <c r="E475" s="70">
        <v>2008</v>
      </c>
      <c r="F475" s="70" t="s">
        <v>792</v>
      </c>
      <c r="G475" s="70" t="s">
        <v>1640</v>
      </c>
      <c r="H475" s="70" t="s">
        <v>1641</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2180</v>
      </c>
      <c r="B476" s="70">
        <v>6</v>
      </c>
      <c r="C476" s="70">
        <v>6</v>
      </c>
      <c r="D476" s="70">
        <v>1</v>
      </c>
      <c r="E476" s="70">
        <v>2009</v>
      </c>
      <c r="F476" s="70" t="s">
        <v>176</v>
      </c>
      <c r="G476" s="70" t="s">
        <v>1640</v>
      </c>
      <c r="H476" s="70" t="s">
        <v>1641</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2181</v>
      </c>
      <c r="B477" s="70">
        <v>7</v>
      </c>
      <c r="C477" s="70">
        <v>7</v>
      </c>
      <c r="D477" s="70">
        <v>1</v>
      </c>
      <c r="E477" s="70">
        <v>2010</v>
      </c>
      <c r="F477" s="70" t="s">
        <v>177</v>
      </c>
      <c r="G477" s="70" t="s">
        <v>1640</v>
      </c>
      <c r="H477" s="70" t="s">
        <v>1641</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2182</v>
      </c>
      <c r="B478" s="70">
        <v>8</v>
      </c>
      <c r="C478" s="70">
        <v>8</v>
      </c>
      <c r="D478" s="70">
        <v>1</v>
      </c>
      <c r="E478" s="70">
        <v>2011</v>
      </c>
      <c r="F478" s="70" t="s">
        <v>178</v>
      </c>
      <c r="G478" s="70" t="s">
        <v>1640</v>
      </c>
      <c r="H478" s="70" t="s">
        <v>1641</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2183</v>
      </c>
      <c r="B479" s="70">
        <v>9</v>
      </c>
      <c r="C479" s="70">
        <v>9</v>
      </c>
      <c r="D479" s="70">
        <v>1</v>
      </c>
      <c r="E479" s="70">
        <v>2012</v>
      </c>
      <c r="F479" s="70" t="s">
        <v>179</v>
      </c>
      <c r="G479" s="70" t="s">
        <v>1640</v>
      </c>
      <c r="H479" s="70" t="s">
        <v>1641</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2184</v>
      </c>
      <c r="B480" s="70">
        <v>10</v>
      </c>
      <c r="C480" s="70">
        <v>10</v>
      </c>
      <c r="D480" s="70">
        <v>1</v>
      </c>
      <c r="E480" s="70">
        <v>2013</v>
      </c>
      <c r="F480" s="70" t="s">
        <v>180</v>
      </c>
      <c r="G480" s="70" t="s">
        <v>1640</v>
      </c>
      <c r="H480" s="70" t="s">
        <v>1641</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2185</v>
      </c>
      <c r="B481" s="70">
        <v>11</v>
      </c>
      <c r="C481" s="70">
        <v>11</v>
      </c>
      <c r="D481" s="70">
        <v>1</v>
      </c>
      <c r="E481" s="70">
        <v>2014</v>
      </c>
      <c r="F481" s="70" t="s">
        <v>181</v>
      </c>
      <c r="G481" s="70" t="s">
        <v>1640</v>
      </c>
      <c r="H481" s="70" t="s">
        <v>1641</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2186</v>
      </c>
      <c r="B482" s="70">
        <v>12</v>
      </c>
      <c r="C482" s="70">
        <v>12</v>
      </c>
      <c r="D482" s="70">
        <v>1</v>
      </c>
      <c r="E482" s="70">
        <v>2015</v>
      </c>
      <c r="F482" s="70" t="s">
        <v>182</v>
      </c>
      <c r="G482" s="1064" t="s">
        <v>1640</v>
      </c>
      <c r="H482" s="70" t="s">
        <v>1641</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2187</v>
      </c>
      <c r="B483" s="70">
        <v>13</v>
      </c>
      <c r="C483" s="70">
        <v>13</v>
      </c>
      <c r="D483" s="70">
        <v>1</v>
      </c>
      <c r="E483" s="70">
        <v>2016</v>
      </c>
      <c r="F483" s="70" t="s">
        <v>155</v>
      </c>
      <c r="G483" s="1064" t="s">
        <v>1640</v>
      </c>
      <c r="H483" s="70" t="s">
        <v>1641</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2188</v>
      </c>
      <c r="B484" s="70">
        <v>14</v>
      </c>
      <c r="C484" s="70">
        <v>14</v>
      </c>
      <c r="D484" s="70">
        <v>1</v>
      </c>
      <c r="E484" s="70">
        <v>2017</v>
      </c>
      <c r="F484" s="70" t="s">
        <v>156</v>
      </c>
      <c r="G484" s="70" t="s">
        <v>1640</v>
      </c>
      <c r="H484" s="70" t="s">
        <v>1641</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2189</v>
      </c>
      <c r="B485" s="70">
        <v>15</v>
      </c>
      <c r="C485" s="70">
        <v>15</v>
      </c>
      <c r="D485" s="70">
        <v>1</v>
      </c>
      <c r="E485" s="70">
        <v>2018</v>
      </c>
      <c r="F485" s="70" t="s">
        <v>183</v>
      </c>
      <c r="G485" s="70" t="s">
        <v>1640</v>
      </c>
      <c r="H485" s="70" t="s">
        <v>1641</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2190</v>
      </c>
      <c r="B486" s="70">
        <v>16</v>
      </c>
      <c r="C486" s="70">
        <v>16</v>
      </c>
      <c r="D486" s="70">
        <v>1</v>
      </c>
      <c r="E486" s="70">
        <v>2019</v>
      </c>
      <c r="F486" s="70" t="s">
        <v>158</v>
      </c>
      <c r="G486" s="70" t="s">
        <v>1640</v>
      </c>
      <c r="H486" s="70" t="s">
        <v>1641</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2191</v>
      </c>
      <c r="B487" s="70">
        <v>17</v>
      </c>
      <c r="C487" s="70">
        <v>17</v>
      </c>
      <c r="D487" s="70">
        <v>1</v>
      </c>
      <c r="E487" s="70">
        <v>2020</v>
      </c>
      <c r="F487" s="70" t="s">
        <v>159</v>
      </c>
      <c r="G487" s="70" t="s">
        <v>1640</v>
      </c>
      <c r="H487" s="70" t="s">
        <v>1641</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2192</v>
      </c>
      <c r="B488" s="70">
        <v>17</v>
      </c>
      <c r="C488" s="70">
        <v>18</v>
      </c>
      <c r="D488" s="70">
        <v>1</v>
      </c>
      <c r="E488" s="70">
        <v>2021</v>
      </c>
      <c r="F488" s="70" t="s">
        <v>160</v>
      </c>
      <c r="G488" s="70" t="s">
        <v>1640</v>
      </c>
      <c r="H488" s="70" t="s">
        <v>1641</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1643</v>
      </c>
      <c r="B489" s="70">
        <v>17</v>
      </c>
      <c r="C489" s="70">
        <v>19</v>
      </c>
      <c r="D489" s="70">
        <v>1</v>
      </c>
      <c r="E489" s="70">
        <v>2022</v>
      </c>
      <c r="F489" s="70" t="s">
        <v>161</v>
      </c>
      <c r="G489" s="70" t="s">
        <v>1640</v>
      </c>
      <c r="H489" s="70" t="s">
        <v>1641</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17</v>
      </c>
      <c r="C490" s="70">
        <v>20</v>
      </c>
      <c r="D490" s="70">
        <v>1</v>
      </c>
      <c r="E490" s="70">
        <v>2023</v>
      </c>
      <c r="F490" s="70" t="s">
        <v>1539</v>
      </c>
      <c r="G490" s="70" t="s">
        <v>1640</v>
      </c>
      <c r="H490" s="70" t="s">
        <v>1641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1639</v>
      </c>
      <c r="B491" s="70">
        <v>17</v>
      </c>
      <c r="C491" s="70">
        <v>21</v>
      </c>
      <c r="D491" s="70">
        <v>1</v>
      </c>
      <c r="E491" s="70">
        <v>2024</v>
      </c>
      <c r="F491" s="70" t="s">
        <v>1554</v>
      </c>
      <c r="G491" s="70" t="s">
        <v>1640</v>
      </c>
      <c r="H491" s="70" t="s">
        <v>1641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35</v>
      </c>
      <c r="C492" s="70">
        <v>1</v>
      </c>
      <c r="D492" s="70">
        <v>3</v>
      </c>
      <c r="E492" s="70">
        <v>1990</v>
      </c>
      <c r="F492" s="70" t="s">
        <v>787</v>
      </c>
      <c r="G492" s="70" t="s">
        <v>2195</v>
      </c>
      <c r="H492" s="70" t="s">
        <v>2196</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2197</v>
      </c>
      <c r="B493" s="70">
        <v>36</v>
      </c>
      <c r="C493" s="70">
        <v>2</v>
      </c>
      <c r="D493" s="70">
        <v>3</v>
      </c>
      <c r="E493" s="70">
        <v>2005</v>
      </c>
      <c r="F493" s="70" t="s">
        <v>789</v>
      </c>
      <c r="G493" s="70" t="s">
        <v>2195</v>
      </c>
      <c r="H493" s="70" t="s">
        <v>2196</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2198</v>
      </c>
      <c r="B494" s="70">
        <v>37</v>
      </c>
      <c r="C494" s="70">
        <v>3</v>
      </c>
      <c r="D494" s="70">
        <v>3</v>
      </c>
      <c r="E494" s="70">
        <v>2006</v>
      </c>
      <c r="F494" s="70" t="s">
        <v>790</v>
      </c>
      <c r="G494" s="70" t="s">
        <v>2195</v>
      </c>
      <c r="H494" s="70" t="s">
        <v>2196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2199</v>
      </c>
      <c r="B495" s="70">
        <v>38</v>
      </c>
      <c r="C495" s="70">
        <v>4</v>
      </c>
      <c r="D495" s="70">
        <v>3</v>
      </c>
      <c r="E495" s="70">
        <v>2007</v>
      </c>
      <c r="F495" s="70" t="s">
        <v>791</v>
      </c>
      <c r="G495" s="70" t="s">
        <v>2195</v>
      </c>
      <c r="H495" s="70" t="s">
        <v>2196</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2200</v>
      </c>
      <c r="B496" s="70">
        <v>39</v>
      </c>
      <c r="C496" s="70">
        <v>5</v>
      </c>
      <c r="D496" s="70">
        <v>3</v>
      </c>
      <c r="E496" s="70">
        <v>2008</v>
      </c>
      <c r="F496" s="70" t="s">
        <v>792</v>
      </c>
      <c r="G496" s="70" t="s">
        <v>2195</v>
      </c>
      <c r="H496" s="70" t="s">
        <v>2196</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2201</v>
      </c>
      <c r="B497" s="70">
        <v>40</v>
      </c>
      <c r="C497" s="70">
        <v>6</v>
      </c>
      <c r="D497" s="70">
        <v>3</v>
      </c>
      <c r="E497" s="70">
        <v>2009</v>
      </c>
      <c r="F497" s="70" t="s">
        <v>176</v>
      </c>
      <c r="G497" s="70" t="s">
        <v>2195</v>
      </c>
      <c r="H497" s="70" t="s">
        <v>2196</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2202</v>
      </c>
      <c r="B498" s="70">
        <v>41</v>
      </c>
      <c r="C498" s="70">
        <v>7</v>
      </c>
      <c r="D498" s="70">
        <v>3</v>
      </c>
      <c r="E498" s="70">
        <v>2010</v>
      </c>
      <c r="F498" s="70" t="s">
        <v>177</v>
      </c>
      <c r="G498" s="70" t="s">
        <v>2195</v>
      </c>
      <c r="H498" s="70" t="s">
        <v>2196</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2203</v>
      </c>
      <c r="B499" s="70">
        <v>42</v>
      </c>
      <c r="C499" s="70">
        <v>8</v>
      </c>
      <c r="D499" s="70">
        <v>3</v>
      </c>
      <c r="E499" s="70">
        <v>2011</v>
      </c>
      <c r="F499" s="70" t="s">
        <v>178</v>
      </c>
      <c r="G499" s="70" t="s">
        <v>2195</v>
      </c>
      <c r="H499" s="70" t="s">
        <v>2196</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2204</v>
      </c>
      <c r="B500" s="70">
        <v>43</v>
      </c>
      <c r="C500" s="70">
        <v>9</v>
      </c>
      <c r="D500" s="70">
        <v>3</v>
      </c>
      <c r="E500" s="70">
        <v>2012</v>
      </c>
      <c r="F500" s="70" t="s">
        <v>179</v>
      </c>
      <c r="G500" s="70" t="s">
        <v>2195</v>
      </c>
      <c r="H500" s="70" t="s">
        <v>2196</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2205</v>
      </c>
      <c r="B501" s="70">
        <v>44</v>
      </c>
      <c r="C501" s="70">
        <v>10</v>
      </c>
      <c r="D501" s="70">
        <v>3</v>
      </c>
      <c r="E501" s="70">
        <v>2013</v>
      </c>
      <c r="F501" s="70" t="s">
        <v>180</v>
      </c>
      <c r="G501" s="1064" t="s">
        <v>2195</v>
      </c>
      <c r="H501" s="70" t="s">
        <v>2196</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2206</v>
      </c>
      <c r="B502" s="70">
        <v>45</v>
      </c>
      <c r="C502" s="70">
        <v>11</v>
      </c>
      <c r="D502" s="70">
        <v>3</v>
      </c>
      <c r="E502" s="70">
        <v>2014</v>
      </c>
      <c r="F502" s="70" t="s">
        <v>181</v>
      </c>
      <c r="G502" s="1064" t="s">
        <v>2195</v>
      </c>
      <c r="H502" s="70" t="s">
        <v>2196</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2207</v>
      </c>
      <c r="B503" s="70">
        <v>46</v>
      </c>
      <c r="C503" s="70">
        <v>12</v>
      </c>
      <c r="D503" s="70">
        <v>3</v>
      </c>
      <c r="E503" s="70">
        <v>2015</v>
      </c>
      <c r="F503" s="70" t="s">
        <v>182</v>
      </c>
      <c r="G503" s="70" t="s">
        <v>2195</v>
      </c>
      <c r="H503" s="70" t="s">
        <v>2196</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2208</v>
      </c>
      <c r="B504" s="70">
        <v>47</v>
      </c>
      <c r="C504" s="70">
        <v>13</v>
      </c>
      <c r="D504" s="70">
        <v>3</v>
      </c>
      <c r="E504" s="70">
        <v>2016</v>
      </c>
      <c r="F504" s="70" t="s">
        <v>155</v>
      </c>
      <c r="G504" s="70" t="s">
        <v>2195</v>
      </c>
      <c r="H504" s="70" t="s">
        <v>2196</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2209</v>
      </c>
      <c r="B505" s="70">
        <v>48</v>
      </c>
      <c r="C505" s="70">
        <v>14</v>
      </c>
      <c r="D505" s="70">
        <v>3</v>
      </c>
      <c r="E505" s="70">
        <v>2017</v>
      </c>
      <c r="F505" s="70" t="s">
        <v>156</v>
      </c>
      <c r="G505" s="70" t="s">
        <v>2195</v>
      </c>
      <c r="H505" s="70" t="s">
        <v>2196</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2210</v>
      </c>
      <c r="B506" s="70">
        <v>49</v>
      </c>
      <c r="C506" s="70">
        <v>15</v>
      </c>
      <c r="D506" s="70">
        <v>3</v>
      </c>
      <c r="E506" s="70">
        <v>2018</v>
      </c>
      <c r="F506" s="70" t="s">
        <v>183</v>
      </c>
      <c r="G506" s="70" t="s">
        <v>2195</v>
      </c>
      <c r="H506" s="70" t="s">
        <v>2196</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2211</v>
      </c>
      <c r="B507" s="70">
        <v>50</v>
      </c>
      <c r="C507" s="70">
        <v>16</v>
      </c>
      <c r="D507" s="70">
        <v>3</v>
      </c>
      <c r="E507" s="70">
        <v>2019</v>
      </c>
      <c r="F507" s="70" t="s">
        <v>158</v>
      </c>
      <c r="G507" s="70" t="s">
        <v>2195</v>
      </c>
      <c r="H507" s="70" t="s">
        <v>2196</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2212</v>
      </c>
      <c r="B508" s="70">
        <v>51</v>
      </c>
      <c r="C508" s="70">
        <v>17</v>
      </c>
      <c r="D508" s="70">
        <v>3</v>
      </c>
      <c r="E508" s="70">
        <v>2020</v>
      </c>
      <c r="F508" s="70" t="s">
        <v>159</v>
      </c>
      <c r="G508" s="70" t="s">
        <v>2195</v>
      </c>
      <c r="H508" s="70" t="s">
        <v>2196</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2213</v>
      </c>
      <c r="B509" s="70">
        <v>51</v>
      </c>
      <c r="C509" s="70">
        <v>18</v>
      </c>
      <c r="D509" s="70">
        <v>3</v>
      </c>
      <c r="E509" s="70">
        <v>2021</v>
      </c>
      <c r="F509" s="70" t="s">
        <v>160</v>
      </c>
      <c r="G509" s="70" t="s">
        <v>2195</v>
      </c>
      <c r="H509" s="70" t="s">
        <v>2196</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2214</v>
      </c>
      <c r="B510" s="70">
        <v>51</v>
      </c>
      <c r="C510" s="70">
        <v>19</v>
      </c>
      <c r="D510" s="70">
        <v>3</v>
      </c>
      <c r="E510" s="70">
        <v>2022</v>
      </c>
      <c r="F510" s="70" t="s">
        <v>161</v>
      </c>
      <c r="G510" s="70" t="s">
        <v>2195</v>
      </c>
      <c r="H510" s="70" t="s">
        <v>2196</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2215</v>
      </c>
      <c r="B511" s="70">
        <v>51</v>
      </c>
      <c r="C511" s="70">
        <v>20</v>
      </c>
      <c r="D511" s="70">
        <v>3</v>
      </c>
      <c r="E511" s="70">
        <v>2023</v>
      </c>
      <c r="F511" s="70" t="s">
        <v>1539</v>
      </c>
      <c r="G511" s="70" t="s">
        <v>2195</v>
      </c>
      <c r="H511" s="70" t="s">
        <v>2196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2216</v>
      </c>
      <c r="B512" s="70">
        <v>51</v>
      </c>
      <c r="C512" s="70">
        <v>21</v>
      </c>
      <c r="D512" s="70">
        <v>3</v>
      </c>
      <c r="E512" s="70">
        <v>2024</v>
      </c>
      <c r="F512" s="70" t="s">
        <v>1554</v>
      </c>
      <c r="G512" s="70" t="s">
        <v>2195</v>
      </c>
      <c r="H512" s="70" t="s">
        <v>2196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2217</v>
      </c>
      <c r="B513" s="70">
        <v>426</v>
      </c>
      <c r="C513" s="70">
        <v>1</v>
      </c>
      <c r="D513" s="70">
        <v>26</v>
      </c>
      <c r="E513" s="70">
        <v>1990</v>
      </c>
      <c r="F513" s="70" t="s">
        <v>787</v>
      </c>
      <c r="G513" s="70" t="s">
        <v>2218</v>
      </c>
      <c r="H513" s="70" t="s">
        <v>2219</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2220</v>
      </c>
      <c r="B514" s="70">
        <v>427</v>
      </c>
      <c r="C514" s="70">
        <v>2</v>
      </c>
      <c r="D514" s="70">
        <v>26</v>
      </c>
      <c r="E514" s="70">
        <v>2005</v>
      </c>
      <c r="F514" s="70" t="s">
        <v>789</v>
      </c>
      <c r="G514" s="70" t="s">
        <v>2218</v>
      </c>
      <c r="H514" s="70" t="s">
        <v>2219</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2221</v>
      </c>
      <c r="B515" s="70">
        <v>428</v>
      </c>
      <c r="C515" s="70">
        <v>3</v>
      </c>
      <c r="D515" s="70">
        <v>26</v>
      </c>
      <c r="E515" s="70">
        <v>2006</v>
      </c>
      <c r="F515" s="70" t="s">
        <v>790</v>
      </c>
      <c r="G515" s="70" t="s">
        <v>2218</v>
      </c>
      <c r="H515" s="70" t="s">
        <v>2219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2222</v>
      </c>
      <c r="B516" s="70">
        <v>429</v>
      </c>
      <c r="C516" s="70">
        <v>4</v>
      </c>
      <c r="D516" s="70">
        <v>26</v>
      </c>
      <c r="E516" s="70">
        <v>2007</v>
      </c>
      <c r="F516" s="70" t="s">
        <v>791</v>
      </c>
      <c r="G516" s="70" t="s">
        <v>2218</v>
      </c>
      <c r="H516" s="70" t="s">
        <v>2219</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2223</v>
      </c>
      <c r="B517" s="70">
        <v>430</v>
      </c>
      <c r="C517" s="70">
        <v>5</v>
      </c>
      <c r="D517" s="70">
        <v>26</v>
      </c>
      <c r="E517" s="70">
        <v>2008</v>
      </c>
      <c r="F517" s="70" t="s">
        <v>792</v>
      </c>
      <c r="G517" s="70" t="s">
        <v>2218</v>
      </c>
      <c r="H517" s="70" t="s">
        <v>2219</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2224</v>
      </c>
      <c r="B518" s="70">
        <v>431</v>
      </c>
      <c r="C518" s="70">
        <v>6</v>
      </c>
      <c r="D518" s="70">
        <v>26</v>
      </c>
      <c r="E518" s="70">
        <v>2009</v>
      </c>
      <c r="F518" s="70" t="s">
        <v>176</v>
      </c>
      <c r="G518" s="70" t="s">
        <v>2218</v>
      </c>
      <c r="H518" s="70" t="s">
        <v>2219</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2225</v>
      </c>
      <c r="B519" s="70">
        <v>432</v>
      </c>
      <c r="C519" s="70">
        <v>7</v>
      </c>
      <c r="D519" s="70">
        <v>26</v>
      </c>
      <c r="E519" s="70">
        <v>2010</v>
      </c>
      <c r="F519" s="70" t="s">
        <v>177</v>
      </c>
      <c r="G519" s="70" t="s">
        <v>2218</v>
      </c>
      <c r="H519" s="70" t="s">
        <v>2219</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2226</v>
      </c>
      <c r="B520" s="70">
        <v>433</v>
      </c>
      <c r="C520" s="70">
        <v>8</v>
      </c>
      <c r="D520" s="70">
        <v>26</v>
      </c>
      <c r="E520" s="70">
        <v>2011</v>
      </c>
      <c r="F520" s="70" t="s">
        <v>178</v>
      </c>
      <c r="G520" s="1064" t="s">
        <v>2218</v>
      </c>
      <c r="H520" s="70" t="s">
        <v>2219</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2227</v>
      </c>
      <c r="B521" s="70">
        <v>434</v>
      </c>
      <c r="C521" s="70">
        <v>9</v>
      </c>
      <c r="D521" s="70">
        <v>26</v>
      </c>
      <c r="E521" s="70">
        <v>2012</v>
      </c>
      <c r="F521" s="70" t="s">
        <v>179</v>
      </c>
      <c r="G521" s="1064" t="s">
        <v>2218</v>
      </c>
      <c r="H521" s="70" t="s">
        <v>2219</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2228</v>
      </c>
      <c r="B522" s="70">
        <v>435</v>
      </c>
      <c r="C522" s="70">
        <v>10</v>
      </c>
      <c r="D522" s="70">
        <v>26</v>
      </c>
      <c r="E522" s="70">
        <v>2013</v>
      </c>
      <c r="F522" s="70" t="s">
        <v>180</v>
      </c>
      <c r="G522" s="70" t="s">
        <v>2218</v>
      </c>
      <c r="H522" s="70" t="s">
        <v>2219</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2229</v>
      </c>
      <c r="B523" s="70">
        <v>436</v>
      </c>
      <c r="C523" s="70">
        <v>11</v>
      </c>
      <c r="D523" s="70">
        <v>26</v>
      </c>
      <c r="E523" s="70">
        <v>2014</v>
      </c>
      <c r="F523" s="70" t="s">
        <v>181</v>
      </c>
      <c r="G523" s="70" t="s">
        <v>2218</v>
      </c>
      <c r="H523" s="70" t="s">
        <v>2219</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2230</v>
      </c>
      <c r="B524" s="70">
        <v>437</v>
      </c>
      <c r="C524" s="70">
        <v>12</v>
      </c>
      <c r="D524" s="70">
        <v>26</v>
      </c>
      <c r="E524" s="70">
        <v>2015</v>
      </c>
      <c r="F524" s="70" t="s">
        <v>182</v>
      </c>
      <c r="G524" s="70" t="s">
        <v>2218</v>
      </c>
      <c r="H524" s="70" t="s">
        <v>2219</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2231</v>
      </c>
      <c r="B525" s="70">
        <v>438</v>
      </c>
      <c r="C525" s="70">
        <v>13</v>
      </c>
      <c r="D525" s="70">
        <v>26</v>
      </c>
      <c r="E525" s="70">
        <v>2016</v>
      </c>
      <c r="F525" s="70" t="s">
        <v>155</v>
      </c>
      <c r="G525" s="70" t="s">
        <v>2218</v>
      </c>
      <c r="H525" s="70" t="s">
        <v>2219</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2232</v>
      </c>
      <c r="B526" s="70">
        <v>439</v>
      </c>
      <c r="C526" s="70">
        <v>14</v>
      </c>
      <c r="D526" s="70">
        <v>26</v>
      </c>
      <c r="E526" s="70">
        <v>2017</v>
      </c>
      <c r="F526" s="70" t="s">
        <v>156</v>
      </c>
      <c r="G526" s="70" t="s">
        <v>2218</v>
      </c>
      <c r="H526" s="70" t="s">
        <v>2219</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2233</v>
      </c>
      <c r="B527" s="70">
        <v>440</v>
      </c>
      <c r="C527" s="70">
        <v>15</v>
      </c>
      <c r="D527" s="70">
        <v>26</v>
      </c>
      <c r="E527" s="70">
        <v>2018</v>
      </c>
      <c r="F527" s="70" t="s">
        <v>183</v>
      </c>
      <c r="G527" s="70" t="s">
        <v>2218</v>
      </c>
      <c r="H527" s="70" t="s">
        <v>2219</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2234</v>
      </c>
      <c r="B528" s="70">
        <v>441</v>
      </c>
      <c r="C528" s="70">
        <v>16</v>
      </c>
      <c r="D528" s="70">
        <v>26</v>
      </c>
      <c r="E528" s="70">
        <v>2019</v>
      </c>
      <c r="F528" s="70" t="s">
        <v>158</v>
      </c>
      <c r="G528" s="70" t="s">
        <v>2218</v>
      </c>
      <c r="H528" s="70" t="s">
        <v>2219</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2235</v>
      </c>
      <c r="B529" s="70">
        <v>442</v>
      </c>
      <c r="C529" s="70">
        <v>17</v>
      </c>
      <c r="D529" s="70">
        <v>26</v>
      </c>
      <c r="E529" s="70">
        <v>2020</v>
      </c>
      <c r="F529" s="70" t="s">
        <v>159</v>
      </c>
      <c r="G529" s="70" t="s">
        <v>2218</v>
      </c>
      <c r="H529" s="70" t="s">
        <v>2219</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2236</v>
      </c>
      <c r="B530" s="70">
        <v>442</v>
      </c>
      <c r="C530" s="70">
        <v>18</v>
      </c>
      <c r="D530" s="70">
        <v>26</v>
      </c>
      <c r="E530" s="70">
        <v>2021</v>
      </c>
      <c r="F530" s="70" t="s">
        <v>160</v>
      </c>
      <c r="G530" s="70" t="s">
        <v>2218</v>
      </c>
      <c r="H530" s="70" t="s">
        <v>2219</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2237</v>
      </c>
      <c r="B531" s="70">
        <v>442</v>
      </c>
      <c r="C531" s="70">
        <v>19</v>
      </c>
      <c r="D531" s="70">
        <v>26</v>
      </c>
      <c r="E531" s="70">
        <v>2022</v>
      </c>
      <c r="F531" s="70" t="s">
        <v>161</v>
      </c>
      <c r="G531" s="70" t="s">
        <v>2218</v>
      </c>
      <c r="H531" s="70" t="s">
        <v>2219</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2238</v>
      </c>
      <c r="B532" s="70">
        <v>442</v>
      </c>
      <c r="C532" s="70">
        <v>20</v>
      </c>
      <c r="D532" s="70">
        <v>26</v>
      </c>
      <c r="E532" s="70">
        <v>2023</v>
      </c>
      <c r="F532" s="70" t="s">
        <v>1539</v>
      </c>
      <c r="G532" s="70" t="s">
        <v>2218</v>
      </c>
      <c r="H532" s="70" t="s">
        <v>2219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2239</v>
      </c>
      <c r="B533" s="70">
        <v>442</v>
      </c>
      <c r="C533" s="70">
        <v>21</v>
      </c>
      <c r="D533" s="70">
        <v>26</v>
      </c>
      <c r="E533" s="70">
        <v>2024</v>
      </c>
      <c r="F533" s="70" t="s">
        <v>1554</v>
      </c>
      <c r="G533" s="70" t="s">
        <v>2218</v>
      </c>
      <c r="H533" s="70" t="s">
        <v>2219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2240</v>
      </c>
      <c r="B534" s="70">
        <v>307</v>
      </c>
      <c r="C534" s="70">
        <v>1</v>
      </c>
      <c r="D534" s="70">
        <v>19</v>
      </c>
      <c r="E534" s="70">
        <v>1990</v>
      </c>
      <c r="F534" s="70" t="s">
        <v>787</v>
      </c>
      <c r="G534" s="70" t="s">
        <v>2241</v>
      </c>
      <c r="H534" s="70" t="s">
        <v>2242</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2243</v>
      </c>
      <c r="B535" s="70">
        <v>308</v>
      </c>
      <c r="C535" s="70">
        <v>2</v>
      </c>
      <c r="D535" s="70">
        <v>19</v>
      </c>
      <c r="E535" s="70">
        <v>2005</v>
      </c>
      <c r="F535" s="70" t="s">
        <v>789</v>
      </c>
      <c r="G535" s="70" t="s">
        <v>2241</v>
      </c>
      <c r="H535" s="70" t="s">
        <v>2242</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2244</v>
      </c>
      <c r="B536" s="70">
        <v>309</v>
      </c>
      <c r="C536" s="70">
        <v>3</v>
      </c>
      <c r="D536" s="70">
        <v>19</v>
      </c>
      <c r="E536" s="70">
        <v>2006</v>
      </c>
      <c r="F536" s="70" t="s">
        <v>790</v>
      </c>
      <c r="G536" s="70" t="s">
        <v>2241</v>
      </c>
      <c r="H536" s="70" t="s">
        <v>2242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2245</v>
      </c>
      <c r="B537" s="70">
        <v>310</v>
      </c>
      <c r="C537" s="70">
        <v>4</v>
      </c>
      <c r="D537" s="70">
        <v>19</v>
      </c>
      <c r="E537" s="70">
        <v>2007</v>
      </c>
      <c r="F537" s="70" t="s">
        <v>791</v>
      </c>
      <c r="G537" s="70" t="s">
        <v>2241</v>
      </c>
      <c r="H537" s="70" t="s">
        <v>2242</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2246</v>
      </c>
      <c r="B538" s="70">
        <v>311</v>
      </c>
      <c r="C538" s="70">
        <v>5</v>
      </c>
      <c r="D538" s="70">
        <v>19</v>
      </c>
      <c r="E538" s="70">
        <v>2008</v>
      </c>
      <c r="F538" s="70" t="s">
        <v>792</v>
      </c>
      <c r="G538" s="70" t="s">
        <v>2241</v>
      </c>
      <c r="H538" s="70" t="s">
        <v>2242</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2247</v>
      </c>
      <c r="B539" s="70">
        <v>312</v>
      </c>
      <c r="C539" s="70">
        <v>6</v>
      </c>
      <c r="D539" s="70">
        <v>19</v>
      </c>
      <c r="E539" s="70">
        <v>2009</v>
      </c>
      <c r="F539" s="70" t="s">
        <v>176</v>
      </c>
      <c r="G539" s="1064" t="s">
        <v>2241</v>
      </c>
      <c r="H539" s="70" t="s">
        <v>2242</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2248</v>
      </c>
      <c r="B540" s="70">
        <v>313</v>
      </c>
      <c r="C540" s="70">
        <v>7</v>
      </c>
      <c r="D540" s="70">
        <v>19</v>
      </c>
      <c r="E540" s="70">
        <v>2010</v>
      </c>
      <c r="F540" s="70" t="s">
        <v>177</v>
      </c>
      <c r="G540" s="1064" t="s">
        <v>2241</v>
      </c>
      <c r="H540" s="70" t="s">
        <v>2242</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2249</v>
      </c>
      <c r="B541" s="70">
        <v>314</v>
      </c>
      <c r="C541" s="70">
        <v>8</v>
      </c>
      <c r="D541" s="70">
        <v>19</v>
      </c>
      <c r="E541" s="70">
        <v>2011</v>
      </c>
      <c r="F541" s="70" t="s">
        <v>178</v>
      </c>
      <c r="G541" s="70" t="s">
        <v>2241</v>
      </c>
      <c r="H541" s="70" t="s">
        <v>2242</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2250</v>
      </c>
      <c r="B542" s="70">
        <v>315</v>
      </c>
      <c r="C542" s="70">
        <v>9</v>
      </c>
      <c r="D542" s="70">
        <v>19</v>
      </c>
      <c r="E542" s="70">
        <v>2012</v>
      </c>
      <c r="F542" s="70" t="s">
        <v>179</v>
      </c>
      <c r="G542" s="70" t="s">
        <v>2241</v>
      </c>
      <c r="H542" s="70" t="s">
        <v>2242</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2251</v>
      </c>
      <c r="B543" s="70">
        <v>316</v>
      </c>
      <c r="C543" s="70">
        <v>10</v>
      </c>
      <c r="D543" s="70">
        <v>19</v>
      </c>
      <c r="E543" s="70">
        <v>2013</v>
      </c>
      <c r="F543" s="70" t="s">
        <v>180</v>
      </c>
      <c r="G543" s="70" t="s">
        <v>2241</v>
      </c>
      <c r="H543" s="70" t="s">
        <v>2242</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2252</v>
      </c>
      <c r="B544" s="70">
        <v>317</v>
      </c>
      <c r="C544" s="70">
        <v>11</v>
      </c>
      <c r="D544" s="70">
        <v>19</v>
      </c>
      <c r="E544" s="70">
        <v>2014</v>
      </c>
      <c r="F544" s="70" t="s">
        <v>181</v>
      </c>
      <c r="G544" s="70" t="s">
        <v>2241</v>
      </c>
      <c r="H544" s="70" t="s">
        <v>2242</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2253</v>
      </c>
      <c r="B545" s="70">
        <v>318</v>
      </c>
      <c r="C545" s="70">
        <v>12</v>
      </c>
      <c r="D545" s="70">
        <v>19</v>
      </c>
      <c r="E545" s="70">
        <v>2015</v>
      </c>
      <c r="F545" s="70" t="s">
        <v>182</v>
      </c>
      <c r="G545" s="70" t="s">
        <v>2241</v>
      </c>
      <c r="H545" s="70" t="s">
        <v>2242</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2254</v>
      </c>
      <c r="B546" s="70">
        <v>319</v>
      </c>
      <c r="C546" s="70">
        <v>13</v>
      </c>
      <c r="D546" s="70">
        <v>19</v>
      </c>
      <c r="E546" s="70">
        <v>2016</v>
      </c>
      <c r="F546" s="70" t="s">
        <v>155</v>
      </c>
      <c r="G546" s="70" t="s">
        <v>2241</v>
      </c>
      <c r="H546" s="70" t="s">
        <v>2242</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2255</v>
      </c>
      <c r="B547" s="70">
        <v>320</v>
      </c>
      <c r="C547" s="70">
        <v>14</v>
      </c>
      <c r="D547" s="70">
        <v>19</v>
      </c>
      <c r="E547" s="70">
        <v>2017</v>
      </c>
      <c r="F547" s="70" t="s">
        <v>156</v>
      </c>
      <c r="G547" s="70" t="s">
        <v>2241</v>
      </c>
      <c r="H547" s="70" t="s">
        <v>2242</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2256</v>
      </c>
      <c r="B548" s="70">
        <v>321</v>
      </c>
      <c r="C548" s="70">
        <v>15</v>
      </c>
      <c r="D548" s="70">
        <v>19</v>
      </c>
      <c r="E548" s="70">
        <v>2018</v>
      </c>
      <c r="F548" s="70" t="s">
        <v>183</v>
      </c>
      <c r="G548" s="70" t="s">
        <v>2241</v>
      </c>
      <c r="H548" s="70" t="s">
        <v>2242</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2257</v>
      </c>
      <c r="B549" s="70">
        <v>322</v>
      </c>
      <c r="C549" s="70">
        <v>16</v>
      </c>
      <c r="D549" s="70">
        <v>19</v>
      </c>
      <c r="E549" s="70">
        <v>2019</v>
      </c>
      <c r="F549" s="70" t="s">
        <v>158</v>
      </c>
      <c r="G549" s="70" t="s">
        <v>2241</v>
      </c>
      <c r="H549" s="70" t="s">
        <v>2242</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2258</v>
      </c>
      <c r="B550" s="70">
        <v>323</v>
      </c>
      <c r="C550" s="70">
        <v>17</v>
      </c>
      <c r="D550" s="70">
        <v>19</v>
      </c>
      <c r="E550" s="70">
        <v>2020</v>
      </c>
      <c r="F550" s="70" t="s">
        <v>159</v>
      </c>
      <c r="G550" s="70" t="s">
        <v>2241</v>
      </c>
      <c r="H550" s="70" t="s">
        <v>2242</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2259</v>
      </c>
      <c r="B551" s="70">
        <v>323</v>
      </c>
      <c r="C551" s="70">
        <v>18</v>
      </c>
      <c r="D551" s="70">
        <v>19</v>
      </c>
      <c r="E551" s="70">
        <v>2021</v>
      </c>
      <c r="F551" s="70" t="s">
        <v>160</v>
      </c>
      <c r="G551" s="70" t="s">
        <v>2241</v>
      </c>
      <c r="H551" s="70" t="s">
        <v>2242</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2260</v>
      </c>
      <c r="B552" s="70">
        <v>323</v>
      </c>
      <c r="C552" s="70">
        <v>19</v>
      </c>
      <c r="D552" s="70">
        <v>19</v>
      </c>
      <c r="E552" s="70">
        <v>2022</v>
      </c>
      <c r="F552" s="70" t="s">
        <v>161</v>
      </c>
      <c r="G552" s="70" t="s">
        <v>2241</v>
      </c>
      <c r="H552" s="70" t="s">
        <v>2242</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2261</v>
      </c>
      <c r="B553" s="70">
        <v>323</v>
      </c>
      <c r="C553" s="70">
        <v>20</v>
      </c>
      <c r="D553" s="70">
        <v>19</v>
      </c>
      <c r="E553" s="70">
        <v>2023</v>
      </c>
      <c r="F553" s="70" t="s">
        <v>1539</v>
      </c>
      <c r="G553" s="70" t="s">
        <v>2241</v>
      </c>
      <c r="H553" s="70" t="s">
        <v>2242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2262</v>
      </c>
      <c r="B554" s="70">
        <v>323</v>
      </c>
      <c r="C554" s="70">
        <v>21</v>
      </c>
      <c r="D554" s="70">
        <v>19</v>
      </c>
      <c r="E554" s="70">
        <v>2024</v>
      </c>
      <c r="F554" s="70" t="s">
        <v>1554</v>
      </c>
      <c r="G554" s="70" t="s">
        <v>2241</v>
      </c>
      <c r="H554" s="70" t="s">
        <v>2242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460</v>
      </c>
      <c r="C555" s="70">
        <v>1</v>
      </c>
      <c r="D555" s="70">
        <v>28</v>
      </c>
      <c r="E555" s="70">
        <v>1990</v>
      </c>
      <c r="F555" s="70" t="s">
        <v>787</v>
      </c>
      <c r="G555" s="70" t="s">
        <v>2264</v>
      </c>
      <c r="H555" s="70" t="s">
        <v>2265</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2266</v>
      </c>
      <c r="B556" s="70">
        <v>461</v>
      </c>
      <c r="C556" s="70">
        <v>2</v>
      </c>
      <c r="D556" s="70">
        <v>28</v>
      </c>
      <c r="E556" s="70">
        <v>2005</v>
      </c>
      <c r="F556" s="70" t="s">
        <v>789</v>
      </c>
      <c r="G556" s="70" t="s">
        <v>2264</v>
      </c>
      <c r="H556" s="70" t="s">
        <v>2265</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2267</v>
      </c>
      <c r="B557" s="70">
        <v>462</v>
      </c>
      <c r="C557" s="70">
        <v>3</v>
      </c>
      <c r="D557" s="70">
        <v>28</v>
      </c>
      <c r="E557" s="70">
        <v>2006</v>
      </c>
      <c r="F557" s="70" t="s">
        <v>790</v>
      </c>
      <c r="G557" s="70" t="s">
        <v>2264</v>
      </c>
      <c r="H557" s="70" t="s">
        <v>2265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2268</v>
      </c>
      <c r="B558" s="70">
        <v>463</v>
      </c>
      <c r="C558" s="70">
        <v>4</v>
      </c>
      <c r="D558" s="70">
        <v>28</v>
      </c>
      <c r="E558" s="70">
        <v>2007</v>
      </c>
      <c r="F558" s="70" t="s">
        <v>791</v>
      </c>
      <c r="G558" s="1064" t="s">
        <v>2264</v>
      </c>
      <c r="H558" s="70" t="s">
        <v>2265</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2269</v>
      </c>
      <c r="B559" s="70">
        <v>464</v>
      </c>
      <c r="C559" s="70">
        <v>5</v>
      </c>
      <c r="D559" s="70">
        <v>28</v>
      </c>
      <c r="E559" s="70">
        <v>2008</v>
      </c>
      <c r="F559" s="70" t="s">
        <v>792</v>
      </c>
      <c r="G559" s="1064" t="s">
        <v>2264</v>
      </c>
      <c r="H559" s="70" t="s">
        <v>2265</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2270</v>
      </c>
      <c r="B560" s="70">
        <v>465</v>
      </c>
      <c r="C560" s="70">
        <v>6</v>
      </c>
      <c r="D560" s="70">
        <v>28</v>
      </c>
      <c r="E560" s="70">
        <v>2009</v>
      </c>
      <c r="F560" s="70" t="s">
        <v>176</v>
      </c>
      <c r="G560" s="70" t="s">
        <v>2264</v>
      </c>
      <c r="H560" s="70" t="s">
        <v>2265</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2271</v>
      </c>
      <c r="B561" s="70">
        <v>466</v>
      </c>
      <c r="C561" s="70">
        <v>7</v>
      </c>
      <c r="D561" s="70">
        <v>28</v>
      </c>
      <c r="E561" s="70">
        <v>2010</v>
      </c>
      <c r="F561" s="70" t="s">
        <v>177</v>
      </c>
      <c r="G561" s="70" t="s">
        <v>2264</v>
      </c>
      <c r="H561" s="70" t="s">
        <v>2265</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2272</v>
      </c>
      <c r="B562" s="70">
        <v>467</v>
      </c>
      <c r="C562" s="70">
        <v>8</v>
      </c>
      <c r="D562" s="70">
        <v>28</v>
      </c>
      <c r="E562" s="70">
        <v>2011</v>
      </c>
      <c r="F562" s="70" t="s">
        <v>178</v>
      </c>
      <c r="G562" s="70" t="s">
        <v>2264</v>
      </c>
      <c r="H562" s="70" t="s">
        <v>2265</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2273</v>
      </c>
      <c r="B563" s="70">
        <v>468</v>
      </c>
      <c r="C563" s="70">
        <v>9</v>
      </c>
      <c r="D563" s="70">
        <v>28</v>
      </c>
      <c r="E563" s="70">
        <v>2012</v>
      </c>
      <c r="F563" s="70" t="s">
        <v>179</v>
      </c>
      <c r="G563" s="70" t="s">
        <v>2264</v>
      </c>
      <c r="H563" s="70" t="s">
        <v>2265</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2274</v>
      </c>
      <c r="B564" s="70">
        <v>469</v>
      </c>
      <c r="C564" s="70">
        <v>10</v>
      </c>
      <c r="D564" s="70">
        <v>28</v>
      </c>
      <c r="E564" s="70">
        <v>2013</v>
      </c>
      <c r="F564" s="70" t="s">
        <v>180</v>
      </c>
      <c r="G564" s="70" t="s">
        <v>2264</v>
      </c>
      <c r="H564" s="70" t="s">
        <v>2265</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2275</v>
      </c>
      <c r="B565" s="70">
        <v>470</v>
      </c>
      <c r="C565" s="70">
        <v>11</v>
      </c>
      <c r="D565" s="70">
        <v>28</v>
      </c>
      <c r="E565" s="70">
        <v>2014</v>
      </c>
      <c r="F565" s="70" t="s">
        <v>181</v>
      </c>
      <c r="G565" s="70" t="s">
        <v>2264</v>
      </c>
      <c r="H565" s="70" t="s">
        <v>2265</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2276</v>
      </c>
      <c r="B566" s="70">
        <v>471</v>
      </c>
      <c r="C566" s="70">
        <v>12</v>
      </c>
      <c r="D566" s="70">
        <v>28</v>
      </c>
      <c r="E566" s="70">
        <v>2015</v>
      </c>
      <c r="F566" s="70" t="s">
        <v>182</v>
      </c>
      <c r="G566" s="70" t="s">
        <v>2264</v>
      </c>
      <c r="H566" s="70" t="s">
        <v>2265</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2277</v>
      </c>
      <c r="B567" s="70">
        <v>472</v>
      </c>
      <c r="C567" s="70">
        <v>13</v>
      </c>
      <c r="D567" s="70">
        <v>28</v>
      </c>
      <c r="E567" s="70">
        <v>2016</v>
      </c>
      <c r="F567" s="70" t="s">
        <v>155</v>
      </c>
      <c r="G567" s="70" t="s">
        <v>2264</v>
      </c>
      <c r="H567" s="70" t="s">
        <v>2265</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2278</v>
      </c>
      <c r="B568" s="70">
        <v>473</v>
      </c>
      <c r="C568" s="70">
        <v>14</v>
      </c>
      <c r="D568" s="70">
        <v>28</v>
      </c>
      <c r="E568" s="70">
        <v>2017</v>
      </c>
      <c r="F568" s="70" t="s">
        <v>156</v>
      </c>
      <c r="G568" s="70" t="s">
        <v>2264</v>
      </c>
      <c r="H568" s="70" t="s">
        <v>2265</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2279</v>
      </c>
      <c r="B569" s="70">
        <v>474</v>
      </c>
      <c r="C569" s="70">
        <v>15</v>
      </c>
      <c r="D569" s="70">
        <v>28</v>
      </c>
      <c r="E569" s="70">
        <v>2018</v>
      </c>
      <c r="F569" s="70" t="s">
        <v>183</v>
      </c>
      <c r="G569" s="70" t="s">
        <v>2264</v>
      </c>
      <c r="H569" s="70" t="s">
        <v>2265</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2280</v>
      </c>
      <c r="B570" s="70">
        <v>475</v>
      </c>
      <c r="C570" s="70">
        <v>16</v>
      </c>
      <c r="D570" s="70">
        <v>28</v>
      </c>
      <c r="E570" s="70">
        <v>2019</v>
      </c>
      <c r="F570" s="70" t="s">
        <v>158</v>
      </c>
      <c r="G570" s="70" t="s">
        <v>2264</v>
      </c>
      <c r="H570" s="70" t="s">
        <v>2265</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2281</v>
      </c>
      <c r="B571" s="70">
        <v>476</v>
      </c>
      <c r="C571" s="70">
        <v>17</v>
      </c>
      <c r="D571" s="70">
        <v>28</v>
      </c>
      <c r="E571" s="70">
        <v>2020</v>
      </c>
      <c r="F571" s="70" t="s">
        <v>159</v>
      </c>
      <c r="G571" s="70" t="s">
        <v>2264</v>
      </c>
      <c r="H571" s="70" t="s">
        <v>2265</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2282</v>
      </c>
      <c r="B572" s="70">
        <v>476</v>
      </c>
      <c r="C572" s="70">
        <v>18</v>
      </c>
      <c r="D572" s="70">
        <v>28</v>
      </c>
      <c r="E572" s="70">
        <v>2021</v>
      </c>
      <c r="F572" s="70" t="s">
        <v>160</v>
      </c>
      <c r="G572" s="70" t="s">
        <v>2264</v>
      </c>
      <c r="H572" s="70" t="s">
        <v>2265</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2283</v>
      </c>
      <c r="B573" s="70">
        <v>476</v>
      </c>
      <c r="C573" s="70">
        <v>19</v>
      </c>
      <c r="D573" s="70">
        <v>28</v>
      </c>
      <c r="E573" s="70">
        <v>2022</v>
      </c>
      <c r="F573" s="70" t="s">
        <v>161</v>
      </c>
      <c r="G573" s="70" t="s">
        <v>2264</v>
      </c>
      <c r="H573" s="70" t="s">
        <v>2265</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476</v>
      </c>
      <c r="C574" s="70">
        <v>20</v>
      </c>
      <c r="D574" s="70">
        <v>28</v>
      </c>
      <c r="E574" s="70">
        <v>2023</v>
      </c>
      <c r="F574" s="70" t="s">
        <v>1539</v>
      </c>
      <c r="G574" s="70" t="s">
        <v>2264</v>
      </c>
      <c r="H574" s="70" t="s">
        <v>2265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2285</v>
      </c>
      <c r="B575" s="70">
        <v>476</v>
      </c>
      <c r="C575" s="70">
        <v>21</v>
      </c>
      <c r="D575" s="70">
        <v>28</v>
      </c>
      <c r="E575" s="70">
        <v>2024</v>
      </c>
      <c r="F575" s="70" t="s">
        <v>1554</v>
      </c>
      <c r="G575" s="70" t="s">
        <v>2264</v>
      </c>
      <c r="H575" s="70" t="s">
        <v>2265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290</v>
      </c>
      <c r="C576" s="70">
        <v>1</v>
      </c>
      <c r="D576" s="70">
        <v>18</v>
      </c>
      <c r="E576" s="70">
        <v>1990</v>
      </c>
      <c r="F576" s="70" t="s">
        <v>787</v>
      </c>
      <c r="G576" s="70" t="s">
        <v>2287</v>
      </c>
      <c r="H576" s="70" t="s">
        <v>2288</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291</v>
      </c>
      <c r="C577" s="70">
        <v>2</v>
      </c>
      <c r="D577" s="70">
        <v>18</v>
      </c>
      <c r="E577" s="70">
        <v>2005</v>
      </c>
      <c r="F577" s="70" t="s">
        <v>789</v>
      </c>
      <c r="G577" s="1064" t="s">
        <v>2287</v>
      </c>
      <c r="H577" s="70" t="s">
        <v>2288</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292</v>
      </c>
      <c r="C578" s="70">
        <v>3</v>
      </c>
      <c r="D578" s="70">
        <v>18</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293</v>
      </c>
      <c r="C579" s="70">
        <v>4</v>
      </c>
      <c r="D579" s="70">
        <v>18</v>
      </c>
      <c r="E579" s="70">
        <v>2007</v>
      </c>
      <c r="F579" s="70" t="s">
        <v>791</v>
      </c>
      <c r="G579" s="70" t="s">
        <v>2287</v>
      </c>
      <c r="H579" s="70" t="s">
        <v>2288</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294</v>
      </c>
      <c r="C580" s="70">
        <v>5</v>
      </c>
      <c r="D580" s="70">
        <v>18</v>
      </c>
      <c r="E580" s="70">
        <v>2008</v>
      </c>
      <c r="F580" s="70" t="s">
        <v>792</v>
      </c>
      <c r="G580" s="70" t="s">
        <v>2287</v>
      </c>
      <c r="H580" s="70" t="s">
        <v>2288</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295</v>
      </c>
      <c r="C581" s="70">
        <v>6</v>
      </c>
      <c r="D581" s="70">
        <v>18</v>
      </c>
      <c r="E581" s="70">
        <v>2009</v>
      </c>
      <c r="F581" s="70" t="s">
        <v>176</v>
      </c>
      <c r="G581" s="70" t="s">
        <v>2287</v>
      </c>
      <c r="H581" s="70" t="s">
        <v>2288</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2294</v>
      </c>
      <c r="B582" s="70">
        <v>296</v>
      </c>
      <c r="C582" s="70">
        <v>7</v>
      </c>
      <c r="D582" s="70">
        <v>18</v>
      </c>
      <c r="E582" s="70">
        <v>2010</v>
      </c>
      <c r="F582" s="70" t="s">
        <v>177</v>
      </c>
      <c r="G582" s="70" t="s">
        <v>2287</v>
      </c>
      <c r="H582" s="70" t="s">
        <v>2288</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2295</v>
      </c>
      <c r="B583" s="70">
        <v>297</v>
      </c>
      <c r="C583" s="70">
        <v>8</v>
      </c>
      <c r="D583" s="70">
        <v>18</v>
      </c>
      <c r="E583" s="70">
        <v>2011</v>
      </c>
      <c r="F583" s="70" t="s">
        <v>178</v>
      </c>
      <c r="G583" s="70" t="s">
        <v>2287</v>
      </c>
      <c r="H583" s="70" t="s">
        <v>2288</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2296</v>
      </c>
      <c r="B584" s="70">
        <v>298</v>
      </c>
      <c r="C584" s="70">
        <v>9</v>
      </c>
      <c r="D584" s="70">
        <v>18</v>
      </c>
      <c r="E584" s="70">
        <v>2012</v>
      </c>
      <c r="F584" s="70" t="s">
        <v>179</v>
      </c>
      <c r="G584" s="70" t="s">
        <v>2287</v>
      </c>
      <c r="H584" s="70" t="s">
        <v>2288</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2297</v>
      </c>
      <c r="B585" s="70">
        <v>299</v>
      </c>
      <c r="C585" s="70">
        <v>10</v>
      </c>
      <c r="D585" s="70">
        <v>18</v>
      </c>
      <c r="E585" s="70">
        <v>2013</v>
      </c>
      <c r="F585" s="70" t="s">
        <v>180</v>
      </c>
      <c r="G585" s="70" t="s">
        <v>2287</v>
      </c>
      <c r="H585" s="70" t="s">
        <v>2288</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2298</v>
      </c>
      <c r="B586" s="70">
        <v>300</v>
      </c>
      <c r="C586" s="70">
        <v>11</v>
      </c>
      <c r="D586" s="70">
        <v>18</v>
      </c>
      <c r="E586" s="70">
        <v>2014</v>
      </c>
      <c r="F586" s="70" t="s">
        <v>181</v>
      </c>
      <c r="G586" s="70" t="s">
        <v>2287</v>
      </c>
      <c r="H586" s="70" t="s">
        <v>2288</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2299</v>
      </c>
      <c r="B587" s="70">
        <v>301</v>
      </c>
      <c r="C587" s="70">
        <v>12</v>
      </c>
      <c r="D587" s="70">
        <v>18</v>
      </c>
      <c r="E587" s="70">
        <v>2015</v>
      </c>
      <c r="F587" s="70" t="s">
        <v>182</v>
      </c>
      <c r="G587" s="70" t="s">
        <v>2287</v>
      </c>
      <c r="H587" s="70" t="s">
        <v>2288</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2300</v>
      </c>
      <c r="B588" s="70">
        <v>302</v>
      </c>
      <c r="C588" s="70">
        <v>13</v>
      </c>
      <c r="D588" s="70">
        <v>18</v>
      </c>
      <c r="E588" s="70">
        <v>2016</v>
      </c>
      <c r="F588" s="70" t="s">
        <v>155</v>
      </c>
      <c r="G588" s="70" t="s">
        <v>2287</v>
      </c>
      <c r="H588" s="70" t="s">
        <v>2288</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2301</v>
      </c>
      <c r="B589" s="70">
        <v>303</v>
      </c>
      <c r="C589" s="70">
        <v>14</v>
      </c>
      <c r="D589" s="70">
        <v>18</v>
      </c>
      <c r="E589" s="70">
        <v>2017</v>
      </c>
      <c r="F589" s="70" t="s">
        <v>156</v>
      </c>
      <c r="G589" s="70" t="s">
        <v>2287</v>
      </c>
      <c r="H589" s="70" t="s">
        <v>2288</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2302</v>
      </c>
      <c r="B590" s="70">
        <v>304</v>
      </c>
      <c r="C590" s="70">
        <v>15</v>
      </c>
      <c r="D590" s="70">
        <v>18</v>
      </c>
      <c r="E590" s="70">
        <v>2018</v>
      </c>
      <c r="F590" s="70" t="s">
        <v>183</v>
      </c>
      <c r="G590" s="70" t="s">
        <v>2287</v>
      </c>
      <c r="H590" s="70" t="s">
        <v>2288</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2303</v>
      </c>
      <c r="B591" s="70">
        <v>305</v>
      </c>
      <c r="C591" s="70">
        <v>16</v>
      </c>
      <c r="D591" s="70">
        <v>18</v>
      </c>
      <c r="E591" s="70">
        <v>2019</v>
      </c>
      <c r="F591" s="70" t="s">
        <v>158</v>
      </c>
      <c r="G591" s="70" t="s">
        <v>2287</v>
      </c>
      <c r="H591" s="70" t="s">
        <v>2288</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2304</v>
      </c>
      <c r="B592" s="70">
        <v>306</v>
      </c>
      <c r="C592" s="70">
        <v>17</v>
      </c>
      <c r="D592" s="70">
        <v>18</v>
      </c>
      <c r="E592" s="70">
        <v>2020</v>
      </c>
      <c r="F592" s="70" t="s">
        <v>159</v>
      </c>
      <c r="G592" s="70" t="s">
        <v>2287</v>
      </c>
      <c r="H592" s="70" t="s">
        <v>2288</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2305</v>
      </c>
      <c r="B593" s="70">
        <v>306</v>
      </c>
      <c r="C593" s="70">
        <v>18</v>
      </c>
      <c r="D593" s="70">
        <v>18</v>
      </c>
      <c r="E593" s="70">
        <v>2021</v>
      </c>
      <c r="F593" s="70" t="s">
        <v>160</v>
      </c>
      <c r="G593" s="70" t="s">
        <v>2287</v>
      </c>
      <c r="H593" s="70" t="s">
        <v>2288</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2306</v>
      </c>
      <c r="B594" s="70">
        <v>306</v>
      </c>
      <c r="C594" s="70">
        <v>19</v>
      </c>
      <c r="D594" s="70">
        <v>18</v>
      </c>
      <c r="E594" s="70">
        <v>2022</v>
      </c>
      <c r="F594" s="70" t="s">
        <v>161</v>
      </c>
      <c r="G594" s="70" t="s">
        <v>2287</v>
      </c>
      <c r="H594" s="70" t="s">
        <v>2288</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306</v>
      </c>
      <c r="C595" s="70">
        <v>20</v>
      </c>
      <c r="D595" s="70">
        <v>18</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306</v>
      </c>
      <c r="C596" s="70">
        <v>21</v>
      </c>
      <c r="D596" s="70">
        <v>18</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426</v>
      </c>
      <c r="C597" s="70">
        <v>1</v>
      </c>
      <c r="D597" s="70">
        <v>26</v>
      </c>
      <c r="E597" s="70">
        <v>1990</v>
      </c>
      <c r="F597" s="70" t="s">
        <v>787</v>
      </c>
      <c r="G597" s="1064" t="s">
        <v>2310</v>
      </c>
      <c r="H597" s="70" t="s">
        <v>2311</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427</v>
      </c>
      <c r="C598" s="70">
        <v>2</v>
      </c>
      <c r="D598" s="70">
        <v>26</v>
      </c>
      <c r="E598" s="70">
        <v>2005</v>
      </c>
      <c r="F598" s="70" t="s">
        <v>789</v>
      </c>
      <c r="G598" s="70" t="s">
        <v>2310</v>
      </c>
      <c r="H598" s="70" t="s">
        <v>2311</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428</v>
      </c>
      <c r="C599" s="70">
        <v>3</v>
      </c>
      <c r="D599" s="70">
        <v>26</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429</v>
      </c>
      <c r="C600" s="70">
        <v>4</v>
      </c>
      <c r="D600" s="70">
        <v>26</v>
      </c>
      <c r="E600" s="70">
        <v>2007</v>
      </c>
      <c r="F600" s="70" t="s">
        <v>791</v>
      </c>
      <c r="G600" s="70" t="s">
        <v>2310</v>
      </c>
      <c r="H600" s="70" t="s">
        <v>2311</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430</v>
      </c>
      <c r="C601" s="70">
        <v>5</v>
      </c>
      <c r="D601" s="70">
        <v>26</v>
      </c>
      <c r="E601" s="70">
        <v>2008</v>
      </c>
      <c r="F601" s="70" t="s">
        <v>792</v>
      </c>
      <c r="G601" s="70" t="s">
        <v>2310</v>
      </c>
      <c r="H601" s="70" t="s">
        <v>2311</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431</v>
      </c>
      <c r="C602" s="70">
        <v>6</v>
      </c>
      <c r="D602" s="70">
        <v>26</v>
      </c>
      <c r="E602" s="70">
        <v>2009</v>
      </c>
      <c r="F602" s="70" t="s">
        <v>176</v>
      </c>
      <c r="G602" s="70" t="s">
        <v>2310</v>
      </c>
      <c r="H602" s="70" t="s">
        <v>2311</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2317</v>
      </c>
      <c r="B603" s="70">
        <v>432</v>
      </c>
      <c r="C603" s="70">
        <v>7</v>
      </c>
      <c r="D603" s="70">
        <v>26</v>
      </c>
      <c r="E603" s="70">
        <v>2010</v>
      </c>
      <c r="F603" s="70" t="s">
        <v>177</v>
      </c>
      <c r="G603" s="70" t="s">
        <v>2310</v>
      </c>
      <c r="H603" s="70" t="s">
        <v>2311</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2318</v>
      </c>
      <c r="B604" s="70">
        <v>433</v>
      </c>
      <c r="C604" s="70">
        <v>8</v>
      </c>
      <c r="D604" s="70">
        <v>26</v>
      </c>
      <c r="E604" s="70">
        <v>2011</v>
      </c>
      <c r="F604" s="70" t="s">
        <v>178</v>
      </c>
      <c r="G604" s="70" t="s">
        <v>2310</v>
      </c>
      <c r="H604" s="70" t="s">
        <v>2311</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2319</v>
      </c>
      <c r="B605" s="70">
        <v>434</v>
      </c>
      <c r="C605" s="70">
        <v>9</v>
      </c>
      <c r="D605" s="70">
        <v>26</v>
      </c>
      <c r="E605" s="70">
        <v>2012</v>
      </c>
      <c r="F605" s="70" t="s">
        <v>179</v>
      </c>
      <c r="G605" s="70" t="s">
        <v>2310</v>
      </c>
      <c r="H605" s="70" t="s">
        <v>2311</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2320</v>
      </c>
      <c r="B606" s="70">
        <v>435</v>
      </c>
      <c r="C606" s="70">
        <v>10</v>
      </c>
      <c r="D606" s="70">
        <v>26</v>
      </c>
      <c r="E606" s="70">
        <v>2013</v>
      </c>
      <c r="F606" s="70" t="s">
        <v>180</v>
      </c>
      <c r="G606" s="70" t="s">
        <v>2310</v>
      </c>
      <c r="H606" s="70" t="s">
        <v>2311</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2321</v>
      </c>
      <c r="B607" s="70">
        <v>436</v>
      </c>
      <c r="C607" s="70">
        <v>11</v>
      </c>
      <c r="D607" s="70">
        <v>26</v>
      </c>
      <c r="E607" s="70">
        <v>2014</v>
      </c>
      <c r="F607" s="70" t="s">
        <v>181</v>
      </c>
      <c r="G607" s="70" t="s">
        <v>2310</v>
      </c>
      <c r="H607" s="70" t="s">
        <v>2311</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2322</v>
      </c>
      <c r="B608" s="70">
        <v>437</v>
      </c>
      <c r="C608" s="70">
        <v>12</v>
      </c>
      <c r="D608" s="70">
        <v>26</v>
      </c>
      <c r="E608" s="70">
        <v>2015</v>
      </c>
      <c r="F608" s="70" t="s">
        <v>182</v>
      </c>
      <c r="G608" s="70" t="s">
        <v>2310</v>
      </c>
      <c r="H608" s="70" t="s">
        <v>2311</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2323</v>
      </c>
      <c r="B609" s="70">
        <v>438</v>
      </c>
      <c r="C609" s="70">
        <v>13</v>
      </c>
      <c r="D609" s="70">
        <v>26</v>
      </c>
      <c r="E609" s="70">
        <v>2016</v>
      </c>
      <c r="F609" s="70" t="s">
        <v>155</v>
      </c>
      <c r="G609" s="70" t="s">
        <v>2310</v>
      </c>
      <c r="H609" s="70" t="s">
        <v>2311</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2324</v>
      </c>
      <c r="B610" s="70">
        <v>439</v>
      </c>
      <c r="C610" s="70">
        <v>14</v>
      </c>
      <c r="D610" s="70">
        <v>26</v>
      </c>
      <c r="E610" s="70">
        <v>2017</v>
      </c>
      <c r="F610" s="70" t="s">
        <v>156</v>
      </c>
      <c r="G610" s="70" t="s">
        <v>2310</v>
      </c>
      <c r="H610" s="70" t="s">
        <v>2311</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2325</v>
      </c>
      <c r="B611" s="70">
        <v>440</v>
      </c>
      <c r="C611" s="70">
        <v>15</v>
      </c>
      <c r="D611" s="70">
        <v>26</v>
      </c>
      <c r="E611" s="70">
        <v>2018</v>
      </c>
      <c r="F611" s="70" t="s">
        <v>183</v>
      </c>
      <c r="G611" s="70" t="s">
        <v>2310</v>
      </c>
      <c r="H611" s="70" t="s">
        <v>2311</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2326</v>
      </c>
      <c r="B612" s="70">
        <v>441</v>
      </c>
      <c r="C612" s="70">
        <v>16</v>
      </c>
      <c r="D612" s="70">
        <v>26</v>
      </c>
      <c r="E612" s="70">
        <v>2019</v>
      </c>
      <c r="F612" s="70" t="s">
        <v>158</v>
      </c>
      <c r="G612" s="70" t="s">
        <v>2310</v>
      </c>
      <c r="H612" s="70" t="s">
        <v>2311</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2327</v>
      </c>
      <c r="B613" s="70">
        <v>442</v>
      </c>
      <c r="C613" s="70">
        <v>17</v>
      </c>
      <c r="D613" s="70">
        <v>26</v>
      </c>
      <c r="E613" s="70">
        <v>2020</v>
      </c>
      <c r="F613" s="70" t="s">
        <v>159</v>
      </c>
      <c r="G613" s="70" t="s">
        <v>2310</v>
      </c>
      <c r="H613" s="70" t="s">
        <v>2311</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2328</v>
      </c>
      <c r="B614" s="70">
        <v>442</v>
      </c>
      <c r="C614" s="70">
        <v>18</v>
      </c>
      <c r="D614" s="70">
        <v>26</v>
      </c>
      <c r="E614" s="70">
        <v>2021</v>
      </c>
      <c r="F614" s="70" t="s">
        <v>160</v>
      </c>
      <c r="G614" s="70" t="s">
        <v>2310</v>
      </c>
      <c r="H614" s="70" t="s">
        <v>2311</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2329</v>
      </c>
      <c r="B615" s="70">
        <v>442</v>
      </c>
      <c r="C615" s="70">
        <v>19</v>
      </c>
      <c r="D615" s="70">
        <v>26</v>
      </c>
      <c r="E615" s="70">
        <v>2022</v>
      </c>
      <c r="F615" s="70" t="s">
        <v>161</v>
      </c>
      <c r="G615" s="1064" t="s">
        <v>2310</v>
      </c>
      <c r="H615" s="70" t="s">
        <v>2311</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442</v>
      </c>
      <c r="C616" s="70">
        <v>20</v>
      </c>
      <c r="D616" s="70">
        <v>26</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442</v>
      </c>
      <c r="C617" s="70">
        <v>21</v>
      </c>
      <c r="D617" s="70">
        <v>26</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3250.575428997277</v>
      </c>
      <c r="K618" s="71">
        <v>121.0522088599041</v>
      </c>
      <c r="L618" s="71">
        <v>160.93056764487989</v>
      </c>
      <c r="M618" s="71">
        <v>783.54865218060945</v>
      </c>
      <c r="N618" s="71">
        <v>956.26775333141461</v>
      </c>
      <c r="O618" s="71">
        <v>651.26035577309142</v>
      </c>
      <c r="P618" s="71">
        <v>875.48306384738999</v>
      </c>
      <c r="Q618" s="71">
        <v>50.723956568884397</v>
      </c>
      <c r="R618" s="71">
        <v>33.319122569344898</v>
      </c>
      <c r="S618" s="71">
        <v>51.137779999999992</v>
      </c>
      <c r="T618" s="72"/>
      <c r="U618" s="71">
        <v>195882212</v>
      </c>
      <c r="V618" s="71">
        <v>43421</v>
      </c>
      <c r="W618" s="71">
        <v>1537</v>
      </c>
      <c r="X618" s="71">
        <v>257869</v>
      </c>
      <c r="Y618" s="71">
        <v>234192</v>
      </c>
      <c r="Z618" s="71">
        <v>267871</v>
      </c>
      <c r="AA618" s="71">
        <v>212577</v>
      </c>
      <c r="AB618" s="71">
        <v>823585</v>
      </c>
      <c r="AC618" s="71">
        <v>5770932</v>
      </c>
      <c r="AD618" s="71">
        <v>51.137780000000006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2565.8605222294909</v>
      </c>
      <c r="K619" s="71">
        <v>94.875290669609441</v>
      </c>
      <c r="L619" s="71">
        <v>193.12191019969089</v>
      </c>
      <c r="M619" s="71">
        <v>1208.6819571997451</v>
      </c>
      <c r="N619" s="71">
        <v>1258.8061141025771</v>
      </c>
      <c r="O619" s="71">
        <v>1000.514627995768</v>
      </c>
      <c r="P619" s="71">
        <v>782.32426793540799</v>
      </c>
      <c r="Q619" s="71">
        <v>48.372954953268099</v>
      </c>
      <c r="R619" s="71">
        <v>81.427922178304527</v>
      </c>
      <c r="S619" s="71">
        <v>95.061341667999997</v>
      </c>
      <c r="T619" s="72"/>
      <c r="U619" s="71">
        <v>185226120</v>
      </c>
      <c r="V619" s="71">
        <v>40401</v>
      </c>
      <c r="W619" s="71">
        <v>1137</v>
      </c>
      <c r="X619" s="71">
        <v>227623</v>
      </c>
      <c r="Y619" s="71">
        <v>265138</v>
      </c>
      <c r="Z619" s="71">
        <v>476211</v>
      </c>
      <c r="AA619" s="71">
        <v>155573</v>
      </c>
      <c r="AB619" s="71">
        <v>821073</v>
      </c>
      <c r="AC619" s="71">
        <v>14398842</v>
      </c>
      <c r="AD619" s="71">
        <v>95.061341668000026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3450.5408761182862</v>
      </c>
      <c r="K621" s="71">
        <v>113.39398666010101</v>
      </c>
      <c r="L621" s="71">
        <v>162.4906285205559</v>
      </c>
      <c r="M621" s="71">
        <v>1673.0288598628381</v>
      </c>
      <c r="N621" s="71">
        <v>1870.94655896822</v>
      </c>
      <c r="O621" s="71">
        <v>972.29886523806033</v>
      </c>
      <c r="P621" s="71">
        <v>772.5217463662849</v>
      </c>
      <c r="Q621" s="71">
        <v>50.7173529410219</v>
      </c>
      <c r="R621" s="71">
        <v>76.658215766586366</v>
      </c>
      <c r="S621" s="71">
        <v>101.14931503459999</v>
      </c>
      <c r="T621" s="72"/>
      <c r="U621" s="71">
        <v>216122443</v>
      </c>
      <c r="V621" s="71">
        <v>38797</v>
      </c>
      <c r="W621" s="71">
        <v>2273</v>
      </c>
      <c r="X621" s="71">
        <v>275269</v>
      </c>
      <c r="Y621" s="71">
        <v>269072</v>
      </c>
      <c r="Z621" s="71">
        <v>481085</v>
      </c>
      <c r="AA621" s="71">
        <v>151282</v>
      </c>
      <c r="AB621" s="71">
        <v>815344</v>
      </c>
      <c r="AC621" s="71">
        <v>13944358</v>
      </c>
      <c r="AD621" s="71">
        <v>101.14931503459999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2537.767985261034</v>
      </c>
      <c r="K622" s="71">
        <v>78.717986278721497</v>
      </c>
      <c r="L622" s="71">
        <v>139.24366094972569</v>
      </c>
      <c r="M622" s="71">
        <v>1707.8801792238121</v>
      </c>
      <c r="N622" s="71">
        <v>1709.9710312977679</v>
      </c>
      <c r="O622" s="71">
        <v>943.32879666698341</v>
      </c>
      <c r="P622" s="71">
        <v>750.34089630614756</v>
      </c>
      <c r="Q622" s="71">
        <v>49.719187815698703</v>
      </c>
      <c r="R622" s="71">
        <v>72.299871773312219</v>
      </c>
      <c r="S622" s="71">
        <v>86.76786728383999</v>
      </c>
      <c r="T622" s="72"/>
      <c r="U622" s="71">
        <v>209512022</v>
      </c>
      <c r="V622" s="71">
        <v>38797</v>
      </c>
      <c r="W622" s="71">
        <v>2273</v>
      </c>
      <c r="X622" s="71">
        <v>275269</v>
      </c>
      <c r="Y622" s="71">
        <v>270459</v>
      </c>
      <c r="Z622" s="71">
        <v>483133</v>
      </c>
      <c r="AA622" s="71">
        <v>147106</v>
      </c>
      <c r="AB622" s="71">
        <v>812444</v>
      </c>
      <c r="AC622" s="71">
        <v>13656451</v>
      </c>
      <c r="AD622" s="71">
        <v>86.767867283840019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2220.0802316236991</v>
      </c>
      <c r="K623" s="71">
        <v>64.968537847705761</v>
      </c>
      <c r="L623" s="71">
        <v>156.94760617210969</v>
      </c>
      <c r="M623" s="71">
        <v>1620.079645629706</v>
      </c>
      <c r="N623" s="71">
        <v>1256.9300070493309</v>
      </c>
      <c r="O623" s="71">
        <v>962.39662579663582</v>
      </c>
      <c r="P623" s="71">
        <v>714.13121250004497</v>
      </c>
      <c r="Q623" s="71">
        <v>47.189671182120698</v>
      </c>
      <c r="R623" s="71">
        <v>72.956994512115841</v>
      </c>
      <c r="S623" s="71">
        <v>93.298632319364401</v>
      </c>
      <c r="T623" s="72"/>
      <c r="U623" s="71">
        <v>167340100</v>
      </c>
      <c r="V623" s="71">
        <v>36649</v>
      </c>
      <c r="W623" s="71">
        <v>3450</v>
      </c>
      <c r="X623" s="71">
        <v>295623</v>
      </c>
      <c r="Y623" s="71">
        <v>272292</v>
      </c>
      <c r="Z623" s="71">
        <v>486515</v>
      </c>
      <c r="AA623" s="71">
        <v>143733</v>
      </c>
      <c r="AB623" s="71">
        <v>809465</v>
      </c>
      <c r="AC623" s="71">
        <v>13444053</v>
      </c>
      <c r="AD623" s="71">
        <v>93.298632319364401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3.4220000000000002</v>
      </c>
      <c r="BI623" s="71">
        <v>0</v>
      </c>
      <c r="BJ623" s="71">
        <v>2954.7139999999999</v>
      </c>
      <c r="BK623" s="71">
        <v>365.4</v>
      </c>
      <c r="BL623" s="71">
        <v>201.20000000000005</v>
      </c>
      <c r="BM623" s="71">
        <v>0</v>
      </c>
      <c r="BN623" s="72"/>
      <c r="BO623" s="71">
        <v>1</v>
      </c>
      <c r="BP623" s="71">
        <v>0</v>
      </c>
      <c r="BQ623" s="71">
        <v>90</v>
      </c>
      <c r="BR623" s="71">
        <v>3</v>
      </c>
      <c r="BS623" s="71">
        <v>22</v>
      </c>
      <c r="BT623" s="71">
        <v>0</v>
      </c>
      <c r="BU623"/>
      <c r="BV623" s="70">
        <v>3156.0889999999999</v>
      </c>
      <c r="BW623" s="70">
        <v>57.9</v>
      </c>
      <c r="BX623" s="70">
        <v>297.7</v>
      </c>
      <c r="BY623" s="70">
        <v>0</v>
      </c>
      <c r="BZ623" s="70">
        <v>13.047000000000001</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2379.5496055008689</v>
      </c>
      <c r="K624" s="71">
        <v>73.250953881219615</v>
      </c>
      <c r="L624" s="71">
        <v>147.5657056793091</v>
      </c>
      <c r="M624" s="71">
        <v>1889.2300623690801</v>
      </c>
      <c r="N624" s="71">
        <v>1435.4642417800931</v>
      </c>
      <c r="O624" s="71">
        <v>964.12985726929958</v>
      </c>
      <c r="P624" s="71">
        <v>720.72274147259111</v>
      </c>
      <c r="Q624" s="71">
        <v>49.062245835571296</v>
      </c>
      <c r="R624" s="71">
        <v>75.896866771345131</v>
      </c>
      <c r="S624" s="71">
        <v>93.23353764570318</v>
      </c>
      <c r="T624" s="72"/>
      <c r="U624" s="71">
        <v>180700620</v>
      </c>
      <c r="V624" s="71">
        <v>36649</v>
      </c>
      <c r="W624" s="71">
        <v>3450</v>
      </c>
      <c r="X624" s="71">
        <v>295623</v>
      </c>
      <c r="Y624" s="71">
        <v>274156</v>
      </c>
      <c r="Z624" s="71">
        <v>489656</v>
      </c>
      <c r="AA624" s="71">
        <v>141437</v>
      </c>
      <c r="AB624" s="71">
        <v>806428</v>
      </c>
      <c r="AC624" s="71">
        <v>13253761</v>
      </c>
      <c r="AD624" s="71">
        <v>93.233537645703194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2.64</v>
      </c>
      <c r="BI624" s="71">
        <v>0</v>
      </c>
      <c r="BJ624" s="71">
        <v>2729.2510000000002</v>
      </c>
      <c r="BK624" s="71">
        <v>378.495</v>
      </c>
      <c r="BL624" s="71">
        <v>167.55</v>
      </c>
      <c r="BM624" s="71">
        <v>0</v>
      </c>
      <c r="BN624" s="72"/>
      <c r="BO624" s="71">
        <v>1</v>
      </c>
      <c r="BP624" s="71">
        <v>0</v>
      </c>
      <c r="BQ624" s="71">
        <v>96</v>
      </c>
      <c r="BR624" s="71">
        <v>3</v>
      </c>
      <c r="BS624" s="71">
        <v>24</v>
      </c>
      <c r="BT624" s="71">
        <v>0</v>
      </c>
      <c r="BU624"/>
      <c r="BV624" s="70">
        <v>2866.962</v>
      </c>
      <c r="BW624" s="70">
        <v>82.206000000000003</v>
      </c>
      <c r="BX624" s="70">
        <v>312.82299999999998</v>
      </c>
      <c r="BY624" s="70">
        <v>0</v>
      </c>
      <c r="BZ624" s="70">
        <v>15.945</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2931.2031086150059</v>
      </c>
      <c r="K625" s="71">
        <v>99.143021921325669</v>
      </c>
      <c r="L625" s="71">
        <v>158.03559596122139</v>
      </c>
      <c r="M625" s="71">
        <v>2250.9438802893678</v>
      </c>
      <c r="N625" s="71">
        <v>1934.120107199599</v>
      </c>
      <c r="O625" s="71">
        <v>955.56613495220552</v>
      </c>
      <c r="P625" s="71">
        <v>693.60552733158647</v>
      </c>
      <c r="Q625" s="71">
        <v>56.364796435851801</v>
      </c>
      <c r="R625" s="71">
        <v>70.131045068023013</v>
      </c>
      <c r="S625" s="71">
        <v>98.701992305621417</v>
      </c>
      <c r="T625" s="72"/>
      <c r="U625" s="71">
        <v>191258454</v>
      </c>
      <c r="V625" s="71">
        <v>36649</v>
      </c>
      <c r="W625" s="71">
        <v>3450</v>
      </c>
      <c r="X625" s="71">
        <v>295623</v>
      </c>
      <c r="Y625" s="71">
        <v>275683</v>
      </c>
      <c r="Z625" s="71">
        <v>495850</v>
      </c>
      <c r="AA625" s="71">
        <v>140166</v>
      </c>
      <c r="AB625" s="71">
        <v>803180</v>
      </c>
      <c r="AC625" s="71">
        <v>12226629</v>
      </c>
      <c r="AD625" s="71">
        <v>98.701992305621403</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2884.884</v>
      </c>
      <c r="BK625" s="71">
        <v>504.75700000000001</v>
      </c>
      <c r="BL625" s="71">
        <v>200.68100000000001</v>
      </c>
      <c r="BM625" s="71">
        <v>0</v>
      </c>
      <c r="BN625" s="72"/>
      <c r="BO625" s="71">
        <v>0</v>
      </c>
      <c r="BP625" s="71">
        <v>0</v>
      </c>
      <c r="BQ625" s="71">
        <v>96</v>
      </c>
      <c r="BR625" s="71">
        <v>4</v>
      </c>
      <c r="BS625" s="71">
        <v>27</v>
      </c>
      <c r="BT625" s="71">
        <v>0</v>
      </c>
      <c r="BU625"/>
      <c r="BV625" s="70">
        <v>3085.0239999999999</v>
      </c>
      <c r="BW625" s="70">
        <v>84.546000000000006</v>
      </c>
      <c r="BX625" s="70">
        <v>391.34199999999998</v>
      </c>
      <c r="BY625" s="70">
        <v>0</v>
      </c>
      <c r="BZ625" s="70">
        <v>25.71</v>
      </c>
      <c r="CA625" s="70">
        <v>0</v>
      </c>
      <c r="CB625" s="70">
        <v>0</v>
      </c>
      <c r="CC625" s="70">
        <v>3.7</v>
      </c>
      <c r="CD625" s="70">
        <v>0</v>
      </c>
    </row>
    <row r="626" spans="1:82">
      <c r="A626" s="70" t="s">
        <v>2369</v>
      </c>
      <c r="B626" s="70">
        <v>519</v>
      </c>
      <c r="C626" s="70">
        <v>9</v>
      </c>
      <c r="D626" s="70">
        <v>31</v>
      </c>
      <c r="E626" s="70">
        <v>2012</v>
      </c>
      <c r="F626" s="70" t="s">
        <v>179</v>
      </c>
      <c r="G626" s="70" t="s">
        <v>2360</v>
      </c>
      <c r="H626" s="70" t="s">
        <v>2361</v>
      </c>
      <c r="I626" s="148"/>
      <c r="J626" s="71">
        <v>2876.382476950776</v>
      </c>
      <c r="K626" s="71">
        <v>90.049649798677791</v>
      </c>
      <c r="L626" s="71">
        <v>153.40404283151881</v>
      </c>
      <c r="M626" s="71">
        <v>2181.8417732951189</v>
      </c>
      <c r="N626" s="71">
        <v>2127.379685908114</v>
      </c>
      <c r="O626" s="71">
        <v>958.86834677650165</v>
      </c>
      <c r="P626" s="71">
        <v>688.00168051111677</v>
      </c>
      <c r="Q626" s="71">
        <v>61.801300660840496</v>
      </c>
      <c r="R626" s="71">
        <v>68.968081220104636</v>
      </c>
      <c r="S626" s="71">
        <v>97.337170107569193</v>
      </c>
      <c r="T626" s="72"/>
      <c r="U626" s="71">
        <v>193438328</v>
      </c>
      <c r="V626" s="71">
        <v>36649</v>
      </c>
      <c r="W626" s="71">
        <v>3450</v>
      </c>
      <c r="X626" s="71">
        <v>295623</v>
      </c>
      <c r="Y626" s="71">
        <v>283611</v>
      </c>
      <c r="Z626" s="71">
        <v>501510</v>
      </c>
      <c r="AA626" s="71">
        <v>138247</v>
      </c>
      <c r="AB626" s="71">
        <v>810552</v>
      </c>
      <c r="AC626" s="71">
        <v>11712450</v>
      </c>
      <c r="AD626" s="71">
        <v>97.337170107569179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2893.145</v>
      </c>
      <c r="BK626" s="71">
        <v>550.42700000000002</v>
      </c>
      <c r="BL626" s="71">
        <v>252.51299999999998</v>
      </c>
      <c r="BM626" s="71">
        <v>0</v>
      </c>
      <c r="BN626" s="72"/>
      <c r="BO626" s="71">
        <v>0</v>
      </c>
      <c r="BP626" s="71">
        <v>0</v>
      </c>
      <c r="BQ626" s="71">
        <v>95</v>
      </c>
      <c r="BR626" s="71">
        <v>5</v>
      </c>
      <c r="BS626" s="71">
        <v>28</v>
      </c>
      <c r="BT626" s="71">
        <v>0</v>
      </c>
      <c r="BU626"/>
      <c r="BV626" s="70">
        <v>3260.221</v>
      </c>
      <c r="BW626" s="70">
        <v>95.841999999999999</v>
      </c>
      <c r="BX626" s="70">
        <v>310.29500000000002</v>
      </c>
      <c r="BY626" s="70">
        <v>0</v>
      </c>
      <c r="BZ626" s="70">
        <v>26.427</v>
      </c>
      <c r="CA626" s="70">
        <v>0</v>
      </c>
      <c r="CB626" s="70">
        <v>0</v>
      </c>
      <c r="CC626" s="70">
        <v>3.3</v>
      </c>
      <c r="CD626" s="70">
        <v>0</v>
      </c>
    </row>
    <row r="627" spans="1:82">
      <c r="A627" s="70" t="s">
        <v>2370</v>
      </c>
      <c r="B627" s="70">
        <v>520</v>
      </c>
      <c r="C627" s="70">
        <v>10</v>
      </c>
      <c r="D627" s="70">
        <v>31</v>
      </c>
      <c r="E627" s="70">
        <v>2013</v>
      </c>
      <c r="F627" s="70" t="s">
        <v>180</v>
      </c>
      <c r="G627" s="70" t="s">
        <v>2360</v>
      </c>
      <c r="H627" s="70" t="s">
        <v>2361</v>
      </c>
      <c r="I627" s="148"/>
      <c r="J627" s="71">
        <v>2858.7601949658342</v>
      </c>
      <c r="K627" s="71">
        <v>75.501228499378769</v>
      </c>
      <c r="L627" s="71">
        <v>161.83323405743329</v>
      </c>
      <c r="M627" s="71">
        <v>2242.1694000766461</v>
      </c>
      <c r="N627" s="71">
        <v>2036.5929211968389</v>
      </c>
      <c r="O627" s="71">
        <v>927.58854153338257</v>
      </c>
      <c r="P627" s="71">
        <v>683.23590477866958</v>
      </c>
      <c r="Q627" s="71">
        <v>62.520468459464901</v>
      </c>
      <c r="R627" s="71">
        <v>70.88111675508128</v>
      </c>
      <c r="S627" s="71">
        <v>95.720039688484945</v>
      </c>
      <c r="T627" s="72"/>
      <c r="U627" s="71">
        <v>183013536</v>
      </c>
      <c r="V627" s="71">
        <v>36649</v>
      </c>
      <c r="W627" s="71">
        <v>3450</v>
      </c>
      <c r="X627" s="71">
        <v>295623</v>
      </c>
      <c r="Y627" s="71">
        <v>284689</v>
      </c>
      <c r="Z627" s="71">
        <v>506811</v>
      </c>
      <c r="AA627" s="71">
        <v>136774</v>
      </c>
      <c r="AB627" s="71">
        <v>808229</v>
      </c>
      <c r="AC627" s="71">
        <v>11750091</v>
      </c>
      <c r="AD627" s="71">
        <v>95.720039688484945</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3165.518</v>
      </c>
      <c r="BK627" s="71">
        <v>701.14300000000003</v>
      </c>
      <c r="BL627" s="71">
        <v>261.53699999999998</v>
      </c>
      <c r="BM627" s="71">
        <v>0</v>
      </c>
      <c r="BN627" s="72"/>
      <c r="BO627" s="71">
        <v>0</v>
      </c>
      <c r="BP627" s="71">
        <v>0</v>
      </c>
      <c r="BQ627" s="71">
        <v>103</v>
      </c>
      <c r="BR627" s="71">
        <v>6</v>
      </c>
      <c r="BS627" s="71">
        <v>29</v>
      </c>
      <c r="BT627" s="71">
        <v>0</v>
      </c>
      <c r="BU627"/>
      <c r="BV627" s="70">
        <v>3682.9349999999999</v>
      </c>
      <c r="BW627" s="70">
        <v>96.611999999999995</v>
      </c>
      <c r="BX627" s="70">
        <v>320.01600000000002</v>
      </c>
      <c r="BY627" s="70">
        <v>0</v>
      </c>
      <c r="BZ627" s="70">
        <v>28.635000000000002</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2798.1200141989821</v>
      </c>
      <c r="K628" s="71">
        <v>77.225609031117159</v>
      </c>
      <c r="L628" s="71">
        <v>141.05674102864299</v>
      </c>
      <c r="M628" s="71">
        <v>2247.214504137386</v>
      </c>
      <c r="N628" s="71">
        <v>2078.26431431423</v>
      </c>
      <c r="O628" s="71">
        <v>890.34531602444827</v>
      </c>
      <c r="P628" s="71">
        <v>680.25953288555002</v>
      </c>
      <c r="Q628" s="71">
        <v>59.634062501737503</v>
      </c>
      <c r="R628" s="71">
        <v>69.981532056348598</v>
      </c>
      <c r="S628" s="71">
        <v>105.28632499482001</v>
      </c>
      <c r="T628" s="72"/>
      <c r="U628" s="71">
        <v>189182938</v>
      </c>
      <c r="V628" s="71">
        <v>32778</v>
      </c>
      <c r="W628" s="71">
        <v>3879</v>
      </c>
      <c r="X628" s="71">
        <v>290370</v>
      </c>
      <c r="Y628" s="71">
        <v>286201</v>
      </c>
      <c r="Z628" s="71">
        <v>512353</v>
      </c>
      <c r="AA628" s="71">
        <v>135474</v>
      </c>
      <c r="AB628" s="71">
        <v>803505</v>
      </c>
      <c r="AC628" s="71">
        <v>11637443</v>
      </c>
      <c r="AD628" s="71">
        <v>105.28632499482001</v>
      </c>
      <c r="AE628" s="72"/>
      <c r="AF628" s="71"/>
      <c r="AG628" s="71"/>
      <c r="AH628" s="71"/>
      <c r="AI628" s="71"/>
      <c r="AJ628" s="71"/>
      <c r="AK628" s="71"/>
      <c r="AL628" s="71"/>
      <c r="AM628" s="71"/>
      <c r="AN628" s="71"/>
      <c r="AO628" s="71"/>
      <c r="AP628" s="71"/>
      <c r="AQ628" s="72"/>
      <c r="AR628" s="71">
        <v>8095</v>
      </c>
      <c r="AS628" s="71">
        <v>1145</v>
      </c>
      <c r="AT628" s="71">
        <v>1</v>
      </c>
      <c r="AU628" s="71">
        <v>3</v>
      </c>
      <c r="AV628" s="71">
        <v>0</v>
      </c>
      <c r="AW628" s="71">
        <v>0</v>
      </c>
      <c r="AX628" s="71"/>
      <c r="AY628" s="72"/>
      <c r="AZ628" s="71">
        <v>34415.608999999997</v>
      </c>
      <c r="BA628" s="71">
        <v>73539.518000000011</v>
      </c>
      <c r="BB628" s="71">
        <v>20000</v>
      </c>
      <c r="BC628" s="71">
        <v>5831</v>
      </c>
      <c r="BD628" s="71">
        <v>0</v>
      </c>
      <c r="BE628" s="71">
        <v>0</v>
      </c>
      <c r="BF628" s="71"/>
      <c r="BG628" s="72"/>
      <c r="BH628" s="71">
        <v>0</v>
      </c>
      <c r="BI628" s="71">
        <v>0</v>
      </c>
      <c r="BJ628" s="71">
        <v>3120.5790000000002</v>
      </c>
      <c r="BK628" s="71">
        <v>717.37699999999995</v>
      </c>
      <c r="BL628" s="71">
        <v>245.15999999999997</v>
      </c>
      <c r="BM628" s="71">
        <v>0</v>
      </c>
      <c r="BN628" s="72"/>
      <c r="BO628" s="71">
        <v>0</v>
      </c>
      <c r="BP628" s="71">
        <v>0</v>
      </c>
      <c r="BQ628" s="71">
        <v>108</v>
      </c>
      <c r="BR628" s="71">
        <v>6</v>
      </c>
      <c r="BS628" s="71">
        <v>29</v>
      </c>
      <c r="BT628" s="71">
        <v>0</v>
      </c>
      <c r="BU628"/>
      <c r="BV628" s="70">
        <v>3623.5909999999999</v>
      </c>
      <c r="BW628" s="70">
        <v>110.907</v>
      </c>
      <c r="BX628" s="70">
        <v>315.81700000000001</v>
      </c>
      <c r="BY628" s="70">
        <v>0</v>
      </c>
      <c r="BZ628" s="70">
        <v>27.100999999999999</v>
      </c>
      <c r="CA628" s="70">
        <v>0</v>
      </c>
      <c r="CB628" s="70">
        <v>0</v>
      </c>
      <c r="CC628" s="70">
        <v>5.7</v>
      </c>
      <c r="CD628" s="70">
        <v>0</v>
      </c>
    </row>
    <row r="629" spans="1:82">
      <c r="A629" s="70" t="s">
        <v>2372</v>
      </c>
      <c r="B629" s="70">
        <v>522</v>
      </c>
      <c r="C629" s="70">
        <v>12</v>
      </c>
      <c r="D629" s="70">
        <v>31</v>
      </c>
      <c r="E629" s="70">
        <v>2015</v>
      </c>
      <c r="F629" s="70" t="s">
        <v>182</v>
      </c>
      <c r="G629" s="70" t="s">
        <v>2360</v>
      </c>
      <c r="H629" s="70" t="s">
        <v>2361</v>
      </c>
      <c r="I629" s="148"/>
      <c r="J629" s="71">
        <v>2707.7500373405642</v>
      </c>
      <c r="K629" s="71">
        <v>75.080521880788979</v>
      </c>
      <c r="L629" s="71">
        <v>113.4852588408561</v>
      </c>
      <c r="M629" s="71">
        <v>1685.3065181452239</v>
      </c>
      <c r="N629" s="71">
        <v>1984.322090247709</v>
      </c>
      <c r="O629" s="71">
        <v>886.20095448673749</v>
      </c>
      <c r="P629" s="71">
        <v>674.05303016522794</v>
      </c>
      <c r="Q629" s="71">
        <v>58.066581178883503</v>
      </c>
      <c r="R629" s="71">
        <v>70.909061204095991</v>
      </c>
      <c r="S629" s="71">
        <v>106.7005099662221</v>
      </c>
      <c r="T629" s="72"/>
      <c r="U629" s="71">
        <v>203926074</v>
      </c>
      <c r="V629" s="71">
        <v>32778</v>
      </c>
      <c r="W629" s="71">
        <v>3879</v>
      </c>
      <c r="X629" s="71">
        <v>290370</v>
      </c>
      <c r="Y629" s="71">
        <v>288163</v>
      </c>
      <c r="Z629" s="71">
        <v>514876</v>
      </c>
      <c r="AA629" s="71">
        <v>134132</v>
      </c>
      <c r="AB629" s="71">
        <v>799220</v>
      </c>
      <c r="AC629" s="71">
        <v>12120747</v>
      </c>
      <c r="AD629" s="71">
        <v>106.7005099662221</v>
      </c>
      <c r="AE629" s="72"/>
      <c r="AF629" s="71">
        <v>2317651710.9730468</v>
      </c>
      <c r="AG629" s="71">
        <v>55605191.83927907</v>
      </c>
      <c r="AH629" s="71">
        <v>16161758.56443858</v>
      </c>
      <c r="AI629" s="71">
        <v>1845591845.633311</v>
      </c>
      <c r="AJ629" s="71">
        <v>2751473842.4427619</v>
      </c>
      <c r="AK629" s="71"/>
      <c r="AL629" s="71"/>
      <c r="AM629" s="71">
        <v>109529748.39819381</v>
      </c>
      <c r="AN629" s="71"/>
      <c r="AO629" s="71"/>
      <c r="AP629" s="71">
        <v>7096014097.8510303</v>
      </c>
      <c r="AQ629" s="72"/>
      <c r="AR629" s="71">
        <v>8761</v>
      </c>
      <c r="AS629" s="71">
        <v>1582</v>
      </c>
      <c r="AT629" s="71">
        <v>1</v>
      </c>
      <c r="AU629" s="71">
        <v>5</v>
      </c>
      <c r="AV629" s="71">
        <v>0</v>
      </c>
      <c r="AW629" s="71">
        <v>1</v>
      </c>
      <c r="AX629" s="71"/>
      <c r="AY629" s="72"/>
      <c r="AZ629" s="71">
        <v>37780.078999999998</v>
      </c>
      <c r="BA629" s="71">
        <v>101685.21799999999</v>
      </c>
      <c r="BB629" s="71">
        <v>20000</v>
      </c>
      <c r="BC629" s="71">
        <v>5997.6</v>
      </c>
      <c r="BD629" s="71">
        <v>0</v>
      </c>
      <c r="BE629" s="71">
        <v>7270</v>
      </c>
      <c r="BF629" s="71"/>
      <c r="BG629" s="72"/>
      <c r="BH629" s="71">
        <v>0</v>
      </c>
      <c r="BI629" s="71">
        <v>0</v>
      </c>
      <c r="BJ629" s="71">
        <v>3185.5859999999998</v>
      </c>
      <c r="BK629" s="71">
        <v>744.20500000000004</v>
      </c>
      <c r="BL629" s="71">
        <v>223.86100000000002</v>
      </c>
      <c r="BM629" s="71">
        <v>0</v>
      </c>
      <c r="BN629" s="72"/>
      <c r="BO629" s="71">
        <v>0</v>
      </c>
      <c r="BP629" s="71">
        <v>0</v>
      </c>
      <c r="BQ629" s="71">
        <v>111</v>
      </c>
      <c r="BR629" s="71">
        <v>6</v>
      </c>
      <c r="BS629" s="71">
        <v>26</v>
      </c>
      <c r="BT629" s="71">
        <v>0</v>
      </c>
      <c r="BU629"/>
      <c r="BV629" s="70">
        <v>3716.3989999999999</v>
      </c>
      <c r="BW629" s="70">
        <v>116.84099999999999</v>
      </c>
      <c r="BX629" s="70">
        <v>296.27999999999997</v>
      </c>
      <c r="BY629" s="70">
        <v>0</v>
      </c>
      <c r="BZ629" s="70">
        <v>24.132000000000001</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2782.6505501916831</v>
      </c>
      <c r="K630" s="71">
        <v>76.071928008277013</v>
      </c>
      <c r="L630" s="71">
        <v>143.61217604980584</v>
      </c>
      <c r="M630" s="71">
        <v>1486.649418526873</v>
      </c>
      <c r="N630" s="71">
        <v>1925.382409331695</v>
      </c>
      <c r="O630" s="71">
        <v>880.66438630241214</v>
      </c>
      <c r="P630" s="71">
        <v>671.76689460323496</v>
      </c>
      <c r="Q630" s="71">
        <v>56.112413781996644</v>
      </c>
      <c r="R630" s="71">
        <v>74.638392851298974</v>
      </c>
      <c r="S630" s="71">
        <v>97.827989835630007</v>
      </c>
      <c r="T630" s="72"/>
      <c r="U630" s="71">
        <v>204366501</v>
      </c>
      <c r="V630" s="71">
        <v>32778</v>
      </c>
      <c r="W630" s="71">
        <v>3879</v>
      </c>
      <c r="X630" s="71">
        <v>290370</v>
      </c>
      <c r="Y630" s="71">
        <v>289825</v>
      </c>
      <c r="Z630" s="71">
        <v>517949</v>
      </c>
      <c r="AA630" s="71">
        <v>138260</v>
      </c>
      <c r="AB630" s="71">
        <v>794433</v>
      </c>
      <c r="AC630" s="71">
        <v>12747502.797471059</v>
      </c>
      <c r="AD630" s="71">
        <v>97.827989835630007</v>
      </c>
      <c r="AE630" s="72"/>
      <c r="AF630" s="71">
        <v>2401671454.8827381</v>
      </c>
      <c r="AG630" s="71">
        <v>52869810.812184937</v>
      </c>
      <c r="AH630" s="71">
        <v>16020783.66968636</v>
      </c>
      <c r="AI630" s="71">
        <v>1830074360.9744201</v>
      </c>
      <c r="AJ630" s="71">
        <v>2502707546.6428041</v>
      </c>
      <c r="AK630" s="71"/>
      <c r="AL630" s="71"/>
      <c r="AM630" s="71">
        <v>108958294.31908099</v>
      </c>
      <c r="AN630" s="71"/>
      <c r="AO630" s="71"/>
      <c r="AP630" s="71">
        <v>6912302251.3009148</v>
      </c>
      <c r="AQ630" s="72"/>
      <c r="AR630" s="71">
        <v>9455</v>
      </c>
      <c r="AS630" s="71">
        <v>1868</v>
      </c>
      <c r="AT630" s="71">
        <v>2</v>
      </c>
      <c r="AU630" s="71">
        <v>8</v>
      </c>
      <c r="AV630" s="71">
        <v>0</v>
      </c>
      <c r="AW630" s="71">
        <v>1</v>
      </c>
      <c r="AX630" s="71"/>
      <c r="AY630" s="72"/>
      <c r="AZ630" s="71">
        <v>41580.630999999987</v>
      </c>
      <c r="BA630" s="71">
        <v>124752.41800000001</v>
      </c>
      <c r="BB630" s="71">
        <v>28000</v>
      </c>
      <c r="BC630" s="71">
        <v>7096.6</v>
      </c>
      <c r="BD630" s="71">
        <v>0</v>
      </c>
      <c r="BE630" s="71">
        <v>7350</v>
      </c>
      <c r="BF630" s="71"/>
      <c r="BG630" s="72"/>
      <c r="BH630" s="71">
        <v>0</v>
      </c>
      <c r="BI630" s="71">
        <v>0</v>
      </c>
      <c r="BJ630" s="71">
        <v>3202.777</v>
      </c>
      <c r="BK630" s="71">
        <v>734.56500000000005</v>
      </c>
      <c r="BL630" s="71">
        <v>220.40300000000002</v>
      </c>
      <c r="BM630" s="71">
        <v>0</v>
      </c>
      <c r="BN630" s="72"/>
      <c r="BO630" s="71">
        <v>0</v>
      </c>
      <c r="BP630" s="71">
        <v>0</v>
      </c>
      <c r="BQ630" s="71">
        <v>111</v>
      </c>
      <c r="BR630" s="71">
        <v>7</v>
      </c>
      <c r="BS630" s="71">
        <v>26</v>
      </c>
      <c r="BT630" s="71">
        <v>0</v>
      </c>
      <c r="BU630"/>
      <c r="BV630" s="70">
        <v>3679.703</v>
      </c>
      <c r="BW630" s="70">
        <v>116.64</v>
      </c>
      <c r="BX630" s="70">
        <v>335.07</v>
      </c>
      <c r="BY630" s="70">
        <v>0</v>
      </c>
      <c r="BZ630" s="70">
        <v>23.132000000000001</v>
      </c>
      <c r="CA630" s="70">
        <v>0</v>
      </c>
      <c r="CB630" s="70">
        <v>0</v>
      </c>
      <c r="CC630" s="70">
        <v>3.2</v>
      </c>
      <c r="CD630" s="70">
        <v>0</v>
      </c>
    </row>
    <row r="631" spans="1:82">
      <c r="A631" s="70" t="s">
        <v>2374</v>
      </c>
      <c r="B631" s="70">
        <v>524</v>
      </c>
      <c r="C631" s="70">
        <v>14</v>
      </c>
      <c r="D631" s="70">
        <v>31</v>
      </c>
      <c r="E631" s="70">
        <v>2017</v>
      </c>
      <c r="F631" s="70" t="s">
        <v>156</v>
      </c>
      <c r="G631" s="70" t="s">
        <v>2360</v>
      </c>
      <c r="H631" s="70" t="s">
        <v>2361</v>
      </c>
      <c r="I631" s="148"/>
      <c r="J631" s="71">
        <v>2530.9737487942125</v>
      </c>
      <c r="K631" s="71">
        <v>73.535526458787913</v>
      </c>
      <c r="L631" s="71">
        <v>147.30158526571915</v>
      </c>
      <c r="M631" s="71">
        <v>1366.8028762517615</v>
      </c>
      <c r="N631" s="71">
        <v>1919.1054701740425</v>
      </c>
      <c r="O631" s="71">
        <v>872.49919125558893</v>
      </c>
      <c r="P631" s="71">
        <v>665.31477683736659</v>
      </c>
      <c r="Q631" s="71">
        <v>54.010940552169501</v>
      </c>
      <c r="R631" s="71">
        <v>70.236944660530767</v>
      </c>
      <c r="S631" s="71">
        <v>96.190646670320035</v>
      </c>
      <c r="T631" s="72"/>
      <c r="U631" s="71">
        <v>210616008</v>
      </c>
      <c r="V631" s="71">
        <v>32778</v>
      </c>
      <c r="W631" s="71">
        <v>3879</v>
      </c>
      <c r="X631" s="71">
        <v>290370</v>
      </c>
      <c r="Y631" s="71">
        <v>292518</v>
      </c>
      <c r="Z631" s="71">
        <v>521659</v>
      </c>
      <c r="AA631" s="71">
        <v>137805</v>
      </c>
      <c r="AB631" s="71">
        <v>790758</v>
      </c>
      <c r="AC631" s="71">
        <v>12233800</v>
      </c>
      <c r="AD631" s="71">
        <v>96.190646670320035</v>
      </c>
      <c r="AE631" s="72"/>
      <c r="AF631" s="71">
        <v>2382426922.7563219</v>
      </c>
      <c r="AG631" s="71">
        <v>53323433.406793401</v>
      </c>
      <c r="AH631" s="71">
        <v>22976224.93293808</v>
      </c>
      <c r="AI631" s="71">
        <v>1845588165.692832</v>
      </c>
      <c r="AJ631" s="71">
        <v>2629223027.1551318</v>
      </c>
      <c r="AK631" s="71"/>
      <c r="AL631" s="71"/>
      <c r="AM631" s="71">
        <v>108623961.015278</v>
      </c>
      <c r="AN631" s="71"/>
      <c r="AO631" s="71"/>
      <c r="AP631" s="71">
        <v>7042161734.9592953</v>
      </c>
      <c r="AQ631" s="72"/>
      <c r="AR631" s="71">
        <v>9957</v>
      </c>
      <c r="AS631" s="71">
        <v>2025</v>
      </c>
      <c r="AT631" s="71">
        <v>2</v>
      </c>
      <c r="AU631" s="71">
        <v>8</v>
      </c>
      <c r="AV631" s="71">
        <v>0</v>
      </c>
      <c r="AW631" s="71">
        <v>4</v>
      </c>
      <c r="AX631" s="71"/>
      <c r="AY631" s="72"/>
      <c r="AZ631" s="71">
        <v>44425.823000000011</v>
      </c>
      <c r="BA631" s="71">
        <v>135734.818</v>
      </c>
      <c r="BB631" s="71">
        <v>28000</v>
      </c>
      <c r="BC631" s="71">
        <v>7096.6</v>
      </c>
      <c r="BD631" s="71">
        <v>0</v>
      </c>
      <c r="BE631" s="71">
        <v>37193.862000000001</v>
      </c>
      <c r="BF631" s="71"/>
      <c r="BG631" s="72"/>
      <c r="BH631" s="71">
        <v>0</v>
      </c>
      <c r="BI631" s="71">
        <v>0</v>
      </c>
      <c r="BJ631" s="71">
        <v>3294.0569999999998</v>
      </c>
      <c r="BK631" s="71">
        <v>629.88199999999995</v>
      </c>
      <c r="BL631" s="71">
        <v>230.12800000000001</v>
      </c>
      <c r="BM631" s="71">
        <v>0</v>
      </c>
      <c r="BN631" s="72"/>
      <c r="BO631" s="71">
        <v>0</v>
      </c>
      <c r="BP631" s="71">
        <v>0</v>
      </c>
      <c r="BQ631" s="71">
        <v>109</v>
      </c>
      <c r="BR631" s="71">
        <v>8</v>
      </c>
      <c r="BS631" s="71">
        <v>26</v>
      </c>
      <c r="BT631" s="71">
        <v>0</v>
      </c>
      <c r="BU631"/>
      <c r="BV631" s="70">
        <v>3674.9859999999999</v>
      </c>
      <c r="BW631" s="70">
        <v>112.41200000000001</v>
      </c>
      <c r="BX631" s="70">
        <v>340.03300000000002</v>
      </c>
      <c r="BY631" s="70">
        <v>0</v>
      </c>
      <c r="BZ631" s="70">
        <v>22.536000000000001</v>
      </c>
      <c r="CA631" s="70">
        <v>0</v>
      </c>
      <c r="CB631" s="70">
        <v>0</v>
      </c>
      <c r="CC631" s="70">
        <v>4.0999999999999996</v>
      </c>
      <c r="CD631" s="70">
        <v>0</v>
      </c>
    </row>
    <row r="632" spans="1:82">
      <c r="A632" s="70" t="s">
        <v>2375</v>
      </c>
      <c r="B632" s="70">
        <v>525</v>
      </c>
      <c r="C632" s="70">
        <v>15</v>
      </c>
      <c r="D632" s="70">
        <v>31</v>
      </c>
      <c r="E632" s="70">
        <v>2018</v>
      </c>
      <c r="F632" s="70" t="s">
        <v>183</v>
      </c>
      <c r="G632" s="70" t="s">
        <v>2360</v>
      </c>
      <c r="H632" s="70" t="s">
        <v>2361</v>
      </c>
      <c r="I632" s="148"/>
      <c r="J632" s="71">
        <v>2718.9164997150533</v>
      </c>
      <c r="K632" s="71">
        <v>67.080276312562376</v>
      </c>
      <c r="L632" s="71">
        <v>131.80115734328618</v>
      </c>
      <c r="M632" s="71">
        <v>1244.3729761397256</v>
      </c>
      <c r="N632" s="71">
        <v>1762.4346950306617</v>
      </c>
      <c r="O632" s="71">
        <v>858.91151566651274</v>
      </c>
      <c r="P632" s="71">
        <v>662.81711653200762</v>
      </c>
      <c r="Q632" s="71">
        <v>49.849215596026802</v>
      </c>
      <c r="R632" s="71">
        <v>71.248112631073099</v>
      </c>
      <c r="S632" s="71">
        <v>95.278460523160021</v>
      </c>
      <c r="T632" s="72"/>
      <c r="U632" s="71">
        <v>224944302</v>
      </c>
      <c r="V632" s="71">
        <v>32778</v>
      </c>
      <c r="W632" s="71">
        <v>3879</v>
      </c>
      <c r="X632" s="71">
        <v>290370</v>
      </c>
      <c r="Y632" s="71">
        <v>295136</v>
      </c>
      <c r="Z632" s="71">
        <v>523368</v>
      </c>
      <c r="AA632" s="71">
        <v>138668</v>
      </c>
      <c r="AB632" s="71">
        <v>786503</v>
      </c>
      <c r="AC632" s="71">
        <v>12361288</v>
      </c>
      <c r="AD632" s="71">
        <v>95.278460523160021</v>
      </c>
      <c r="AE632" s="72"/>
      <c r="AF632" s="71">
        <v>2626957898.3700418</v>
      </c>
      <c r="AG632" s="71">
        <v>47448253.354165576</v>
      </c>
      <c r="AH632" s="71">
        <v>21260682.396241579</v>
      </c>
      <c r="AI632" s="71">
        <v>1734972893.6558149</v>
      </c>
      <c r="AJ632" s="71">
        <v>2605343305.440443</v>
      </c>
      <c r="AK632" s="71"/>
      <c r="AL632" s="71"/>
      <c r="AM632" s="71">
        <v>108263011.528044</v>
      </c>
      <c r="AN632" s="71"/>
      <c r="AO632" s="71"/>
      <c r="AP632" s="71">
        <v>7144246044.744751</v>
      </c>
      <c r="AQ632" s="72"/>
      <c r="AR632" s="71">
        <v>11099</v>
      </c>
      <c r="AS632" s="71">
        <v>2159</v>
      </c>
      <c r="AT632" s="71">
        <v>2</v>
      </c>
      <c r="AU632" s="71">
        <v>10</v>
      </c>
      <c r="AV632" s="71">
        <v>0</v>
      </c>
      <c r="AW632" s="71">
        <v>4</v>
      </c>
      <c r="AX632" s="71"/>
      <c r="AY632" s="72"/>
      <c r="AZ632" s="71">
        <v>49897.70700000014</v>
      </c>
      <c r="BA632" s="71">
        <v>154255.51800000001</v>
      </c>
      <c r="BB632" s="71">
        <v>28000</v>
      </c>
      <c r="BC632" s="71">
        <v>7162</v>
      </c>
      <c r="BD632" s="71">
        <v>0</v>
      </c>
      <c r="BE632" s="71">
        <v>44570</v>
      </c>
      <c r="BF632" s="71"/>
      <c r="BG632" s="72"/>
      <c r="BH632" s="71">
        <v>0</v>
      </c>
      <c r="BI632" s="71">
        <v>0</v>
      </c>
      <c r="BJ632" s="71">
        <v>3281.904</v>
      </c>
      <c r="BK632" s="71">
        <v>515.43899999999996</v>
      </c>
      <c r="BL632" s="71">
        <v>208.58799999999999</v>
      </c>
      <c r="BM632" s="71">
        <v>0</v>
      </c>
      <c r="BN632" s="72"/>
      <c r="BO632" s="71">
        <v>0</v>
      </c>
      <c r="BP632" s="71">
        <v>0</v>
      </c>
      <c r="BQ632" s="71">
        <v>106</v>
      </c>
      <c r="BR632" s="71">
        <v>7</v>
      </c>
      <c r="BS632" s="71">
        <v>26</v>
      </c>
      <c r="BT632" s="71">
        <v>0</v>
      </c>
      <c r="BU632"/>
      <c r="BV632" s="70">
        <v>3505.529</v>
      </c>
      <c r="BW632" s="70">
        <v>113.46</v>
      </c>
      <c r="BX632" s="70">
        <v>357.66300000000001</v>
      </c>
      <c r="BY632" s="70">
        <v>0</v>
      </c>
      <c r="BZ632" s="70">
        <v>23.779</v>
      </c>
      <c r="CA632" s="70">
        <v>0</v>
      </c>
      <c r="CB632" s="70">
        <v>0</v>
      </c>
      <c r="CC632" s="70">
        <v>5.5</v>
      </c>
      <c r="CD632" s="70">
        <v>0</v>
      </c>
    </row>
    <row r="633" spans="1:82">
      <c r="A633" s="70" t="s">
        <v>2376</v>
      </c>
      <c r="B633" s="70">
        <v>526</v>
      </c>
      <c r="C633" s="70">
        <v>16</v>
      </c>
      <c r="D633" s="70">
        <v>31</v>
      </c>
      <c r="E633" s="70">
        <v>2019</v>
      </c>
      <c r="F633" s="70" t="s">
        <v>158</v>
      </c>
      <c r="G633" s="70" t="s">
        <v>2360</v>
      </c>
      <c r="H633" s="70" t="s">
        <v>2361</v>
      </c>
      <c r="I633" s="148"/>
      <c r="J633" s="71">
        <v>2513.5853166624306</v>
      </c>
      <c r="K633" s="71">
        <v>60.382420285059588</v>
      </c>
      <c r="L633" s="71">
        <v>132.52579490582082</v>
      </c>
      <c r="M633" s="71">
        <v>1245.1799524095434</v>
      </c>
      <c r="N633" s="71">
        <v>1463.1530514600702</v>
      </c>
      <c r="O633" s="71">
        <v>836.95513088644952</v>
      </c>
      <c r="P633" s="71">
        <v>640.8802523893595</v>
      </c>
      <c r="Q633" s="71">
        <v>48.137241885935801</v>
      </c>
      <c r="R633" s="71">
        <v>77.878213443819106</v>
      </c>
      <c r="S633" s="71">
        <v>96.347539226610508</v>
      </c>
      <c r="T633" s="72"/>
      <c r="U633" s="71">
        <v>225907590</v>
      </c>
      <c r="V633" s="71">
        <v>32778</v>
      </c>
      <c r="W633" s="71">
        <v>3879</v>
      </c>
      <c r="X633" s="71">
        <v>290370</v>
      </c>
      <c r="Y633" s="71">
        <v>296973</v>
      </c>
      <c r="Z633" s="71">
        <v>523990</v>
      </c>
      <c r="AA633" s="71">
        <v>133075</v>
      </c>
      <c r="AB633" s="71">
        <v>780053</v>
      </c>
      <c r="AC633" s="71">
        <v>13732890</v>
      </c>
      <c r="AD633" s="71">
        <v>96.347539226610522</v>
      </c>
      <c r="AE633" s="72"/>
      <c r="AF633" s="71">
        <v>2460062036.7582779</v>
      </c>
      <c r="AG633" s="71">
        <v>45829905.444881849</v>
      </c>
      <c r="AH633" s="71">
        <v>22749541.166500561</v>
      </c>
      <c r="AI633" s="71">
        <v>1877401759.908035</v>
      </c>
      <c r="AJ633" s="71">
        <v>2325861705.4360619</v>
      </c>
      <c r="AK633" s="71">
        <v>0</v>
      </c>
      <c r="AL633" s="71">
        <v>0</v>
      </c>
      <c r="AM633" s="71">
        <v>106237346.36416002</v>
      </c>
      <c r="AN633" s="71">
        <v>0</v>
      </c>
      <c r="AO633" s="71">
        <v>0</v>
      </c>
      <c r="AP633" s="71">
        <v>6838142295.0779171</v>
      </c>
      <c r="AQ633" s="72"/>
      <c r="AR633" s="71">
        <v>11376</v>
      </c>
      <c r="AS633" s="71">
        <v>2285</v>
      </c>
      <c r="AT633" s="71">
        <v>2</v>
      </c>
      <c r="AU633" s="71">
        <v>17</v>
      </c>
      <c r="AV633" s="71">
        <v>0</v>
      </c>
      <c r="AW633" s="71">
        <v>4</v>
      </c>
      <c r="AX633" s="71"/>
      <c r="AY633" s="72"/>
      <c r="AZ633" s="71">
        <v>51776.482999999978</v>
      </c>
      <c r="BA633" s="71">
        <v>164543.71799999999</v>
      </c>
      <c r="BB633" s="71">
        <v>28000</v>
      </c>
      <c r="BC633" s="71">
        <v>8746.6</v>
      </c>
      <c r="BD633" s="71">
        <v>0</v>
      </c>
      <c r="BE633" s="71">
        <v>44569.544000000002</v>
      </c>
      <c r="BF633" s="71"/>
      <c r="BG633" s="72"/>
      <c r="BH633" s="71">
        <v>0</v>
      </c>
      <c r="BI633" s="71">
        <v>0</v>
      </c>
      <c r="BJ633" s="71">
        <v>2922.46</v>
      </c>
      <c r="BK633" s="71">
        <v>427.488</v>
      </c>
      <c r="BL633" s="71">
        <v>193.05500000000001</v>
      </c>
      <c r="BM633" s="71">
        <v>0</v>
      </c>
      <c r="BN633" s="72"/>
      <c r="BO633" s="71">
        <v>0</v>
      </c>
      <c r="BP633" s="71">
        <v>0</v>
      </c>
      <c r="BQ633" s="71">
        <v>105</v>
      </c>
      <c r="BR633" s="71">
        <v>6</v>
      </c>
      <c r="BS633" s="71">
        <v>26</v>
      </c>
      <c r="BT633" s="71">
        <v>0</v>
      </c>
      <c r="BU633"/>
      <c r="BV633" s="70">
        <v>3052.8519999999999</v>
      </c>
      <c r="BW633" s="70">
        <v>114.755</v>
      </c>
      <c r="BX633" s="70">
        <v>355.14699999999999</v>
      </c>
      <c r="BY633" s="70">
        <v>0</v>
      </c>
      <c r="BZ633" s="70">
        <v>20.248999999999999</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2197.7641681376822</v>
      </c>
      <c r="K634" s="71">
        <v>64.307532251984881</v>
      </c>
      <c r="L634" s="71">
        <v>161.46460861346537</v>
      </c>
      <c r="M634" s="71">
        <v>1030.4122974547111</v>
      </c>
      <c r="N634" s="71">
        <v>1346.7996489876057</v>
      </c>
      <c r="O634" s="71">
        <v>734.72404942330024</v>
      </c>
      <c r="P634" s="71">
        <v>602.02406583517643</v>
      </c>
      <c r="Q634" s="71">
        <v>45.670740501909698</v>
      </c>
      <c r="R634" s="71">
        <v>82.185181820850019</v>
      </c>
      <c r="S634" s="71">
        <v>103.338720431686</v>
      </c>
      <c r="T634" s="72"/>
      <c r="U634" s="71">
        <v>214308070</v>
      </c>
      <c r="V634" s="71">
        <v>31817</v>
      </c>
      <c r="W634" s="71">
        <v>7187</v>
      </c>
      <c r="X634" s="71">
        <v>287710</v>
      </c>
      <c r="Y634" s="71">
        <v>299489</v>
      </c>
      <c r="Z634" s="71">
        <v>525014</v>
      </c>
      <c r="AA634" s="71">
        <v>132869</v>
      </c>
      <c r="AB634" s="71">
        <v>774596</v>
      </c>
      <c r="AC634" s="71">
        <v>14568947.999999998</v>
      </c>
      <c r="AD634" s="71">
        <v>103.338720431686</v>
      </c>
      <c r="AE634" s="72"/>
      <c r="AF634" s="71">
        <v>2333611507.9289031</v>
      </c>
      <c r="AG634" s="71">
        <v>47075084.055458665</v>
      </c>
      <c r="AH634" s="71">
        <v>27340320.932121992</v>
      </c>
      <c r="AI634" s="71">
        <v>1622430190.0832291</v>
      </c>
      <c r="AJ634" s="71">
        <v>2386013637.6642652</v>
      </c>
      <c r="AK634" s="71">
        <v>0</v>
      </c>
      <c r="AL634" s="71">
        <v>0</v>
      </c>
      <c r="AM634" s="71">
        <v>101093383.94105451</v>
      </c>
      <c r="AN634" s="71">
        <v>0</v>
      </c>
      <c r="AO634" s="71">
        <v>0</v>
      </c>
      <c r="AP634" s="71">
        <v>6517564124.6050329</v>
      </c>
      <c r="AQ634" s="72"/>
      <c r="AR634" s="71">
        <v>12035</v>
      </c>
      <c r="AS634" s="71">
        <v>2331</v>
      </c>
      <c r="AT634" s="71">
        <v>2</v>
      </c>
      <c r="AU634" s="71">
        <v>21</v>
      </c>
      <c r="AV634" s="71">
        <v>0</v>
      </c>
      <c r="AW634" s="71">
        <v>4</v>
      </c>
      <c r="AX634" s="71"/>
      <c r="AY634" s="72"/>
      <c r="AZ634" s="71">
        <v>55334.311999999933</v>
      </c>
      <c r="BA634" s="71">
        <v>175782.91800000009</v>
      </c>
      <c r="BB634" s="71">
        <v>28000</v>
      </c>
      <c r="BC634" s="71">
        <v>10040.6</v>
      </c>
      <c r="BD634" s="71">
        <v>0</v>
      </c>
      <c r="BE634" s="71">
        <v>44569.544000000002</v>
      </c>
      <c r="BF634" s="71"/>
      <c r="BG634" s="72"/>
      <c r="BH634" s="71">
        <v>0</v>
      </c>
      <c r="BI634" s="71">
        <v>0</v>
      </c>
      <c r="BJ634" s="71">
        <v>2715.3040000000001</v>
      </c>
      <c r="BK634" s="71">
        <v>489.44600000000003</v>
      </c>
      <c r="BL634" s="71">
        <v>187.39799999999997</v>
      </c>
      <c r="BM634" s="71">
        <v>0</v>
      </c>
      <c r="BN634" s="72"/>
      <c r="BO634" s="71">
        <v>0</v>
      </c>
      <c r="BP634" s="71">
        <v>0</v>
      </c>
      <c r="BQ634" s="71">
        <v>105</v>
      </c>
      <c r="BR634" s="71">
        <v>6</v>
      </c>
      <c r="BS634" s="71">
        <v>26</v>
      </c>
      <c r="BT634" s="71">
        <v>0</v>
      </c>
      <c r="BU634"/>
      <c r="BV634" s="70">
        <v>2912.056</v>
      </c>
      <c r="BW634" s="70">
        <v>113.197</v>
      </c>
      <c r="BX634" s="70">
        <v>344.04700000000003</v>
      </c>
      <c r="BY634" s="70">
        <v>0</v>
      </c>
      <c r="BZ634" s="70">
        <v>19.748000000000001</v>
      </c>
      <c r="CA634" s="70">
        <v>0</v>
      </c>
      <c r="CB634" s="70">
        <v>0</v>
      </c>
      <c r="CC634" s="70">
        <v>3.1</v>
      </c>
      <c r="CD634" s="70">
        <v>0</v>
      </c>
    </row>
    <row r="635" spans="1:82">
      <c r="A635" s="70" t="s">
        <v>2378</v>
      </c>
      <c r="B635" s="70">
        <v>527</v>
      </c>
      <c r="C635" s="70">
        <v>18</v>
      </c>
      <c r="D635" s="70">
        <v>31</v>
      </c>
      <c r="E635" s="70">
        <v>2021</v>
      </c>
      <c r="F635" s="70" t="s">
        <v>160</v>
      </c>
      <c r="G635" s="1064" t="s">
        <v>2360</v>
      </c>
      <c r="H635" s="70" t="s">
        <v>2361</v>
      </c>
      <c r="I635" s="148"/>
      <c r="J635" s="71">
        <v>2249.7042132461629</v>
      </c>
      <c r="K635" s="71">
        <v>68.554695607589579</v>
      </c>
      <c r="L635" s="71">
        <v>194.42473466714588</v>
      </c>
      <c r="M635" s="71">
        <v>1162.1012965173516</v>
      </c>
      <c r="N635" s="71">
        <v>1425.0558532757098</v>
      </c>
      <c r="O635" s="71">
        <v>713.2091596595377</v>
      </c>
      <c r="P635" s="71">
        <v>617.76213981153398</v>
      </c>
      <c r="Q635" s="71">
        <v>44.815666541083402</v>
      </c>
      <c r="R635" s="71">
        <v>79.968429890551249</v>
      </c>
      <c r="S635" s="71">
        <v>104.01439808465551</v>
      </c>
      <c r="T635" s="72"/>
      <c r="U635" s="71">
        <v>239526998</v>
      </c>
      <c r="V635" s="71">
        <v>31817</v>
      </c>
      <c r="W635" s="71">
        <v>7187</v>
      </c>
      <c r="X635" s="71">
        <v>287710</v>
      </c>
      <c r="Y635" s="71">
        <v>300337</v>
      </c>
      <c r="Z635" s="71">
        <v>524752</v>
      </c>
      <c r="AA635" s="71">
        <v>132949</v>
      </c>
      <c r="AB635" s="71">
        <v>767561</v>
      </c>
      <c r="AC635" s="71">
        <v>13752367.999999998</v>
      </c>
      <c r="AD635" s="71">
        <v>104.01439808465551</v>
      </c>
      <c r="AE635" s="72"/>
      <c r="AF635" s="71">
        <v>2285694522.2127962</v>
      </c>
      <c r="AG635" s="71">
        <v>49815855.543957949</v>
      </c>
      <c r="AH635" s="71">
        <v>34333243.299468897</v>
      </c>
      <c r="AI635" s="71">
        <v>1843088617.3732319</v>
      </c>
      <c r="AJ635" s="71">
        <v>2405634422.0335321</v>
      </c>
      <c r="AK635" s="71">
        <v>0</v>
      </c>
      <c r="AL635" s="71">
        <v>0</v>
      </c>
      <c r="AM635" s="71">
        <v>100753040.98964502</v>
      </c>
      <c r="AN635" s="71">
        <v>0</v>
      </c>
      <c r="AO635" s="71">
        <v>0</v>
      </c>
      <c r="AP635" s="71">
        <v>6719319701.452632</v>
      </c>
      <c r="AQ635" s="72"/>
      <c r="AR635" s="71">
        <v>13140</v>
      </c>
      <c r="AS635" s="71">
        <v>2353</v>
      </c>
      <c r="AT635" s="71">
        <v>3</v>
      </c>
      <c r="AU635" s="71">
        <v>30</v>
      </c>
      <c r="AV635" s="71">
        <v>0</v>
      </c>
      <c r="AW635" s="71">
        <v>4</v>
      </c>
      <c r="AX635" s="71"/>
      <c r="AY635" s="72"/>
      <c r="AZ635" s="71">
        <v>60944.97600000081</v>
      </c>
      <c r="BA635" s="71">
        <v>183395.01800000001</v>
      </c>
      <c r="BB635" s="71">
        <v>35050</v>
      </c>
      <c r="BC635" s="71">
        <v>12993</v>
      </c>
      <c r="BD635" s="71">
        <v>0</v>
      </c>
      <c r="BE635" s="71">
        <v>44569.544000000002</v>
      </c>
      <c r="BF635" s="71"/>
      <c r="BG635" s="72"/>
      <c r="BH635" s="71">
        <v>0</v>
      </c>
      <c r="BI635" s="71">
        <v>0</v>
      </c>
      <c r="BJ635" s="71">
        <v>2774.297</v>
      </c>
      <c r="BK635" s="71">
        <v>487.26299999999998</v>
      </c>
      <c r="BL635" s="71">
        <v>173.20199999999997</v>
      </c>
      <c r="BM635" s="71">
        <v>0</v>
      </c>
      <c r="BN635" s="72"/>
      <c r="BO635" s="71">
        <v>0</v>
      </c>
      <c r="BP635" s="71">
        <v>0</v>
      </c>
      <c r="BQ635" s="71">
        <v>105</v>
      </c>
      <c r="BR635" s="71">
        <v>6</v>
      </c>
      <c r="BS635" s="71">
        <v>26</v>
      </c>
      <c r="BT635" s="71">
        <v>0</v>
      </c>
      <c r="BU635"/>
      <c r="BV635" s="70">
        <v>2949.1</v>
      </c>
      <c r="BW635" s="70">
        <v>119.012</v>
      </c>
      <c r="BX635" s="70">
        <v>344.60399999999998</v>
      </c>
      <c r="BY635" s="70">
        <v>0</v>
      </c>
      <c r="BZ635" s="70">
        <v>22.045999999999999</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2476.7744762577272</v>
      </c>
      <c r="K636" s="71">
        <v>65.576819005744568</v>
      </c>
      <c r="L636" s="71">
        <v>209.68209936874277</v>
      </c>
      <c r="M636" s="71">
        <v>1213.1519532636755</v>
      </c>
      <c r="N636" s="71">
        <v>1505.5764117349497</v>
      </c>
      <c r="O636" s="71">
        <v>750.12624533933649</v>
      </c>
      <c r="P636" s="71">
        <v>610.76080987230864</v>
      </c>
      <c r="Q636" s="71">
        <v>44.727952330504969</v>
      </c>
      <c r="R636" s="71">
        <v>80.908225971269047</v>
      </c>
      <c r="S636" s="71">
        <v>88.583470800610002</v>
      </c>
      <c r="T636" s="72"/>
      <c r="U636" s="71">
        <v>256244450</v>
      </c>
      <c r="V636" s="71">
        <v>31817</v>
      </c>
      <c r="W636" s="71">
        <v>7187</v>
      </c>
      <c r="X636" s="71">
        <v>287710</v>
      </c>
      <c r="Y636" s="71">
        <v>301715</v>
      </c>
      <c r="Z636" s="71">
        <v>524378</v>
      </c>
      <c r="AA636" s="71">
        <v>133446</v>
      </c>
      <c r="AB636" s="71">
        <v>759777</v>
      </c>
      <c r="AC636" s="71">
        <v>14088738.999999998</v>
      </c>
      <c r="AD636" s="71">
        <v>88.583470800610002</v>
      </c>
      <c r="AE636" s="72"/>
      <c r="AF636" s="71">
        <v>2464297806.1938019</v>
      </c>
      <c r="AG636" s="71">
        <v>50960735.0794039</v>
      </c>
      <c r="AH636" s="71">
        <v>45428178.397367001</v>
      </c>
      <c r="AI636" s="71">
        <v>1630315157.0655191</v>
      </c>
      <c r="AJ636" s="71">
        <v>2544029688.0006022</v>
      </c>
      <c r="AK636" s="71">
        <v>0</v>
      </c>
      <c r="AL636" s="71">
        <v>0</v>
      </c>
      <c r="AM636" s="71">
        <v>98107948.362755001</v>
      </c>
      <c r="AN636" s="71">
        <v>0</v>
      </c>
      <c r="AO636" s="71">
        <v>0</v>
      </c>
      <c r="AP636" s="71">
        <v>6833139513.0994492</v>
      </c>
      <c r="AQ636" s="72"/>
      <c r="AR636" s="71">
        <v>13948</v>
      </c>
      <c r="AS636" s="71">
        <v>2374</v>
      </c>
      <c r="AT636" s="71">
        <v>3</v>
      </c>
      <c r="AU636" s="71">
        <v>30</v>
      </c>
      <c r="AV636" s="71">
        <v>0</v>
      </c>
      <c r="AW636" s="71">
        <v>4</v>
      </c>
      <c r="AX636" s="71"/>
      <c r="AY636" s="72"/>
      <c r="AZ636" s="71">
        <v>65503.363000001104</v>
      </c>
      <c r="BA636" s="71">
        <v>207320.21799999996</v>
      </c>
      <c r="BB636" s="71">
        <v>35050</v>
      </c>
      <c r="BC636" s="71">
        <v>12993</v>
      </c>
      <c r="BD636" s="71">
        <v>0</v>
      </c>
      <c r="BE636" s="71">
        <v>44569.544000000002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15080</v>
      </c>
      <c r="AS637" s="71">
        <v>2383</v>
      </c>
      <c r="AT637" s="71">
        <v>3</v>
      </c>
      <c r="AU637" s="71">
        <v>33</v>
      </c>
      <c r="AV637" s="71">
        <v>0</v>
      </c>
      <c r="AW637" s="71">
        <v>5</v>
      </c>
      <c r="AX637" s="71"/>
      <c r="AY637" s="72"/>
      <c r="AZ637" s="71">
        <v>70943.178000001135</v>
      </c>
      <c r="BA637" s="71">
        <v>211284.91799999998</v>
      </c>
      <c r="BB637" s="71">
        <v>35050</v>
      </c>
      <c r="BC637" s="71">
        <v>13996.8</v>
      </c>
      <c r="BD637" s="71">
        <v>0</v>
      </c>
      <c r="BE637" s="71">
        <v>45475.829000000005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2309</v>
      </c>
      <c r="B9" s="70">
        <v>1</v>
      </c>
      <c r="C9" s="70">
        <v>1</v>
      </c>
      <c r="D9" s="70">
        <v>1</v>
      </c>
      <c r="E9" s="70">
        <v>1990</v>
      </c>
      <c r="F9" s="70" t="s">
        <v>787</v>
      </c>
      <c r="G9" s="1073" t="s">
        <v>2310</v>
      </c>
      <c r="H9" s="70" t="s">
        <v>2311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2312</v>
      </c>
      <c r="B10" s="70">
        <v>2</v>
      </c>
      <c r="C10" s="70">
        <v>2</v>
      </c>
      <c r="D10" s="70">
        <v>1</v>
      </c>
      <c r="E10" s="70">
        <v>2005</v>
      </c>
      <c r="F10" s="70" t="s">
        <v>789</v>
      </c>
      <c r="G10" s="1073" t="s">
        <v>2310</v>
      </c>
      <c r="H10" s="70" t="s">
        <v>2311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2313</v>
      </c>
      <c r="B11" s="70">
        <v>3</v>
      </c>
      <c r="C11" s="70">
        <v>3</v>
      </c>
      <c r="D11" s="70">
        <v>1</v>
      </c>
      <c r="E11" s="70">
        <v>2006</v>
      </c>
      <c r="F11" s="70" t="s">
        <v>790</v>
      </c>
      <c r="G11" s="1073" t="s">
        <v>2310</v>
      </c>
      <c r="H11" s="70" t="s">
        <v>2311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2314</v>
      </c>
      <c r="B12" s="70">
        <v>4</v>
      </c>
      <c r="C12" s="70">
        <v>4</v>
      </c>
      <c r="D12" s="70">
        <v>1</v>
      </c>
      <c r="E12" s="70">
        <v>2007</v>
      </c>
      <c r="F12" s="70" t="s">
        <v>791</v>
      </c>
      <c r="G12" s="1073" t="s">
        <v>2310</v>
      </c>
      <c r="H12" s="70" t="s">
        <v>2311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2315</v>
      </c>
      <c r="B13" s="70">
        <v>5</v>
      </c>
      <c r="C13" s="70">
        <v>5</v>
      </c>
      <c r="D13" s="70">
        <v>1</v>
      </c>
      <c r="E13" s="70">
        <v>2008</v>
      </c>
      <c r="F13" s="70" t="s">
        <v>792</v>
      </c>
      <c r="G13" s="1073" t="s">
        <v>2310</v>
      </c>
      <c r="H13" s="70" t="s">
        <v>2311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2316</v>
      </c>
      <c r="B14" s="70">
        <v>6</v>
      </c>
      <c r="C14" s="70">
        <v>6</v>
      </c>
      <c r="D14" s="70">
        <v>1</v>
      </c>
      <c r="E14" s="70">
        <v>2009</v>
      </c>
      <c r="F14" s="70" t="s">
        <v>176</v>
      </c>
      <c r="G14" s="1073" t="s">
        <v>2310</v>
      </c>
      <c r="H14" s="70" t="s">
        <v>2311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2317</v>
      </c>
      <c r="B15" s="70">
        <v>7</v>
      </c>
      <c r="C15" s="70">
        <v>7</v>
      </c>
      <c r="D15" s="70">
        <v>1</v>
      </c>
      <c r="E15" s="70">
        <v>2010</v>
      </c>
      <c r="F15" s="70" t="s">
        <v>177</v>
      </c>
      <c r="G15" s="1073" t="s">
        <v>2310</v>
      </c>
      <c r="H15" s="70" t="s">
        <v>2311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2318</v>
      </c>
      <c r="B16" s="70">
        <v>8</v>
      </c>
      <c r="C16" s="70">
        <v>8</v>
      </c>
      <c r="D16" s="70">
        <v>1</v>
      </c>
      <c r="E16" s="70">
        <v>2011</v>
      </c>
      <c r="F16" s="70" t="s">
        <v>178</v>
      </c>
      <c r="G16" s="1073" t="s">
        <v>2310</v>
      </c>
      <c r="H16" s="70" t="s">
        <v>2311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2319</v>
      </c>
      <c r="B17" s="70">
        <v>9</v>
      </c>
      <c r="C17" s="70">
        <v>9</v>
      </c>
      <c r="D17" s="70">
        <v>1</v>
      </c>
      <c r="E17" s="70">
        <v>2012</v>
      </c>
      <c r="F17" s="70" t="s">
        <v>179</v>
      </c>
      <c r="G17" s="1073" t="s">
        <v>2310</v>
      </c>
      <c r="H17" s="70" t="s">
        <v>2311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2320</v>
      </c>
      <c r="B18" s="70">
        <v>10</v>
      </c>
      <c r="C18" s="70">
        <v>10</v>
      </c>
      <c r="D18" s="70">
        <v>1</v>
      </c>
      <c r="E18" s="70">
        <v>2013</v>
      </c>
      <c r="F18" s="70" t="s">
        <v>180</v>
      </c>
      <c r="G18" s="1073" t="s">
        <v>2310</v>
      </c>
      <c r="H18" s="70" t="s">
        <v>2311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90.2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90.2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90.2</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90.2</v>
      </c>
      <c r="IB18" s="73">
        <v>0</v>
      </c>
      <c r="IC18" s="73">
        <v>0</v>
      </c>
      <c r="ID18" s="73">
        <v>0</v>
      </c>
      <c r="IE18" s="73">
        <v>0</v>
      </c>
      <c r="IF18" s="73">
        <v>0</v>
      </c>
      <c r="IG18" s="73">
        <v>90.2</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2321</v>
      </c>
      <c r="B19" s="70">
        <v>11</v>
      </c>
      <c r="C19" s="70">
        <v>11</v>
      </c>
      <c r="D19" s="70">
        <v>1</v>
      </c>
      <c r="E19" s="70">
        <v>2014</v>
      </c>
      <c r="F19" s="70" t="s">
        <v>181</v>
      </c>
      <c r="G19" s="1073" t="s">
        <v>2310</v>
      </c>
      <c r="H19" s="70" t="s">
        <v>2311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89.7</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89.7</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89.7</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89.7</v>
      </c>
      <c r="IB19" s="73">
        <v>0</v>
      </c>
      <c r="IC19" s="73">
        <v>0</v>
      </c>
      <c r="ID19" s="73">
        <v>0</v>
      </c>
      <c r="IE19" s="73">
        <v>0</v>
      </c>
      <c r="IF19" s="73">
        <v>0</v>
      </c>
      <c r="IG19" s="73">
        <v>89.7</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2322</v>
      </c>
      <c r="B20" s="70">
        <v>12</v>
      </c>
      <c r="C20" s="70">
        <v>12</v>
      </c>
      <c r="D20" s="70">
        <v>1</v>
      </c>
      <c r="E20" s="70">
        <v>2015</v>
      </c>
      <c r="F20" s="70" t="s">
        <v>182</v>
      </c>
      <c r="G20" s="1073" t="s">
        <v>2310</v>
      </c>
      <c r="H20" s="70" t="s">
        <v>2311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109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109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109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109</v>
      </c>
      <c r="IB20" s="73">
        <v>0</v>
      </c>
      <c r="IC20" s="73">
        <v>0</v>
      </c>
      <c r="ID20" s="73">
        <v>0</v>
      </c>
      <c r="IE20" s="73">
        <v>0</v>
      </c>
      <c r="IF20" s="73">
        <v>0</v>
      </c>
      <c r="IG20" s="73">
        <v>109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2323</v>
      </c>
      <c r="B21" s="70">
        <v>13</v>
      </c>
      <c r="C21" s="70">
        <v>13</v>
      </c>
      <c r="D21" s="70">
        <v>1</v>
      </c>
      <c r="E21" s="70">
        <v>2016</v>
      </c>
      <c r="F21" s="70" t="s">
        <v>155</v>
      </c>
      <c r="G21" s="1073" t="s">
        <v>2310</v>
      </c>
      <c r="H21" s="70" t="s">
        <v>2311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98.6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98.6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98.6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98.6</v>
      </c>
      <c r="IB21" s="73">
        <v>0</v>
      </c>
      <c r="IC21" s="73">
        <v>0</v>
      </c>
      <c r="ID21" s="73">
        <v>0</v>
      </c>
      <c r="IE21" s="73">
        <v>0</v>
      </c>
      <c r="IF21" s="73">
        <v>0</v>
      </c>
      <c r="IG21" s="73">
        <v>98.6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2324</v>
      </c>
      <c r="B22" s="70">
        <v>14</v>
      </c>
      <c r="C22" s="70">
        <v>14</v>
      </c>
      <c r="D22" s="70">
        <v>1</v>
      </c>
      <c r="E22" s="70">
        <v>2017</v>
      </c>
      <c r="F22" s="70" t="s">
        <v>156</v>
      </c>
      <c r="G22" s="1073" t="s">
        <v>2310</v>
      </c>
      <c r="H22" s="70" t="s">
        <v>2311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35.299999999999997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35.299999999999997</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35.299999999999997</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35.299999999999997</v>
      </c>
      <c r="IB22" s="73">
        <v>0</v>
      </c>
      <c r="IC22" s="73">
        <v>0</v>
      </c>
      <c r="ID22" s="73">
        <v>0</v>
      </c>
      <c r="IE22" s="73">
        <v>0</v>
      </c>
      <c r="IF22" s="73">
        <v>0</v>
      </c>
      <c r="IG22" s="73">
        <v>35.299999999999997</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2325</v>
      </c>
      <c r="B23" s="70">
        <v>15</v>
      </c>
      <c r="C23" s="70">
        <v>15</v>
      </c>
      <c r="D23" s="70">
        <v>1</v>
      </c>
      <c r="E23" s="70">
        <v>2018</v>
      </c>
      <c r="F23" s="70" t="s">
        <v>183</v>
      </c>
      <c r="G23" s="1073" t="s">
        <v>2310</v>
      </c>
      <c r="H23" s="70" t="s">
        <v>2311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15</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15</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15</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15</v>
      </c>
      <c r="IB23" s="73">
        <v>0</v>
      </c>
      <c r="IC23" s="73">
        <v>0</v>
      </c>
      <c r="ID23" s="73">
        <v>0</v>
      </c>
      <c r="IE23" s="73">
        <v>0</v>
      </c>
      <c r="IF23" s="73">
        <v>0</v>
      </c>
      <c r="IG23" s="73">
        <v>15</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2326</v>
      </c>
      <c r="B24" s="70">
        <v>16</v>
      </c>
      <c r="C24" s="70">
        <v>16</v>
      </c>
      <c r="D24" s="70">
        <v>1</v>
      </c>
      <c r="E24" s="70">
        <v>2019</v>
      </c>
      <c r="F24" s="70" t="s">
        <v>158</v>
      </c>
      <c r="G24" s="1073" t="s">
        <v>2310</v>
      </c>
      <c r="H24" s="70" t="s">
        <v>2311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13.2</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13.2</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13.2</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13.2</v>
      </c>
      <c r="IB24" s="73">
        <v>0</v>
      </c>
      <c r="IC24" s="73">
        <v>0</v>
      </c>
      <c r="ID24" s="73">
        <v>0</v>
      </c>
      <c r="IE24" s="73">
        <v>0</v>
      </c>
      <c r="IF24" s="73">
        <v>0</v>
      </c>
      <c r="IG24" s="73">
        <v>13.2</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2327</v>
      </c>
      <c r="B25" s="70">
        <v>17</v>
      </c>
      <c r="C25" s="70">
        <v>17</v>
      </c>
      <c r="D25" s="70">
        <v>1</v>
      </c>
      <c r="E25" s="70">
        <v>2020</v>
      </c>
      <c r="F25" s="70" t="s">
        <v>159</v>
      </c>
      <c r="G25" s="1073" t="s">
        <v>2310</v>
      </c>
      <c r="H25" s="70" t="s">
        <v>2311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49.3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49.3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49.3</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49.3</v>
      </c>
      <c r="IB25" s="73">
        <v>0</v>
      </c>
      <c r="IC25" s="73">
        <v>0</v>
      </c>
      <c r="ID25" s="73">
        <v>0</v>
      </c>
      <c r="IE25" s="73">
        <v>0</v>
      </c>
      <c r="IF25" s="73">
        <v>0</v>
      </c>
      <c r="IG25" s="73">
        <v>49.3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2328</v>
      </c>
      <c r="B26" s="70">
        <v>18</v>
      </c>
      <c r="C26" s="70">
        <v>18</v>
      </c>
      <c r="D26" s="70">
        <v>1</v>
      </c>
      <c r="E26" s="70">
        <v>2021</v>
      </c>
      <c r="F26" s="70" t="s">
        <v>160</v>
      </c>
      <c r="G26" s="1073" t="s">
        <v>2310</v>
      </c>
      <c r="H26" s="70" t="s">
        <v>2311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0.29199999999999998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0.29199999999999998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0.29199999999999998</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0.29199999999999998</v>
      </c>
      <c r="IB26" s="73">
        <v>0</v>
      </c>
      <c r="IC26" s="73">
        <v>0</v>
      </c>
      <c r="ID26" s="73">
        <v>0</v>
      </c>
      <c r="IE26" s="73">
        <v>0</v>
      </c>
      <c r="IF26" s="73">
        <v>0</v>
      </c>
      <c r="IG26" s="73">
        <v>0.29199999999999998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2329</v>
      </c>
      <c r="B27" s="70">
        <v>19</v>
      </c>
      <c r="C27" s="70">
        <v>19</v>
      </c>
      <c r="D27" s="70">
        <v>1</v>
      </c>
      <c r="E27" s="70">
        <v>2022</v>
      </c>
      <c r="F27" s="70" t="s">
        <v>161</v>
      </c>
      <c r="G27" s="1073" t="s">
        <v>2310</v>
      </c>
      <c r="H27" s="70" t="s">
        <v>2311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2330</v>
      </c>
      <c r="B28" s="70">
        <v>20</v>
      </c>
      <c r="C28" s="70">
        <v>20</v>
      </c>
      <c r="D28" s="70">
        <v>1</v>
      </c>
      <c r="E28" s="70">
        <v>2023</v>
      </c>
      <c r="F28" s="70" t="s">
        <v>1539</v>
      </c>
      <c r="G28" s="1073" t="s">
        <v>2310</v>
      </c>
      <c r="H28" s="70" t="s">
        <v>2311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2331</v>
      </c>
      <c r="B29" s="70">
        <v>21</v>
      </c>
      <c r="C29" s="70">
        <v>21</v>
      </c>
      <c r="D29" s="70">
        <v>1</v>
      </c>
      <c r="E29" s="70">
        <v>2024</v>
      </c>
      <c r="F29" s="70" t="s">
        <v>1554</v>
      </c>
      <c r="G29" s="1073" t="s">
        <v>2310</v>
      </c>
      <c r="H29" s="70" t="s">
        <v>2311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2310</v>
      </c>
      <c r="H30" s="70" t="s">
        <v>2311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2310</v>
      </c>
      <c r="H31" s="70" t="s">
        <v>2311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2310</v>
      </c>
      <c r="H32" s="70" t="s">
        <v>2311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2310</v>
      </c>
      <c r="H33" s="70" t="s">
        <v>2311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2310</v>
      </c>
      <c r="H34" s="70" t="s">
        <v>2311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2310</v>
      </c>
      <c r="H35" s="70" t="s">
        <v>2311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1669</v>
      </c>
      <c r="B10" s="70">
        <v>2</v>
      </c>
      <c r="C10" s="70">
        <v>18</v>
      </c>
      <c r="D10" s="70">
        <v>2</v>
      </c>
      <c r="E10" s="70">
        <v>2024</v>
      </c>
      <c r="F10" s="70" t="s">
        <v>1554</v>
      </c>
      <c r="G10" s="1073" t="s">
        <v>1666</v>
      </c>
      <c r="H10" s="70" t="s">
        <v>1667</v>
      </c>
      <c r="I10" s="1066"/>
      <c r="J10" s="73">
        <v>195963</v>
      </c>
      <c r="K10" s="71">
        <v>240847644</v>
      </c>
      <c r="L10" s="71">
        <v>583954</v>
      </c>
      <c r="M10" s="71">
        <v>718509281</v>
      </c>
      <c r="N10" s="71">
        <v>47600</v>
      </c>
      <c r="O10" s="71">
        <v>104272657.00000001</v>
      </c>
      <c r="P10" s="71">
        <v>0</v>
      </c>
      <c r="Q10" s="71">
        <v>0</v>
      </c>
      <c r="R10" s="71">
        <v>0</v>
      </c>
      <c r="S10" s="71">
        <v>0</v>
      </c>
      <c r="T10" s="71">
        <v>0</v>
      </c>
      <c r="U10" s="71">
        <v>0</v>
      </c>
      <c r="V10" s="71">
        <v>0</v>
      </c>
      <c r="W10" s="71">
        <v>0</v>
      </c>
      <c r="X10" s="71">
        <v>0</v>
      </c>
      <c r="Y10" s="71">
        <v>0</v>
      </c>
      <c r="Z10" s="71">
        <v>1063629581.9999999</v>
      </c>
      <c r="AA10" s="71">
        <v>667240570</v>
      </c>
      <c r="AB10" s="71">
        <v>2441907926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1676</v>
      </c>
      <c r="B11" s="70">
        <v>3</v>
      </c>
      <c r="C11" s="70">
        <v>18</v>
      </c>
      <c r="D11" s="70">
        <v>3</v>
      </c>
      <c r="E11" s="70">
        <v>2024</v>
      </c>
      <c r="F11" s="70" t="s">
        <v>1554</v>
      </c>
      <c r="G11" s="1073" t="s">
        <v>1674</v>
      </c>
      <c r="H11" s="70" t="s">
        <v>1644</v>
      </c>
      <c r="I11" s="1066"/>
      <c r="J11" s="73">
        <v>29092</v>
      </c>
      <c r="K11" s="71">
        <v>39430341.999999993</v>
      </c>
      <c r="L11" s="71">
        <v>71444</v>
      </c>
      <c r="M11" s="71">
        <v>95650993</v>
      </c>
      <c r="N11" s="71">
        <v>205200</v>
      </c>
      <c r="O11" s="71">
        <v>484355561.99999994</v>
      </c>
      <c r="P11" s="71">
        <v>10115</v>
      </c>
      <c r="Q11" s="71">
        <v>58377404.000000007</v>
      </c>
      <c r="R11" s="71">
        <v>0</v>
      </c>
      <c r="S11" s="71">
        <v>0</v>
      </c>
      <c r="T11" s="71">
        <v>0</v>
      </c>
      <c r="U11" s="71">
        <v>0</v>
      </c>
      <c r="V11" s="71">
        <v>0</v>
      </c>
      <c r="W11" s="71">
        <v>0</v>
      </c>
      <c r="X11" s="71">
        <v>0</v>
      </c>
      <c r="Y11" s="71">
        <v>0</v>
      </c>
      <c r="Z11" s="71">
        <v>677814300.99999988</v>
      </c>
      <c r="AA11" s="71">
        <v>11131642</v>
      </c>
      <c r="AB11" s="71">
        <v>168567086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1657</v>
      </c>
      <c r="B12" s="70">
        <v>4</v>
      </c>
      <c r="C12" s="70">
        <v>18</v>
      </c>
      <c r="D12" s="70">
        <v>4</v>
      </c>
      <c r="E12" s="70">
        <v>2024</v>
      </c>
      <c r="F12" s="70" t="s">
        <v>1554</v>
      </c>
      <c r="G12" s="1073" t="s">
        <v>1654</v>
      </c>
      <c r="H12" s="70" t="s">
        <v>1655</v>
      </c>
      <c r="I12" s="1066"/>
      <c r="J12" s="73">
        <v>110464</v>
      </c>
      <c r="K12" s="71">
        <v>132814195.00000001</v>
      </c>
      <c r="L12" s="71">
        <v>115171</v>
      </c>
      <c r="M12" s="71">
        <v>138578929.00000003</v>
      </c>
      <c r="N12" s="71">
        <v>66200</v>
      </c>
      <c r="O12" s="71">
        <v>140853114</v>
      </c>
      <c r="P12" s="71">
        <v>6850</v>
      </c>
      <c r="Q12" s="71">
        <v>32227162</v>
      </c>
      <c r="R12" s="71">
        <v>0</v>
      </c>
      <c r="S12" s="71">
        <v>0</v>
      </c>
      <c r="T12" s="71">
        <v>0</v>
      </c>
      <c r="U12" s="71">
        <v>0</v>
      </c>
      <c r="V12" s="71">
        <v>0</v>
      </c>
      <c r="W12" s="71">
        <v>0</v>
      </c>
      <c r="X12" s="71">
        <v>0</v>
      </c>
      <c r="Y12" s="71">
        <v>0</v>
      </c>
      <c r="Z12" s="71">
        <v>444473400.00000006</v>
      </c>
      <c r="AA12" s="71">
        <v>203807102.99999997</v>
      </c>
      <c r="AB12" s="71">
        <v>1355146376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472472</v>
      </c>
      <c r="K13" s="71">
        <v>555963545.00000012</v>
      </c>
      <c r="L13" s="71">
        <v>708411</v>
      </c>
      <c r="M13" s="71">
        <v>834656466</v>
      </c>
      <c r="N13" s="71">
        <v>112300</v>
      </c>
      <c r="O13" s="71">
        <v>253023930</v>
      </c>
      <c r="P13" s="71">
        <v>203</v>
      </c>
      <c r="Q13" s="71">
        <v>1230500</v>
      </c>
      <c r="R13" s="71">
        <v>0</v>
      </c>
      <c r="S13" s="71">
        <v>0</v>
      </c>
      <c r="T13" s="71">
        <v>0</v>
      </c>
      <c r="U13" s="71">
        <v>0</v>
      </c>
      <c r="V13" s="71">
        <v>0</v>
      </c>
      <c r="W13" s="71">
        <v>0</v>
      </c>
      <c r="X13" s="71">
        <v>0</v>
      </c>
      <c r="Y13" s="71">
        <v>0</v>
      </c>
      <c r="Z13" s="71">
        <v>1644874440.9999998</v>
      </c>
      <c r="AA13" s="71">
        <v>1428376995</v>
      </c>
      <c r="AB13" s="71">
        <v>6038126948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1653</v>
      </c>
      <c r="B14" s="70">
        <v>6</v>
      </c>
      <c r="C14" s="70">
        <v>18</v>
      </c>
      <c r="D14" s="70">
        <v>6</v>
      </c>
      <c r="E14" s="70">
        <v>2024</v>
      </c>
      <c r="F14" s="70" t="s">
        <v>1554</v>
      </c>
      <c r="G14" s="1073" t="s">
        <v>1650</v>
      </c>
      <c r="H14" s="70" t="s">
        <v>1651</v>
      </c>
      <c r="I14" s="1066"/>
      <c r="J14" s="73">
        <v>140316</v>
      </c>
      <c r="K14" s="71">
        <v>168162671</v>
      </c>
      <c r="L14" s="71">
        <v>185828</v>
      </c>
      <c r="M14" s="71">
        <v>223024511</v>
      </c>
      <c r="N14" s="71">
        <v>141600</v>
      </c>
      <c r="O14" s="71">
        <v>328830614.99999994</v>
      </c>
      <c r="P14" s="71">
        <v>1490</v>
      </c>
      <c r="Q14" s="71">
        <v>9046731</v>
      </c>
      <c r="R14" s="71">
        <v>0</v>
      </c>
      <c r="S14" s="71">
        <v>0</v>
      </c>
      <c r="T14" s="71">
        <v>0</v>
      </c>
      <c r="U14" s="71">
        <v>0</v>
      </c>
      <c r="V14" s="71">
        <v>0</v>
      </c>
      <c r="W14" s="71">
        <v>0</v>
      </c>
      <c r="X14" s="71">
        <v>0</v>
      </c>
      <c r="Y14" s="71">
        <v>0</v>
      </c>
      <c r="Z14" s="71">
        <v>729064528</v>
      </c>
      <c r="AA14" s="71">
        <v>170440420</v>
      </c>
      <c r="AB14" s="71">
        <v>1427196537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1661</v>
      </c>
      <c r="B15" s="70">
        <v>7</v>
      </c>
      <c r="C15" s="70">
        <v>18</v>
      </c>
      <c r="D15" s="70">
        <v>7</v>
      </c>
      <c r="E15" s="70">
        <v>2024</v>
      </c>
      <c r="F15" s="70" t="s">
        <v>1554</v>
      </c>
      <c r="G15" s="1073" t="s">
        <v>1658</v>
      </c>
      <c r="H15" s="70" t="s">
        <v>1659</v>
      </c>
      <c r="I15" s="1066"/>
      <c r="J15" s="73">
        <v>66055</v>
      </c>
      <c r="K15" s="71">
        <v>75583246</v>
      </c>
      <c r="L15" s="71">
        <v>116065</v>
      </c>
      <c r="M15" s="71">
        <v>133002186</v>
      </c>
      <c r="N15" s="71">
        <v>288600</v>
      </c>
      <c r="O15" s="71">
        <v>791437386.00000012</v>
      </c>
      <c r="P15" s="71">
        <v>1753</v>
      </c>
      <c r="Q15" s="71">
        <v>10622902</v>
      </c>
      <c r="R15" s="71">
        <v>0</v>
      </c>
      <c r="S15" s="71">
        <v>0</v>
      </c>
      <c r="T15" s="71">
        <v>0</v>
      </c>
      <c r="U15" s="71">
        <v>0</v>
      </c>
      <c r="V15" s="71">
        <v>0</v>
      </c>
      <c r="W15" s="71">
        <v>0</v>
      </c>
      <c r="X15" s="71">
        <v>0</v>
      </c>
      <c r="Y15" s="71">
        <v>0</v>
      </c>
      <c r="Z15" s="71">
        <v>1010645720</v>
      </c>
      <c r="AA15" s="71">
        <v>80818760</v>
      </c>
      <c r="AB15" s="71">
        <v>471214857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1649</v>
      </c>
      <c r="B16" s="70">
        <v>8</v>
      </c>
      <c r="C16" s="70">
        <v>18</v>
      </c>
      <c r="D16" s="70">
        <v>8</v>
      </c>
      <c r="E16" s="70">
        <v>2024</v>
      </c>
      <c r="F16" s="70" t="s">
        <v>1554</v>
      </c>
      <c r="G16" s="1073" t="s">
        <v>1646</v>
      </c>
      <c r="H16" s="70" t="s">
        <v>1647</v>
      </c>
      <c r="I16" s="1066"/>
      <c r="J16" s="73">
        <v>233404</v>
      </c>
      <c r="K16" s="71">
        <v>276683280</v>
      </c>
      <c r="L16" s="71">
        <v>884417</v>
      </c>
      <c r="M16" s="71">
        <v>1049309212.0000001</v>
      </c>
      <c r="N16" s="71">
        <v>721500</v>
      </c>
      <c r="O16" s="71">
        <v>1840311877</v>
      </c>
      <c r="P16" s="71">
        <v>49641</v>
      </c>
      <c r="Q16" s="71">
        <v>279390164.99999994</v>
      </c>
      <c r="R16" s="71">
        <v>1296</v>
      </c>
      <c r="S16" s="71">
        <v>5699478</v>
      </c>
      <c r="T16" s="71">
        <v>0</v>
      </c>
      <c r="U16" s="71">
        <v>0</v>
      </c>
      <c r="V16" s="71">
        <v>15</v>
      </c>
      <c r="W16" s="71">
        <v>0</v>
      </c>
      <c r="X16" s="71">
        <v>0</v>
      </c>
      <c r="Y16" s="71">
        <v>93206</v>
      </c>
      <c r="Z16" s="71">
        <v>3451487217.5685496</v>
      </c>
      <c r="AA16" s="71">
        <v>631529310</v>
      </c>
      <c r="AB16" s="71">
        <v>2768905355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1665</v>
      </c>
      <c r="B17" s="70">
        <v>9</v>
      </c>
      <c r="C17" s="70">
        <v>18</v>
      </c>
      <c r="D17" s="70">
        <v>9</v>
      </c>
      <c r="E17" s="70">
        <v>2024</v>
      </c>
      <c r="F17" s="70" t="s">
        <v>1554</v>
      </c>
      <c r="G17" s="1073" t="s">
        <v>1662</v>
      </c>
      <c r="H17" s="70" t="s">
        <v>1663</v>
      </c>
      <c r="I17" s="1066"/>
      <c r="J17" s="73">
        <v>176997</v>
      </c>
      <c r="K17" s="71">
        <v>202065345.99999997</v>
      </c>
      <c r="L17" s="71">
        <v>133745</v>
      </c>
      <c r="M17" s="71">
        <v>152900280</v>
      </c>
      <c r="N17" s="71">
        <v>196100</v>
      </c>
      <c r="O17" s="71">
        <v>530412109.00000012</v>
      </c>
      <c r="P17" s="71">
        <v>1087</v>
      </c>
      <c r="Q17" s="71">
        <v>6587472</v>
      </c>
      <c r="R17" s="71">
        <v>0</v>
      </c>
      <c r="S17" s="71">
        <v>0</v>
      </c>
      <c r="T17" s="71">
        <v>0</v>
      </c>
      <c r="U17" s="71">
        <v>0</v>
      </c>
      <c r="V17" s="71">
        <v>0</v>
      </c>
      <c r="W17" s="71">
        <v>0</v>
      </c>
      <c r="X17" s="71">
        <v>0</v>
      </c>
      <c r="Y17" s="71">
        <v>0</v>
      </c>
      <c r="Z17" s="71">
        <v>891965207</v>
      </c>
      <c r="AA17" s="71">
        <v>537652859</v>
      </c>
      <c r="AB17" s="71">
        <v>2176150223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166363</v>
      </c>
      <c r="K18" s="71">
        <v>200010226</v>
      </c>
      <c r="L18" s="71">
        <v>334576</v>
      </c>
      <c r="M18" s="71">
        <v>402518065</v>
      </c>
      <c r="N18" s="71">
        <v>96600</v>
      </c>
      <c r="O18" s="71">
        <v>204533132.00000003</v>
      </c>
      <c r="P18" s="71">
        <v>16618</v>
      </c>
      <c r="Q18" s="71">
        <v>95910694</v>
      </c>
      <c r="R18" s="71">
        <v>0</v>
      </c>
      <c r="S18" s="71">
        <v>0</v>
      </c>
      <c r="T18" s="71">
        <v>0</v>
      </c>
      <c r="U18" s="71">
        <v>0</v>
      </c>
      <c r="V18" s="71">
        <v>1</v>
      </c>
      <c r="W18" s="71">
        <v>0</v>
      </c>
      <c r="X18" s="71">
        <v>0</v>
      </c>
      <c r="Y18" s="71">
        <v>4415</v>
      </c>
      <c r="Z18" s="71">
        <v>902976532</v>
      </c>
      <c r="AA18" s="71">
        <v>456210805</v>
      </c>
      <c r="AB18" s="71">
        <v>1898986027.0000002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522047</v>
      </c>
      <c r="K19" s="71">
        <v>637323349</v>
      </c>
      <c r="L19" s="71">
        <v>542664</v>
      </c>
      <c r="M19" s="71">
        <v>663159960</v>
      </c>
      <c r="N19" s="71">
        <v>104300</v>
      </c>
      <c r="O19" s="71">
        <v>257458819</v>
      </c>
      <c r="P19" s="71">
        <v>4557</v>
      </c>
      <c r="Q19" s="71">
        <v>26729045</v>
      </c>
      <c r="R19" s="71">
        <v>0</v>
      </c>
      <c r="S19" s="71">
        <v>0</v>
      </c>
      <c r="T19" s="71">
        <v>0</v>
      </c>
      <c r="U19" s="71">
        <v>0</v>
      </c>
      <c r="V19" s="71">
        <v>3</v>
      </c>
      <c r="W19" s="71">
        <v>0</v>
      </c>
      <c r="X19" s="71">
        <v>0</v>
      </c>
      <c r="Y19" s="71">
        <v>15698</v>
      </c>
      <c r="Z19" s="71">
        <v>1584686870.9999998</v>
      </c>
      <c r="AA19" s="71">
        <v>1698902778</v>
      </c>
      <c r="AB19" s="71">
        <v>6307560732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353725</v>
      </c>
      <c r="K20" s="71">
        <v>418639165</v>
      </c>
      <c r="L20" s="71">
        <v>370285</v>
      </c>
      <c r="M20" s="71">
        <v>438765761</v>
      </c>
      <c r="N20" s="71">
        <v>5200</v>
      </c>
      <c r="O20" s="71">
        <v>10245431</v>
      </c>
      <c r="P20" s="71">
        <v>34</v>
      </c>
      <c r="Q20" s="71">
        <v>205660</v>
      </c>
      <c r="R20" s="71">
        <v>0</v>
      </c>
      <c r="S20" s="71">
        <v>0</v>
      </c>
      <c r="T20" s="71">
        <v>0</v>
      </c>
      <c r="U20" s="71">
        <v>0</v>
      </c>
      <c r="V20" s="71">
        <v>0</v>
      </c>
      <c r="W20" s="71">
        <v>0</v>
      </c>
      <c r="X20" s="71">
        <v>0</v>
      </c>
      <c r="Y20" s="71">
        <v>0</v>
      </c>
      <c r="Z20" s="71">
        <v>867856017</v>
      </c>
      <c r="AA20" s="71">
        <v>1266074865</v>
      </c>
      <c r="AB20" s="71">
        <v>4961168854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2331</v>
      </c>
      <c r="B21" s="70">
        <v>13</v>
      </c>
      <c r="C21" s="70">
        <v>18</v>
      </c>
      <c r="D21" s="70">
        <v>13</v>
      </c>
      <c r="E21" s="70">
        <v>2024</v>
      </c>
      <c r="F21" s="70" t="s">
        <v>1554</v>
      </c>
      <c r="G21" s="1073" t="s">
        <v>2310</v>
      </c>
      <c r="H21" s="70" t="s">
        <v>2311</v>
      </c>
      <c r="I21" s="1066"/>
      <c r="J21" s="73">
        <v>75342</v>
      </c>
      <c r="K21" s="71">
        <v>85706757</v>
      </c>
      <c r="L21" s="71">
        <v>60511</v>
      </c>
      <c r="M21" s="71">
        <v>68915030</v>
      </c>
      <c r="N21" s="71">
        <v>59900</v>
      </c>
      <c r="O21" s="71">
        <v>139924831.99999997</v>
      </c>
      <c r="P21" s="71">
        <v>0</v>
      </c>
      <c r="Q21" s="71">
        <v>0</v>
      </c>
      <c r="R21" s="71">
        <v>0</v>
      </c>
      <c r="S21" s="71">
        <v>0</v>
      </c>
      <c r="T21" s="71">
        <v>0</v>
      </c>
      <c r="U21" s="71">
        <v>0</v>
      </c>
      <c r="V21" s="71">
        <v>0</v>
      </c>
      <c r="W21" s="71">
        <v>0</v>
      </c>
      <c r="X21" s="71">
        <v>0</v>
      </c>
      <c r="Y21" s="71">
        <v>0</v>
      </c>
      <c r="Z21" s="71">
        <v>294546618.99999994</v>
      </c>
      <c r="AA21" s="71">
        <v>208431847</v>
      </c>
      <c r="AB21" s="71">
        <v>722106367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303262</v>
      </c>
      <c r="K22" s="71">
        <v>356802885</v>
      </c>
      <c r="L22" s="71">
        <v>112217</v>
      </c>
      <c r="M22" s="71">
        <v>132198589</v>
      </c>
      <c r="N22" s="71">
        <v>321400</v>
      </c>
      <c r="O22" s="71">
        <v>997355137</v>
      </c>
      <c r="P22" s="71">
        <v>4403</v>
      </c>
      <c r="Q22" s="71">
        <v>26691066</v>
      </c>
      <c r="R22" s="71">
        <v>0</v>
      </c>
      <c r="S22" s="71">
        <v>0</v>
      </c>
      <c r="T22" s="71">
        <v>0</v>
      </c>
      <c r="U22" s="71">
        <v>0</v>
      </c>
      <c r="V22" s="71">
        <v>0</v>
      </c>
      <c r="W22" s="71">
        <v>0</v>
      </c>
      <c r="X22" s="71">
        <v>0</v>
      </c>
      <c r="Y22" s="71">
        <v>0</v>
      </c>
      <c r="Z22" s="71">
        <v>1513047677.0000002</v>
      </c>
      <c r="AA22" s="71">
        <v>855928570.99999988</v>
      </c>
      <c r="AB22" s="71">
        <v>3609633712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1166533</v>
      </c>
      <c r="K23" s="71">
        <v>1391431720</v>
      </c>
      <c r="L23" s="71">
        <v>693483</v>
      </c>
      <c r="M23" s="71">
        <v>827955596</v>
      </c>
      <c r="N23" s="71">
        <v>370900</v>
      </c>
      <c r="O23" s="71">
        <v>902975974.00000012</v>
      </c>
      <c r="P23" s="71">
        <v>4652</v>
      </c>
      <c r="Q23" s="71">
        <v>27281037</v>
      </c>
      <c r="R23" s="71">
        <v>213</v>
      </c>
      <c r="S23" s="71">
        <v>1451196.9999999998</v>
      </c>
      <c r="T23" s="71">
        <v>0</v>
      </c>
      <c r="U23" s="71">
        <v>0</v>
      </c>
      <c r="V23" s="71">
        <v>1</v>
      </c>
      <c r="W23" s="71">
        <v>0</v>
      </c>
      <c r="X23" s="71">
        <v>0</v>
      </c>
      <c r="Y23" s="71">
        <v>8830</v>
      </c>
      <c r="Z23" s="71">
        <v>3151104353.5333204</v>
      </c>
      <c r="AA23" s="71">
        <v>4034565275</v>
      </c>
      <c r="AB23" s="71">
        <v>16488519191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79811</v>
      </c>
      <c r="K24" s="71">
        <v>93582642</v>
      </c>
      <c r="L24" s="71">
        <v>189433</v>
      </c>
      <c r="M24" s="71">
        <v>222454736</v>
      </c>
      <c r="N24" s="71">
        <v>353600</v>
      </c>
      <c r="O24" s="71">
        <v>886022041</v>
      </c>
      <c r="P24" s="71">
        <v>14178</v>
      </c>
      <c r="Q24" s="71">
        <v>86129357</v>
      </c>
      <c r="R24" s="71">
        <v>0</v>
      </c>
      <c r="S24" s="71">
        <v>0</v>
      </c>
      <c r="T24" s="71">
        <v>0</v>
      </c>
      <c r="U24" s="71">
        <v>0</v>
      </c>
      <c r="V24" s="71">
        <v>0</v>
      </c>
      <c r="W24" s="71">
        <v>0</v>
      </c>
      <c r="X24" s="71">
        <v>0</v>
      </c>
      <c r="Y24" s="71">
        <v>0</v>
      </c>
      <c r="Z24" s="71">
        <v>1288188776</v>
      </c>
      <c r="AA24" s="71">
        <v>79329417</v>
      </c>
      <c r="AB24" s="71">
        <v>638473410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2336</v>
      </c>
      <c r="H25" s="70" t="s">
        <v>1645</v>
      </c>
      <c r="I25" s="1066"/>
      <c r="J25" s="73">
        <v>67999</v>
      </c>
      <c r="K25" s="71">
        <v>80434696</v>
      </c>
      <c r="L25" s="71">
        <v>128508.00000000001</v>
      </c>
      <c r="M25" s="71">
        <v>152245829.99999997</v>
      </c>
      <c r="N25" s="71">
        <v>251700</v>
      </c>
      <c r="O25" s="71">
        <v>738864274</v>
      </c>
      <c r="P25" s="71">
        <v>2975</v>
      </c>
      <c r="Q25" s="71">
        <v>18035363</v>
      </c>
      <c r="R25" s="71">
        <v>0</v>
      </c>
      <c r="S25" s="71">
        <v>0</v>
      </c>
      <c r="T25" s="71">
        <v>0</v>
      </c>
      <c r="U25" s="71">
        <v>0</v>
      </c>
      <c r="V25" s="71">
        <v>0</v>
      </c>
      <c r="W25" s="71">
        <v>0</v>
      </c>
      <c r="X25" s="71">
        <v>0</v>
      </c>
      <c r="Y25" s="71">
        <v>0</v>
      </c>
      <c r="Z25" s="71">
        <v>989580163</v>
      </c>
      <c r="AA25" s="71">
        <v>210545703.00000003</v>
      </c>
      <c r="AB25" s="71">
        <v>780394733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1673</v>
      </c>
      <c r="B26" s="70">
        <v>18</v>
      </c>
      <c r="C26" s="70">
        <v>18</v>
      </c>
      <c r="D26" s="70">
        <v>18</v>
      </c>
      <c r="E26" s="70">
        <v>2024</v>
      </c>
      <c r="F26" s="70" t="s">
        <v>1554</v>
      </c>
      <c r="G26" s="1073" t="s">
        <v>1670</v>
      </c>
      <c r="H26" s="70" t="s">
        <v>1671</v>
      </c>
      <c r="I26" s="1066"/>
      <c r="J26" s="73">
        <v>135297</v>
      </c>
      <c r="K26" s="71">
        <v>159497010.00000003</v>
      </c>
      <c r="L26" s="71">
        <v>267498</v>
      </c>
      <c r="M26" s="71">
        <v>315591829</v>
      </c>
      <c r="N26" s="71">
        <v>139400</v>
      </c>
      <c r="O26" s="71">
        <v>420552819</v>
      </c>
      <c r="P26" s="71">
        <v>903</v>
      </c>
      <c r="Q26" s="71">
        <v>5470970</v>
      </c>
      <c r="R26" s="71">
        <v>0</v>
      </c>
      <c r="S26" s="71">
        <v>0</v>
      </c>
      <c r="T26" s="71">
        <v>0</v>
      </c>
      <c r="U26" s="71">
        <v>0</v>
      </c>
      <c r="V26" s="71">
        <v>0</v>
      </c>
      <c r="W26" s="71">
        <v>0</v>
      </c>
      <c r="X26" s="71">
        <v>0</v>
      </c>
      <c r="Y26" s="71">
        <v>0</v>
      </c>
      <c r="Z26" s="71">
        <v>901112628</v>
      </c>
      <c r="AA26" s="71">
        <v>96414494</v>
      </c>
      <c r="AB26" s="71">
        <v>957341659.00000012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1572</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1572</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1668</v>
      </c>
      <c r="B190" s="70">
        <v>182</v>
      </c>
      <c r="C190" s="70">
        <v>16</v>
      </c>
      <c r="D190" s="70">
        <v>2</v>
      </c>
      <c r="E190" s="70">
        <v>2022</v>
      </c>
      <c r="F190" s="70" t="s">
        <v>161</v>
      </c>
      <c r="G190" s="1073" t="s">
        <v>1666</v>
      </c>
      <c r="H190" s="70" t="s">
        <v>1667</v>
      </c>
      <c r="I190" s="1066"/>
      <c r="J190" s="73"/>
      <c r="K190" s="71"/>
      <c r="L190" s="71"/>
      <c r="M190" s="71"/>
      <c r="N190" s="71"/>
      <c r="O190" s="71"/>
      <c r="P190" s="71"/>
      <c r="Q190" s="71"/>
      <c r="R190" s="71"/>
      <c r="S190" s="71"/>
      <c r="T190" s="71"/>
      <c r="U190" s="71"/>
      <c r="V190" s="71"/>
      <c r="W190" s="71"/>
      <c r="X190" s="71"/>
      <c r="Y190" s="71"/>
      <c r="Z190" s="71"/>
      <c r="AA190" s="71"/>
      <c r="AB190" s="71"/>
      <c r="AC190" s="72"/>
      <c r="AD190" s="71">
        <v>157549726.39592025</v>
      </c>
      <c r="AE190" s="71">
        <v>1108364.3547458118</v>
      </c>
      <c r="AF190" s="71">
        <v>3533372.9962610477</v>
      </c>
      <c r="AG190" s="71">
        <v>45609838.723785631</v>
      </c>
      <c r="AH190" s="71">
        <v>86696761.022893101</v>
      </c>
      <c r="AI190" s="71">
        <v>0</v>
      </c>
      <c r="AJ190" s="71">
        <v>0</v>
      </c>
      <c r="AK190" s="71">
        <v>3473524.2195514087</v>
      </c>
      <c r="AL190" s="71">
        <v>0</v>
      </c>
      <c r="AM190" s="71">
        <v>0</v>
      </c>
      <c r="AN190" s="71">
        <v>297971587.71315724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1675</v>
      </c>
      <c r="B191" s="70">
        <v>183</v>
      </c>
      <c r="C191" s="70">
        <v>16</v>
      </c>
      <c r="D191" s="70">
        <v>3</v>
      </c>
      <c r="E191" s="70">
        <v>2022</v>
      </c>
      <c r="F191" s="70" t="s">
        <v>161</v>
      </c>
      <c r="G191" s="1073" t="s">
        <v>1674</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1601833.0757722098</v>
      </c>
      <c r="AE191" s="71">
        <v>195405.27641472404</v>
      </c>
      <c r="AF191" s="71">
        <v>865960.82377059665</v>
      </c>
      <c r="AG191" s="71">
        <v>3507577.3599233823</v>
      </c>
      <c r="AH191" s="71">
        <v>7571843.1626685476</v>
      </c>
      <c r="AI191" s="71">
        <v>0</v>
      </c>
      <c r="AJ191" s="71">
        <v>0</v>
      </c>
      <c r="AK191" s="71">
        <v>300479.21408535796</v>
      </c>
      <c r="AL191" s="71">
        <v>0</v>
      </c>
      <c r="AM191" s="71">
        <v>0</v>
      </c>
      <c r="AN191" s="71">
        <v>14043098.912634818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1656</v>
      </c>
      <c r="B192" s="70">
        <v>184</v>
      </c>
      <c r="C192" s="70">
        <v>16</v>
      </c>
      <c r="D192" s="70">
        <v>4</v>
      </c>
      <c r="E192" s="70">
        <v>2022</v>
      </c>
      <c r="F192" s="70" t="s">
        <v>161</v>
      </c>
      <c r="G192" s="1073" t="s">
        <v>1654</v>
      </c>
      <c r="H192" s="70" t="s">
        <v>1655</v>
      </c>
      <c r="I192" s="1066"/>
      <c r="J192" s="73"/>
      <c r="K192" s="71"/>
      <c r="L192" s="71"/>
      <c r="M192" s="71"/>
      <c r="N192" s="71"/>
      <c r="O192" s="71"/>
      <c r="P192" s="71"/>
      <c r="Q192" s="71"/>
      <c r="R192" s="71"/>
      <c r="S192" s="71"/>
      <c r="T192" s="71"/>
      <c r="U192" s="71"/>
      <c r="V192" s="71"/>
      <c r="W192" s="71"/>
      <c r="X192" s="71"/>
      <c r="Y192" s="71"/>
      <c r="Z192" s="71"/>
      <c r="AA192" s="71"/>
      <c r="AB192" s="71"/>
      <c r="AC192" s="72"/>
      <c r="AD192" s="71">
        <v>21119907.954958811</v>
      </c>
      <c r="AE192" s="71">
        <v>1010661.7165384497</v>
      </c>
      <c r="AF192" s="71">
        <v>1826734.8764211859</v>
      </c>
      <c r="AG192" s="71">
        <v>36333741.569997944</v>
      </c>
      <c r="AH192" s="71">
        <v>55304809.915304013</v>
      </c>
      <c r="AI192" s="71">
        <v>0</v>
      </c>
      <c r="AJ192" s="71">
        <v>0</v>
      </c>
      <c r="AK192" s="71">
        <v>2329069.0092211436</v>
      </c>
      <c r="AL192" s="71">
        <v>0</v>
      </c>
      <c r="AM192" s="71">
        <v>0</v>
      </c>
      <c r="AN192" s="71">
        <v>117924925.04244155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677054593.10500979</v>
      </c>
      <c r="AE193" s="71">
        <v>4398220.4019248541</v>
      </c>
      <c r="AF193" s="71">
        <v>3116194.7891890816</v>
      </c>
      <c r="AG193" s="71">
        <v>146354940.31034106</v>
      </c>
      <c r="AH193" s="71">
        <v>263893068.44324893</v>
      </c>
      <c r="AI193" s="71">
        <v>0</v>
      </c>
      <c r="AJ193" s="71">
        <v>0</v>
      </c>
      <c r="AK193" s="71">
        <v>10423929.96830881</v>
      </c>
      <c r="AL193" s="71">
        <v>0</v>
      </c>
      <c r="AM193" s="71">
        <v>0</v>
      </c>
      <c r="AN193" s="71">
        <v>1105240947.0180228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1652</v>
      </c>
      <c r="B194" s="70">
        <v>186</v>
      </c>
      <c r="C194" s="70">
        <v>16</v>
      </c>
      <c r="D194" s="70">
        <v>6</v>
      </c>
      <c r="E194" s="70">
        <v>2022</v>
      </c>
      <c r="F194" s="70" t="s">
        <v>161</v>
      </c>
      <c r="G194" s="1073" t="s">
        <v>1650</v>
      </c>
      <c r="H194" s="70" t="s">
        <v>1651</v>
      </c>
      <c r="I194" s="1066"/>
      <c r="J194" s="73"/>
      <c r="K194" s="71"/>
      <c r="L194" s="71"/>
      <c r="M194" s="71"/>
      <c r="N194" s="71"/>
      <c r="O194" s="71"/>
      <c r="P194" s="71"/>
      <c r="Q194" s="71"/>
      <c r="R194" s="71"/>
      <c r="S194" s="71"/>
      <c r="T194" s="71"/>
      <c r="U194" s="71"/>
      <c r="V194" s="71"/>
      <c r="W194" s="71"/>
      <c r="X194" s="71"/>
      <c r="Y194" s="71"/>
      <c r="Z194" s="71"/>
      <c r="AA194" s="71"/>
      <c r="AB194" s="71"/>
      <c r="AC194" s="72"/>
      <c r="AD194" s="71">
        <v>39727360.594441548</v>
      </c>
      <c r="AE194" s="71">
        <v>988238.16022856347</v>
      </c>
      <c r="AF194" s="71">
        <v>1611824.8909598698</v>
      </c>
      <c r="AG194" s="71">
        <v>25255690.295926515</v>
      </c>
      <c r="AH194" s="71">
        <v>61603436.688704245</v>
      </c>
      <c r="AI194" s="71">
        <v>0</v>
      </c>
      <c r="AJ194" s="71">
        <v>0</v>
      </c>
      <c r="AK194" s="71">
        <v>2633422.0421387148</v>
      </c>
      <c r="AL194" s="71">
        <v>0</v>
      </c>
      <c r="AM194" s="71">
        <v>0</v>
      </c>
      <c r="AN194" s="71">
        <v>131819972.67239945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1660</v>
      </c>
      <c r="B195" s="70">
        <v>187</v>
      </c>
      <c r="C195" s="70">
        <v>16</v>
      </c>
      <c r="D195" s="70">
        <v>7</v>
      </c>
      <c r="E195" s="70">
        <v>2022</v>
      </c>
      <c r="F195" s="70" t="s">
        <v>161</v>
      </c>
      <c r="G195" s="1073" t="s">
        <v>1658</v>
      </c>
      <c r="H195" s="70" t="s">
        <v>1659</v>
      </c>
      <c r="I195" s="1066"/>
      <c r="J195" s="73"/>
      <c r="K195" s="71"/>
      <c r="L195" s="71"/>
      <c r="M195" s="71"/>
      <c r="N195" s="71"/>
      <c r="O195" s="71"/>
      <c r="P195" s="71"/>
      <c r="Q195" s="71"/>
      <c r="R195" s="71"/>
      <c r="S195" s="71"/>
      <c r="T195" s="71"/>
      <c r="U195" s="71"/>
      <c r="V195" s="71"/>
      <c r="W195" s="71"/>
      <c r="X195" s="71"/>
      <c r="Y195" s="71"/>
      <c r="Z195" s="71"/>
      <c r="AA195" s="71"/>
      <c r="AB195" s="71"/>
      <c r="AC195" s="72"/>
      <c r="AD195" s="71">
        <v>3101658.8423898309</v>
      </c>
      <c r="AE195" s="71">
        <v>1705791.9621449271</v>
      </c>
      <c r="AF195" s="71">
        <v>897565.23339726089</v>
      </c>
      <c r="AG195" s="71">
        <v>17690882.904169302</v>
      </c>
      <c r="AH195" s="71">
        <v>27369936.420960031</v>
      </c>
      <c r="AI195" s="71">
        <v>0</v>
      </c>
      <c r="AJ195" s="71">
        <v>0</v>
      </c>
      <c r="AK195" s="71">
        <v>1020880.3895826557</v>
      </c>
      <c r="AL195" s="71">
        <v>0</v>
      </c>
      <c r="AM195" s="71">
        <v>0</v>
      </c>
      <c r="AN195" s="71">
        <v>51786715.75264401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1648</v>
      </c>
      <c r="B196" s="70">
        <v>188</v>
      </c>
      <c r="C196" s="70">
        <v>16</v>
      </c>
      <c r="D196" s="70">
        <v>8</v>
      </c>
      <c r="E196" s="70">
        <v>2022</v>
      </c>
      <c r="F196" s="70" t="s">
        <v>161</v>
      </c>
      <c r="G196" s="1073" t="s">
        <v>1646</v>
      </c>
      <c r="H196" s="70" t="s">
        <v>1647</v>
      </c>
      <c r="I196" s="1066"/>
      <c r="J196" s="73"/>
      <c r="K196" s="71"/>
      <c r="L196" s="71"/>
      <c r="M196" s="71"/>
      <c r="N196" s="71"/>
      <c r="O196" s="71"/>
      <c r="P196" s="71"/>
      <c r="Q196" s="71"/>
      <c r="R196" s="71"/>
      <c r="S196" s="71"/>
      <c r="T196" s="71"/>
      <c r="U196" s="71"/>
      <c r="V196" s="71"/>
      <c r="W196" s="71"/>
      <c r="X196" s="71"/>
      <c r="Y196" s="71"/>
      <c r="Z196" s="71"/>
      <c r="AA196" s="71"/>
      <c r="AB196" s="71"/>
      <c r="AC196" s="72"/>
      <c r="AD196" s="71">
        <v>64174416.72692243</v>
      </c>
      <c r="AE196" s="71">
        <v>2570700.5626691156</v>
      </c>
      <c r="AF196" s="71">
        <v>5006138.4848635951</v>
      </c>
      <c r="AG196" s="71">
        <v>48777424.740259252</v>
      </c>
      <c r="AH196" s="71">
        <v>97388405.934099928</v>
      </c>
      <c r="AI196" s="71">
        <v>0</v>
      </c>
      <c r="AJ196" s="71">
        <v>0</v>
      </c>
      <c r="AK196" s="71">
        <v>3998943.1804939616</v>
      </c>
      <c r="AL196" s="71">
        <v>0</v>
      </c>
      <c r="AM196" s="71">
        <v>0</v>
      </c>
      <c r="AN196" s="71">
        <v>221916029.62930828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1664</v>
      </c>
      <c r="B197" s="70">
        <v>189</v>
      </c>
      <c r="C197" s="70">
        <v>16</v>
      </c>
      <c r="D197" s="70">
        <v>9</v>
      </c>
      <c r="E197" s="70">
        <v>2022</v>
      </c>
      <c r="F197" s="70" t="s">
        <v>161</v>
      </c>
      <c r="G197" s="1073" t="s">
        <v>1662</v>
      </c>
      <c r="H197" s="70" t="s">
        <v>1663</v>
      </c>
      <c r="I197" s="1066"/>
      <c r="J197" s="73"/>
      <c r="K197" s="71"/>
      <c r="L197" s="71"/>
      <c r="M197" s="71"/>
      <c r="N197" s="71"/>
      <c r="O197" s="71"/>
      <c r="P197" s="71"/>
      <c r="Q197" s="71"/>
      <c r="R197" s="71"/>
      <c r="S197" s="71"/>
      <c r="T197" s="71"/>
      <c r="U197" s="71"/>
      <c r="V197" s="71"/>
      <c r="W197" s="71"/>
      <c r="X197" s="71"/>
      <c r="Y197" s="71"/>
      <c r="Z197" s="71"/>
      <c r="AA197" s="71"/>
      <c r="AB197" s="71"/>
      <c r="AC197" s="72"/>
      <c r="AD197" s="71">
        <v>49662374.34652333</v>
      </c>
      <c r="AE197" s="71">
        <v>1699385.231770674</v>
      </c>
      <c r="AF197" s="71">
        <v>2989777.1506824251</v>
      </c>
      <c r="AG197" s="71">
        <v>64932680.07651379</v>
      </c>
      <c r="AH197" s="71">
        <v>102481271.49117319</v>
      </c>
      <c r="AI197" s="71">
        <v>0</v>
      </c>
      <c r="AJ197" s="71">
        <v>0</v>
      </c>
      <c r="AK197" s="71">
        <v>3656497.5957262912</v>
      </c>
      <c r="AL197" s="71">
        <v>0</v>
      </c>
      <c r="AM197" s="71">
        <v>0</v>
      </c>
      <c r="AN197" s="71">
        <v>225421985.89238968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68253785.863005236</v>
      </c>
      <c r="AE198" s="71">
        <v>1204465.3103596105</v>
      </c>
      <c r="AF198" s="71">
        <v>2243913.0834931522</v>
      </c>
      <c r="AG198" s="71">
        <v>31936520.194714349</v>
      </c>
      <c r="AH198" s="71">
        <v>66662574.659306839</v>
      </c>
      <c r="AI198" s="71">
        <v>0</v>
      </c>
      <c r="AJ198" s="71">
        <v>0</v>
      </c>
      <c r="AK198" s="71">
        <v>2817686.6912576687</v>
      </c>
      <c r="AL198" s="71">
        <v>0</v>
      </c>
      <c r="AM198" s="71">
        <v>0</v>
      </c>
      <c r="AN198" s="71">
        <v>173118945.80213684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367534219.81210703</v>
      </c>
      <c r="AE199" s="71">
        <v>4181993.2517938074</v>
      </c>
      <c r="AF199" s="71">
        <v>4753303.207850283</v>
      </c>
      <c r="AG199" s="71">
        <v>139441782.99352923</v>
      </c>
      <c r="AH199" s="71">
        <v>276970940.0972566</v>
      </c>
      <c r="AI199" s="71">
        <v>0</v>
      </c>
      <c r="AJ199" s="71">
        <v>0</v>
      </c>
      <c r="AK199" s="71">
        <v>11539977.173869511</v>
      </c>
      <c r="AL199" s="71">
        <v>0</v>
      </c>
      <c r="AM199" s="71">
        <v>0</v>
      </c>
      <c r="AN199" s="71">
        <v>804422216.5364064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229282185.57673603</v>
      </c>
      <c r="AE200" s="71">
        <v>2522650.0848622164</v>
      </c>
      <c r="AF200" s="71">
        <v>1396914.905498554</v>
      </c>
      <c r="AG200" s="71">
        <v>106672284.00736296</v>
      </c>
      <c r="AH200" s="71">
        <v>214490586.16031459</v>
      </c>
      <c r="AI200" s="71">
        <v>0</v>
      </c>
      <c r="AJ200" s="71">
        <v>0</v>
      </c>
      <c r="AK200" s="71">
        <v>8892092.8747571986</v>
      </c>
      <c r="AL200" s="71">
        <v>0</v>
      </c>
      <c r="AM200" s="71">
        <v>0</v>
      </c>
      <c r="AN200" s="71">
        <v>563256713.60953152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2329</v>
      </c>
      <c r="B201" s="70">
        <v>193</v>
      </c>
      <c r="C201" s="70">
        <v>16</v>
      </c>
      <c r="D201" s="70">
        <v>13</v>
      </c>
      <c r="E201" s="70">
        <v>2022</v>
      </c>
      <c r="F201" s="70" t="s">
        <v>161</v>
      </c>
      <c r="G201" s="1073" t="s">
        <v>2310</v>
      </c>
      <c r="H201" s="70" t="s">
        <v>2311</v>
      </c>
      <c r="I201" s="1066"/>
      <c r="J201" s="73"/>
      <c r="K201" s="71"/>
      <c r="L201" s="71"/>
      <c r="M201" s="71"/>
      <c r="N201" s="71"/>
      <c r="O201" s="71"/>
      <c r="P201" s="71"/>
      <c r="Q201" s="71"/>
      <c r="R201" s="71"/>
      <c r="S201" s="71"/>
      <c r="T201" s="71"/>
      <c r="U201" s="71"/>
      <c r="V201" s="71"/>
      <c r="W201" s="71"/>
      <c r="X201" s="71"/>
      <c r="Y201" s="71"/>
      <c r="Z201" s="71"/>
      <c r="AA201" s="71"/>
      <c r="AB201" s="71"/>
      <c r="AC201" s="72"/>
      <c r="AD201" s="71">
        <v>6988371.0137989335</v>
      </c>
      <c r="AE201" s="71">
        <v>1970069.5900828736</v>
      </c>
      <c r="AF201" s="71">
        <v>1927868.9872265109</v>
      </c>
      <c r="AG201" s="71">
        <v>21039797.637149461</v>
      </c>
      <c r="AH201" s="71">
        <v>35995766.660837449</v>
      </c>
      <c r="AI201" s="71">
        <v>0</v>
      </c>
      <c r="AJ201" s="71">
        <v>0</v>
      </c>
      <c r="AK201" s="71">
        <v>1271645.5953212739</v>
      </c>
      <c r="AL201" s="71">
        <v>0</v>
      </c>
      <c r="AM201" s="71">
        <v>0</v>
      </c>
      <c r="AN201" s="71">
        <v>69193519.4844165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151736886.95886415</v>
      </c>
      <c r="AE202" s="71">
        <v>6366688.3094141642</v>
      </c>
      <c r="AF202" s="71">
        <v>1308422.5585438944</v>
      </c>
      <c r="AG202" s="71">
        <v>149290198.90879068</v>
      </c>
      <c r="AH202" s="71">
        <v>245983720.02731574</v>
      </c>
      <c r="AI202" s="71">
        <v>0</v>
      </c>
      <c r="AJ202" s="71">
        <v>0</v>
      </c>
      <c r="AK202" s="71">
        <v>8220501.8165457919</v>
      </c>
      <c r="AL202" s="71">
        <v>0</v>
      </c>
      <c r="AM202" s="71">
        <v>0</v>
      </c>
      <c r="AN202" s="71">
        <v>562906418.57947445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527900798.18131059</v>
      </c>
      <c r="AE203" s="71">
        <v>18111826.768013932</v>
      </c>
      <c r="AF203" s="71">
        <v>8318280.6137379948</v>
      </c>
      <c r="AG203" s="71">
        <v>736670576.89738178</v>
      </c>
      <c r="AH203" s="71">
        <v>900703628.59623265</v>
      </c>
      <c r="AI203" s="71">
        <v>0</v>
      </c>
      <c r="AJ203" s="71">
        <v>0</v>
      </c>
      <c r="AK203" s="71">
        <v>33307223.446665794</v>
      </c>
      <c r="AL203" s="71">
        <v>0</v>
      </c>
      <c r="AM203" s="71">
        <v>0</v>
      </c>
      <c r="AN203" s="71">
        <v>2225012334.5033426</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13006821.487880124</v>
      </c>
      <c r="AE204" s="71">
        <v>509335.06475313316</v>
      </c>
      <c r="AF204" s="71">
        <v>1712959.001765195</v>
      </c>
      <c r="AG204" s="71">
        <v>11242380.423405476</v>
      </c>
      <c r="AH204" s="71">
        <v>28348036.428609863</v>
      </c>
      <c r="AI204" s="71">
        <v>0</v>
      </c>
      <c r="AJ204" s="71">
        <v>0</v>
      </c>
      <c r="AK204" s="71">
        <v>1268675.6675499105</v>
      </c>
      <c r="AL204" s="71">
        <v>0</v>
      </c>
      <c r="AM204" s="71">
        <v>0</v>
      </c>
      <c r="AN204" s="71">
        <v>56088208.073963702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2336</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3744765.5434161043</v>
      </c>
      <c r="AE205" s="71">
        <v>1563242.2113177923</v>
      </c>
      <c r="AF205" s="71">
        <v>992378.46227725327</v>
      </c>
      <c r="AG205" s="71">
        <v>22756753.921570763</v>
      </c>
      <c r="AH205" s="71">
        <v>30801718.344352122</v>
      </c>
      <c r="AI205" s="71">
        <v>0</v>
      </c>
      <c r="AJ205" s="71">
        <v>0</v>
      </c>
      <c r="AK205" s="71">
        <v>1162403.9042528542</v>
      </c>
      <c r="AL205" s="71">
        <v>0</v>
      </c>
      <c r="AM205" s="71">
        <v>0</v>
      </c>
      <c r="AN205" s="71">
        <v>61021262.387186892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1672</v>
      </c>
      <c r="B206" s="70">
        <v>198</v>
      </c>
      <c r="C206" s="70">
        <v>16</v>
      </c>
      <c r="D206" s="70">
        <v>18</v>
      </c>
      <c r="E206" s="70">
        <v>2022</v>
      </c>
      <c r="F206" s="70" t="s">
        <v>161</v>
      </c>
      <c r="G206" s="1073" t="s">
        <v>1670</v>
      </c>
      <c r="H206" s="70" t="s">
        <v>1671</v>
      </c>
      <c r="I206" s="1066"/>
      <c r="J206" s="73"/>
      <c r="K206" s="71"/>
      <c r="L206" s="71"/>
      <c r="M206" s="71"/>
      <c r="N206" s="71"/>
      <c r="O206" s="71"/>
      <c r="P206" s="71"/>
      <c r="Q206" s="71"/>
      <c r="R206" s="71"/>
      <c r="S206" s="71"/>
      <c r="T206" s="71"/>
      <c r="U206" s="71"/>
      <c r="V206" s="71"/>
      <c r="W206" s="71"/>
      <c r="X206" s="71"/>
      <c r="Y206" s="71"/>
      <c r="Z206" s="71"/>
      <c r="AA206" s="71"/>
      <c r="AB206" s="71"/>
      <c r="AC206" s="72"/>
      <c r="AD206" s="71">
        <v>81858100.714745596</v>
      </c>
      <c r="AE206" s="71">
        <v>853696.82236924523</v>
      </c>
      <c r="AF206" s="71">
        <v>2926568.3314290973</v>
      </c>
      <c r="AG206" s="71">
        <v>22802086.100697398</v>
      </c>
      <c r="AH206" s="71">
        <v>41763183.94732441</v>
      </c>
      <c r="AI206" s="71">
        <v>0</v>
      </c>
      <c r="AJ206" s="71">
        <v>0</v>
      </c>
      <c r="AK206" s="71">
        <v>1790995.573426693</v>
      </c>
      <c r="AL206" s="71">
        <v>0</v>
      </c>
      <c r="AM206" s="71">
        <v>0</v>
      </c>
      <c r="AN206" s="71">
        <v>151994631.48999244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1575</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1575</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2310</v>
      </c>
      <c r="H6" s="77" t="s">
        <v>2311</v>
      </c>
      <c r="I6" s="77" t="s">
        <v>2360</v>
      </c>
      <c r="J6" s="77" t="s">
        <v>2361</v>
      </c>
      <c r="K6" s="1080">
        <v>42</v>
      </c>
      <c r="L6" s="1081">
        <v>21</v>
      </c>
      <c r="M6" s="1044"/>
      <c r="N6" s="988">
        <v>1</v>
      </c>
      <c r="O6" s="77" t="s">
        <v>1679</v>
      </c>
      <c r="P6" s="77" t="s">
        <v>1680</v>
      </c>
      <c r="Q6" s="77" t="s">
        <v>1501</v>
      </c>
      <c r="R6" s="16"/>
      <c r="S6" s="77">
        <v>1</v>
      </c>
      <c r="T6" s="77" t="s">
        <v>2310</v>
      </c>
      <c r="U6" s="77" t="s">
        <v>2311</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1666</v>
      </c>
      <c r="AE7" s="77" t="s">
        <v>1667</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1674</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1654</v>
      </c>
      <c r="AE9" s="77" t="s">
        <v>1655</v>
      </c>
      <c r="AF9" s="77" t="s">
        <v>1501</v>
      </c>
    </row>
    <row r="10" spans="1:32" ht="12">
      <c r="A10" s="16"/>
      <c r="B10" s="16"/>
      <c r="C10" s="16"/>
      <c r="D10" s="16"/>
      <c r="F10" s="75" t="s">
        <v>1501</v>
      </c>
      <c r="G10" s="76" t="s">
        <v>2310</v>
      </c>
      <c r="H10" s="77" t="s">
        <v>2311</v>
      </c>
      <c r="I10" s="77" t="s">
        <v>2360</v>
      </c>
      <c r="J10" s="77" t="s">
        <v>2361</v>
      </c>
      <c r="K10" s="1079">
        <v>42</v>
      </c>
      <c r="L10" s="1045">
        <v>21</v>
      </c>
      <c r="M10" s="1044"/>
      <c r="N10" s="988">
        <v>5</v>
      </c>
      <c r="O10" s="77" t="s">
        <v>1771</v>
      </c>
      <c r="P10" s="77" t="s">
        <v>1677</v>
      </c>
      <c r="Q10" s="77" t="s">
        <v>1501</v>
      </c>
      <c r="R10" s="16"/>
      <c r="S10" s="16"/>
      <c r="T10" s="16"/>
      <c r="U10" s="16"/>
      <c r="V10" s="16"/>
      <c r="W10" s="16"/>
      <c r="X10" s="77">
        <v>5</v>
      </c>
      <c r="Y10" s="692" t="s">
        <v>1771</v>
      </c>
      <c r="Z10" s="77" t="s">
        <v>1677</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1650</v>
      </c>
      <c r="AE11" s="77" t="s">
        <v>1651</v>
      </c>
      <c r="AF11" s="77" t="s">
        <v>1501</v>
      </c>
    </row>
    <row r="12" spans="1:32" ht="12">
      <c r="A12" s="16"/>
      <c r="B12" s="16"/>
      <c r="C12" s="16"/>
      <c r="D12" s="16"/>
      <c r="F12" s="75" t="s">
        <v>1505</v>
      </c>
      <c r="G12" s="76" t="s">
        <v>2310</v>
      </c>
      <c r="H12" s="77"/>
      <c r="I12" s="77" t="s">
        <v>2310</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1658</v>
      </c>
      <c r="AE12" s="77" t="s">
        <v>1659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1646</v>
      </c>
      <c r="AE13" s="77" t="s">
        <v>1647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1662</v>
      </c>
      <c r="AE14" s="77" t="s">
        <v>1663</v>
      </c>
      <c r="AF14" s="77" t="s">
        <v>1501</v>
      </c>
    </row>
    <row r="15" spans="1:32" ht="12">
      <c r="A15" s="16"/>
      <c r="B15" s="16"/>
      <c r="C15" s="16"/>
      <c r="D15" s="16"/>
      <c r="E15" s="16"/>
      <c r="F15" s="16"/>
      <c r="G15" s="16"/>
      <c r="H15" s="16"/>
      <c r="I15" s="16"/>
      <c r="J15" s="16"/>
      <c r="K15" s="1044"/>
      <c r="L15" s="1044"/>
      <c r="M15" s="1044"/>
      <c r="N15" s="988">
        <v>10</v>
      </c>
      <c r="O15" s="77" t="s">
        <v>1885</v>
      </c>
      <c r="P15" s="77" t="s">
        <v>1886</v>
      </c>
      <c r="Q15" s="77" t="s">
        <v>1501</v>
      </c>
      <c r="R15" s="16"/>
      <c r="S15" s="16"/>
      <c r="T15" s="16"/>
      <c r="U15" s="16"/>
      <c r="V15" s="16"/>
      <c r="W15" s="16"/>
      <c r="X15" s="77">
        <v>10</v>
      </c>
      <c r="Y15" s="692" t="s">
        <v>1885</v>
      </c>
      <c r="Z15" s="77" t="s">
        <v>1886</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1908</v>
      </c>
      <c r="P16" s="77" t="s">
        <v>1909</v>
      </c>
      <c r="Q16" s="77" t="s">
        <v>1501</v>
      </c>
      <c r="R16" s="16"/>
      <c r="S16" s="16"/>
      <c r="T16" s="16"/>
      <c r="U16" s="16"/>
      <c r="V16" s="16"/>
      <c r="W16" s="16"/>
      <c r="X16" s="77">
        <v>11</v>
      </c>
      <c r="Y16" s="692" t="s">
        <v>1908</v>
      </c>
      <c r="Z16" s="77" t="s">
        <v>1909</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1931</v>
      </c>
      <c r="P17" s="77" t="s">
        <v>1932</v>
      </c>
      <c r="Q17" s="77" t="s">
        <v>1501</v>
      </c>
      <c r="R17" s="16"/>
      <c r="S17" s="16"/>
      <c r="T17" s="16"/>
      <c r="U17" s="16"/>
      <c r="V17" s="16"/>
      <c r="W17" s="16"/>
      <c r="X17" s="77">
        <v>12</v>
      </c>
      <c r="Y17" s="692" t="s">
        <v>1931</v>
      </c>
      <c r="Z17" s="77" t="s">
        <v>1932</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1954</v>
      </c>
      <c r="P18" s="77" t="s">
        <v>1955</v>
      </c>
      <c r="Q18" s="77" t="s">
        <v>1501</v>
      </c>
      <c r="R18" s="16"/>
      <c r="S18" s="16"/>
      <c r="T18" s="16"/>
      <c r="U18" s="16"/>
      <c r="V18" s="16"/>
      <c r="W18" s="16"/>
      <c r="X18" s="77">
        <v>13</v>
      </c>
      <c r="Y18" s="692" t="s">
        <v>1954</v>
      </c>
      <c r="Z18" s="77" t="s">
        <v>1955</v>
      </c>
      <c r="AA18" s="77" t="s">
        <v>1501</v>
      </c>
      <c r="AB18" s="16"/>
      <c r="AC18" s="77">
        <v>13</v>
      </c>
      <c r="AD18" s="77" t="s">
        <v>2310</v>
      </c>
      <c r="AE18" s="77" t="s">
        <v>2311</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2336</v>
      </c>
      <c r="AE22" s="77" t="s">
        <v>1645</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1670</v>
      </c>
      <c r="AE23" s="77" t="s">
        <v>1671</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1637</v>
      </c>
      <c r="P25" s="77" t="s">
        <v>1638</v>
      </c>
      <c r="Q25" s="77" t="s">
        <v>1501</v>
      </c>
      <c r="R25" s="16"/>
      <c r="S25" s="16"/>
      <c r="T25" s="16"/>
      <c r="U25" s="16"/>
      <c r="V25" s="16"/>
      <c r="W25" s="16"/>
      <c r="X25" s="77">
        <v>20</v>
      </c>
      <c r="Y25" s="692" t="s">
        <v>1637</v>
      </c>
      <c r="Z25" s="77" t="s">
        <v>1638</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1640</v>
      </c>
      <c r="P28" s="77" t="s">
        <v>1641</v>
      </c>
      <c r="Q28" s="77" t="s">
        <v>1501</v>
      </c>
      <c r="R28" s="16"/>
      <c r="S28" s="16"/>
      <c r="T28" s="16"/>
      <c r="U28" s="16"/>
      <c r="V28" s="16"/>
      <c r="W28" s="16"/>
      <c r="X28" s="77">
        <v>23</v>
      </c>
      <c r="Y28" s="692" t="s">
        <v>1640</v>
      </c>
      <c r="Z28" s="77" t="s">
        <v>1641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2195</v>
      </c>
      <c r="P29" s="77" t="s">
        <v>2196</v>
      </c>
      <c r="Q29" s="77" t="s">
        <v>1501</v>
      </c>
      <c r="R29" s="16"/>
      <c r="S29" s="16"/>
      <c r="T29" s="16"/>
      <c r="U29" s="16"/>
      <c r="V29" s="16"/>
      <c r="W29" s="16"/>
      <c r="X29" s="77">
        <v>24</v>
      </c>
      <c r="Y29" s="692" t="s">
        <v>2195</v>
      </c>
      <c r="Z29" s="77" t="s">
        <v>2196</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2218</v>
      </c>
      <c r="P30" s="77" t="s">
        <v>2219</v>
      </c>
      <c r="Q30" s="77" t="s">
        <v>1501</v>
      </c>
      <c r="R30" s="16"/>
      <c r="S30" s="16"/>
      <c r="T30" s="16"/>
      <c r="U30" s="16"/>
      <c r="V30" s="16"/>
      <c r="W30" s="16"/>
      <c r="X30" s="77">
        <v>25</v>
      </c>
      <c r="Y30" s="692" t="s">
        <v>2218</v>
      </c>
      <c r="Z30" s="77" t="s">
        <v>2219</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2241</v>
      </c>
      <c r="P31" s="77" t="s">
        <v>2242</v>
      </c>
      <c r="Q31" s="77" t="s">
        <v>1501</v>
      </c>
      <c r="R31" s="16"/>
      <c r="S31" s="16"/>
      <c r="T31" s="16"/>
      <c r="U31" s="16"/>
      <c r="V31" s="16"/>
      <c r="W31" s="16"/>
      <c r="X31" s="77">
        <v>26</v>
      </c>
      <c r="Y31" s="692" t="s">
        <v>2241</v>
      </c>
      <c r="Z31" s="77" t="s">
        <v>2242</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2264</v>
      </c>
      <c r="P32" s="77" t="s">
        <v>2265</v>
      </c>
      <c r="Q32" s="77" t="s">
        <v>1501</v>
      </c>
      <c r="R32" s="16"/>
      <c r="S32" s="16"/>
      <c r="T32" s="16"/>
      <c r="U32" s="16"/>
      <c r="V32" s="16"/>
      <c r="W32" s="16"/>
      <c r="X32" s="77">
        <v>27</v>
      </c>
      <c r="Y32" s="692" t="s">
        <v>2264</v>
      </c>
      <c r="Z32" s="77" t="s">
        <v>2265</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18</v>
      </c>
      <c r="I4" s="70" t="str">
        <f>HLOOKUP(I3,比較地域マスタ!$E$5:$L$6,2,0)</f>
        <v>福井県</v>
      </c>
      <c r="J4" s="70" t="str">
        <f>HLOOKUP(J3,比較地域マスタ!$E$5:$L$6,2,0)</f>
        <v>高浜町</v>
      </c>
      <c r="K4" s="70" t="str">
        <f>HLOOKUP(K3,比較地域マスタ!$E$5:$L$6,2,0)</f>
        <v>18481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7.880647709562755</v>
      </c>
      <c r="BB5" s="29"/>
      <c r="BC5" s="17"/>
      <c r="BD5" s="1005">
        <f>SUM(BC6:BC8)</f>
        <v>10.761638221752378</v>
      </c>
      <c r="BE5" s="29"/>
      <c r="BF5" s="17"/>
      <c r="BG5" s="1005">
        <f>AK35</f>
        <v>18.457292885122882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4.9092590615971217</v>
      </c>
      <c r="BA6" s="17"/>
      <c r="BB6" s="29"/>
      <c r="BC6" s="1005">
        <f>O32</f>
        <v>5.700820966785435</v>
      </c>
      <c r="BD6" s="17"/>
      <c r="BE6" s="29"/>
      <c r="BF6" s="1005">
        <f>AK36</f>
        <v>7.0237529385015076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2.2919799929095519</v>
      </c>
      <c r="BA7" s="17"/>
      <c r="BB7" s="29"/>
      <c r="BC7" s="1005">
        <f>O33</f>
        <v>1.917968941387804</v>
      </c>
      <c r="BD7" s="17"/>
      <c r="BE7" s="29"/>
      <c r="BF7" s="1005">
        <f t="shared" ref="BF7:BF8" si="0">AK37</f>
        <v>2.5351066215251539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0.6794086550560805</v>
      </c>
      <c r="BA8" s="17"/>
      <c r="BB8" s="29"/>
      <c r="BC8" s="1005">
        <f>O34</f>
        <v>3.142848313579139</v>
      </c>
      <c r="BD8" s="17"/>
      <c r="BE8" s="29"/>
      <c r="BF8" s="1005">
        <f t="shared" si="0"/>
        <v>8.8984333250962209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67.641233347989299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14.79901685996446</v>
      </c>
      <c r="BA9" s="1005">
        <f>AZ9</f>
        <v>14.79901685996446</v>
      </c>
      <c r="BB9" s="29"/>
      <c r="BC9" s="1005">
        <f>O35</f>
        <v>27.759477457033199</v>
      </c>
      <c r="BD9" s="1005">
        <f>BC9</f>
        <v>27.759477457033199</v>
      </c>
      <c r="BE9" s="29"/>
      <c r="BF9" s="1005">
        <f>AK39</f>
        <v>15.656157945389548</v>
      </c>
      <c r="BG9" s="1005">
        <f>AK39</f>
        <v>15.656157945389548</v>
      </c>
      <c r="BH9" s="29"/>
    </row>
    <row r="10" spans="1:62" ht="17.100000000000001" customHeight="1" thickBot="1">
      <c r="B10" s="323"/>
      <c r="C10" s="324"/>
      <c r="D10" s="326"/>
      <c r="E10" s="326"/>
      <c r="F10" s="326"/>
      <c r="G10" s="325"/>
      <c r="H10" s="325"/>
      <c r="I10" s="326"/>
      <c r="J10" s="327"/>
      <c r="K10" s="334"/>
      <c r="L10" s="246" t="s">
        <v>114</v>
      </c>
      <c r="M10" s="246"/>
      <c r="N10" s="563"/>
      <c r="O10" s="906">
        <f>SUM(O11:O13)</f>
        <v>7.880647709562755</v>
      </c>
      <c r="P10" s="453">
        <f t="shared" ref="P10:P22" si="1">O10/$O$9</f>
        <v>0.11650656440605861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19.09540764024986</v>
      </c>
      <c r="BA10" s="1005">
        <f>AZ10</f>
        <v>19.09540764024986</v>
      </c>
      <c r="BB10" s="29"/>
      <c r="BC10" s="1005">
        <f>O36</f>
        <v>29.952736358100111</v>
      </c>
      <c r="BD10" s="1005">
        <f>BC10</f>
        <v>29.952736358100111</v>
      </c>
      <c r="BE10" s="29"/>
      <c r="BF10" s="1005">
        <f>AK40</f>
        <v>21.302572632108117</v>
      </c>
      <c r="BG10" s="1005">
        <f>AK40</f>
        <v>21.302572632108117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4.9092590615971217</v>
      </c>
      <c r="P11" s="454">
        <f t="shared" si="1"/>
        <v>7.2577905792178377E-2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24.450932038212208</v>
      </c>
      <c r="BB11" s="29"/>
      <c r="BC11" s="1005"/>
      <c r="BD11" s="1005">
        <f>SUM(BC12:BC14)</f>
        <v>22.214836750871402</v>
      </c>
      <c r="BE11" s="29"/>
      <c r="BF11" s="17"/>
      <c r="BG11" s="1005">
        <f>AK41</f>
        <v>19.792168028822385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2.2919799929095519</v>
      </c>
      <c r="P12" s="454">
        <f t="shared" si="1"/>
        <v>3.3884361349802078E-2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23.46232105147979</v>
      </c>
      <c r="BA12" s="17"/>
      <c r="BB12" s="29"/>
      <c r="BC12" s="1005">
        <f>O38</f>
        <v>21.317928519310968</v>
      </c>
      <c r="BD12" s="17"/>
      <c r="BE12" s="29"/>
      <c r="BF12" s="1005">
        <f>AK42</f>
        <v>19.051712465303602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0.6794086550560805</v>
      </c>
      <c r="P13" s="454">
        <f t="shared" si="1"/>
        <v>1.0044297264078147E-2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0.687942478913948</v>
      </c>
      <c r="BA13" s="17"/>
      <c r="BB13" s="29"/>
      <c r="BC13" s="1005">
        <f>O41</f>
        <v>0.85167738071599597</v>
      </c>
      <c r="BD13" s="17"/>
      <c r="BE13" s="29"/>
      <c r="BF13" s="1005">
        <f>AK45</f>
        <v>0.57975020900976593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14.79901685996446</v>
      </c>
      <c r="P14" s="453">
        <f t="shared" si="1"/>
        <v>0.21878691631521494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0.30066850781847021</v>
      </c>
      <c r="BA14" s="17"/>
      <c r="BB14" s="29"/>
      <c r="BC14" s="1005">
        <f>O42</f>
        <v>4.5230850844440229E-2</v>
      </c>
      <c r="BD14" s="17"/>
      <c r="BE14" s="29"/>
      <c r="BF14" s="1005">
        <f t="shared" ref="BF14" si="2">AK46</f>
        <v>0.16070535450901555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19.09540764024986</v>
      </c>
      <c r="P15" s="453">
        <f t="shared" si="1"/>
        <v>0.28230424986503427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1.4152290999999999</v>
      </c>
      <c r="BA15" s="1005">
        <f>AZ15</f>
        <v>1.4152290999999999</v>
      </c>
      <c r="BB15" s="29"/>
      <c r="BC15" s="1005">
        <f>O43</f>
        <v>1.5830120569099999</v>
      </c>
      <c r="BD15" s="1005">
        <f>BC15</f>
        <v>1.5830120569099999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24.450932038212208</v>
      </c>
      <c r="P16" s="453">
        <f t="shared" si="1"/>
        <v>0.36147968965055893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23.46232105147979</v>
      </c>
      <c r="P17" s="454">
        <f t="shared" si="1"/>
        <v>0.34686418165639837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11.64999047110741</v>
      </c>
      <c r="P18" s="454">
        <f t="shared" si="1"/>
        <v>0.17223208233316042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11.812330580372381</v>
      </c>
      <c r="P19" s="454">
        <f t="shared" si="1"/>
        <v>0.17463209932323792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0.687942478913948</v>
      </c>
      <c r="P20" s="454">
        <f t="shared" si="1"/>
        <v>1.0170460307468621E-2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0.30066850781847021</v>
      </c>
      <c r="P21" s="454">
        <f t="shared" si="1"/>
        <v>4.4450476866919495E-3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1.4152290999999999</v>
      </c>
      <c r="P22" s="612">
        <f t="shared" si="1"/>
        <v>2.0922579763133029E-2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9.3435973381949236</v>
      </c>
      <c r="AZ22" s="1005">
        <f t="shared" si="3"/>
        <v>9.2943319263567936</v>
      </c>
      <c r="BA22" s="1005">
        <f t="shared" si="3"/>
        <v>10.16710534533671</v>
      </c>
      <c r="BB22" s="1005">
        <f t="shared" si="3"/>
        <v>10.361017634725272</v>
      </c>
      <c r="BC22" s="1005">
        <f t="shared" si="3"/>
        <v>10.761638221752378</v>
      </c>
      <c r="BD22" s="1005">
        <f t="shared" si="3"/>
        <v>11.677089427156915</v>
      </c>
      <c r="BE22" s="1005">
        <f t="shared" si="3"/>
        <v>11.262140045476631</v>
      </c>
      <c r="BF22" s="1005">
        <f t="shared" si="3"/>
        <v>11.485641212676079</v>
      </c>
      <c r="BG22" s="1005">
        <f t="shared" si="3"/>
        <v>10.857024966205799</v>
      </c>
      <c r="BH22" s="1005">
        <f t="shared" si="3"/>
        <v>10.156850743419245</v>
      </c>
      <c r="BI22" s="1005">
        <f t="shared" si="3"/>
        <v>9.7814347146189515</v>
      </c>
      <c r="BJ22" s="1005">
        <f t="shared" si="3"/>
        <v>16.093705791411104</v>
      </c>
      <c r="BK22" s="1005">
        <f t="shared" si="3"/>
        <v>17.35537697816337</v>
      </c>
      <c r="BL22" s="1005">
        <f t="shared" si="3"/>
        <v>18.457292885122882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20.05761223925311</v>
      </c>
      <c r="AZ23" s="1005">
        <f t="shared" ref="AZ23:BL23" si="4">Y39</f>
        <v>23.389864889642659</v>
      </c>
      <c r="BA23" s="1005">
        <f t="shared" si="4"/>
        <v>27.868111080190271</v>
      </c>
      <c r="BB23" s="1005">
        <f t="shared" si="4"/>
        <v>27.012583223430308</v>
      </c>
      <c r="BC23" s="1005">
        <f t="shared" si="4"/>
        <v>27.759477457033199</v>
      </c>
      <c r="BD23" s="1005">
        <f t="shared" si="4"/>
        <v>27.876387519037308</v>
      </c>
      <c r="BE23" s="1005">
        <f t="shared" si="4"/>
        <v>20.90599606832351</v>
      </c>
      <c r="BF23" s="1005">
        <f t="shared" si="4"/>
        <v>18.441682010999056</v>
      </c>
      <c r="BG23" s="1005">
        <f t="shared" si="4"/>
        <v>16.955002101659417</v>
      </c>
      <c r="BH23" s="1005">
        <f t="shared" si="4"/>
        <v>15.436275992889389</v>
      </c>
      <c r="BI23" s="1005">
        <f t="shared" si="4"/>
        <v>15.446286422768107</v>
      </c>
      <c r="BJ23" s="1005">
        <f t="shared" si="4"/>
        <v>13.297837615826152</v>
      </c>
      <c r="BK23" s="1005">
        <f t="shared" si="4"/>
        <v>14.997331041565905</v>
      </c>
      <c r="BL23" s="1005">
        <f t="shared" si="4"/>
        <v>15.656157945389548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18.732177106217542</v>
      </c>
      <c r="AZ24" s="1005">
        <f t="shared" ref="AZ24:BL24" si="5">Y40</f>
        <v>21.257914550938789</v>
      </c>
      <c r="BA24" s="1005">
        <f t="shared" si="5"/>
        <v>28.51898098818705</v>
      </c>
      <c r="BB24" s="1005">
        <f t="shared" si="5"/>
        <v>31.256866451509691</v>
      </c>
      <c r="BC24" s="1005">
        <f t="shared" si="5"/>
        <v>29.952736358100111</v>
      </c>
      <c r="BD24" s="1005">
        <f t="shared" si="5"/>
        <v>30.331515406621691</v>
      </c>
      <c r="BE24" s="1005">
        <f t="shared" si="5"/>
        <v>28.928547735589319</v>
      </c>
      <c r="BF24" s="1005">
        <f t="shared" si="5"/>
        <v>28.180702770240835</v>
      </c>
      <c r="BG24" s="1005">
        <f t="shared" si="5"/>
        <v>27.954889642386433</v>
      </c>
      <c r="BH24" s="1005">
        <f t="shared" si="5"/>
        <v>25.773433751735929</v>
      </c>
      <c r="BI24" s="1005">
        <f t="shared" si="5"/>
        <v>21.313722461692691</v>
      </c>
      <c r="BJ24" s="1005">
        <f t="shared" si="5"/>
        <v>19.521442444481085</v>
      </c>
      <c r="BK24" s="1005">
        <f t="shared" si="5"/>
        <v>20.350687909579971</v>
      </c>
      <c r="BL24" s="1005">
        <f t="shared" si="5"/>
        <v>21.302572632108117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23.117239061421458</v>
      </c>
      <c r="AZ25" s="1005">
        <f t="shared" ref="AZ25:BL25" si="6">Y41</f>
        <v>23.072760068568197</v>
      </c>
      <c r="BA25" s="1005">
        <f t="shared" si="6"/>
        <v>22.986931919127251</v>
      </c>
      <c r="BB25" s="1005">
        <f t="shared" si="6"/>
        <v>22.833148040807377</v>
      </c>
      <c r="BC25" s="1005">
        <f t="shared" si="6"/>
        <v>22.214836750871402</v>
      </c>
      <c r="BD25" s="1005">
        <f t="shared" si="6"/>
        <v>21.891419800707194</v>
      </c>
      <c r="BE25" s="1005">
        <f t="shared" si="6"/>
        <v>21.841055501583895</v>
      </c>
      <c r="BF25" s="1005">
        <f t="shared" si="6"/>
        <v>22.118416173319918</v>
      </c>
      <c r="BG25" s="1005">
        <f t="shared" si="6"/>
        <v>21.813203028644693</v>
      </c>
      <c r="BH25" s="1005">
        <f t="shared" si="6"/>
        <v>21.258125485627136</v>
      </c>
      <c r="BI25" s="1005">
        <f t="shared" si="6"/>
        <v>20.975172848613006</v>
      </c>
      <c r="BJ25" s="1005">
        <f t="shared" si="6"/>
        <v>19.315316716885803</v>
      </c>
      <c r="BK25" s="1005">
        <f t="shared" si="6"/>
        <v>19.229214256599015</v>
      </c>
      <c r="BL25" s="1005">
        <f t="shared" si="6"/>
        <v>19.792168028822385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1.6284741917575001</v>
      </c>
      <c r="AZ26" s="1005">
        <f t="shared" si="7"/>
        <v>2.0343135407999999</v>
      </c>
      <c r="BA26" s="1005">
        <f t="shared" si="7"/>
        <v>1.9465625088</v>
      </c>
      <c r="BB26" s="1005">
        <f t="shared" si="7"/>
        <v>2.1395080335999999</v>
      </c>
      <c r="BC26" s="1005">
        <f t="shared" si="7"/>
        <v>1.5830120569099999</v>
      </c>
      <c r="BD26" s="1005">
        <f t="shared" si="7"/>
        <v>1.7911974096000001</v>
      </c>
      <c r="BE26" s="1005">
        <f t="shared" si="7"/>
        <v>1.7211204393999999</v>
      </c>
      <c r="BF26" s="1005">
        <f t="shared" si="7"/>
        <v>1.5162546284400003</v>
      </c>
      <c r="BG26" s="1005">
        <f t="shared" si="7"/>
        <v>1.4584897380000001</v>
      </c>
      <c r="BH26" s="1005">
        <f t="shared" si="7"/>
        <v>2.2038933531599998</v>
      </c>
      <c r="BI26" s="1005">
        <f t="shared" si="7"/>
        <v>1.2085083757600001</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72.87909993684454</v>
      </c>
      <c r="AZ27" s="1005">
        <f t="shared" si="8"/>
        <v>79.049184976306449</v>
      </c>
      <c r="BA27" s="1005">
        <f t="shared" si="8"/>
        <v>91.487691841641279</v>
      </c>
      <c r="BB27" s="1005">
        <f t="shared" si="8"/>
        <v>93.603123384072646</v>
      </c>
      <c r="BC27" s="1005">
        <f t="shared" si="8"/>
        <v>92.27170084466708</v>
      </c>
      <c r="BD27" s="1005">
        <f t="shared" si="8"/>
        <v>93.567609563123114</v>
      </c>
      <c r="BE27" s="1005">
        <f t="shared" si="8"/>
        <v>84.658859790373356</v>
      </c>
      <c r="BF27" s="1005">
        <f t="shared" si="8"/>
        <v>81.742696795675883</v>
      </c>
      <c r="BG27" s="1005">
        <f t="shared" si="8"/>
        <v>79.03860947689634</v>
      </c>
      <c r="BH27" s="1005">
        <f t="shared" si="8"/>
        <v>74.828579326831701</v>
      </c>
      <c r="BI27" s="1005">
        <f t="shared" si="8"/>
        <v>68.725124823452759</v>
      </c>
      <c r="BJ27" s="1005">
        <f t="shared" si="8"/>
        <v>68.22830256860415</v>
      </c>
      <c r="BK27" s="1005">
        <f t="shared" si="8"/>
        <v>71.93261018590826</v>
      </c>
      <c r="BL27" s="1005">
        <f t="shared" si="8"/>
        <v>75.208191491442932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92.27170084466708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10.761638221752378</v>
      </c>
      <c r="P31" s="453">
        <f t="shared" ref="P31:P43" si="9">O31/$O$30</f>
        <v>0.11662988893928421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5.700820966785435</v>
      </c>
      <c r="P32" s="454">
        <f t="shared" si="9"/>
        <v>6.1782983456459377E-2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1.917968941387804</v>
      </c>
      <c r="P33" s="454">
        <f t="shared" si="9"/>
        <v>2.0786101522248624E-2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3.142848313579139</v>
      </c>
      <c r="P34" s="454">
        <f t="shared" si="9"/>
        <v>3.4060803960576203E-2</v>
      </c>
      <c r="Q34" s="328"/>
      <c r="R34" s="13"/>
      <c r="S34" s="323"/>
      <c r="T34" s="563" t="s">
        <v>112</v>
      </c>
      <c r="U34" s="332"/>
      <c r="V34" s="332"/>
      <c r="W34" s="332"/>
      <c r="X34" s="893">
        <f>X35+X39+X40+X41+X47</f>
        <v>72.87909993684454</v>
      </c>
      <c r="Y34" s="894">
        <f t="shared" ref="Y34:AK34" si="10">Y35+Y39+Y40+Y41+Y47</f>
        <v>79.049184976306449</v>
      </c>
      <c r="Z34" s="894">
        <f t="shared" si="10"/>
        <v>91.487691841641279</v>
      </c>
      <c r="AA34" s="894">
        <f t="shared" si="10"/>
        <v>93.603123384072646</v>
      </c>
      <c r="AB34" s="894">
        <f t="shared" si="10"/>
        <v>92.27170084466708</v>
      </c>
      <c r="AC34" s="894">
        <f t="shared" si="10"/>
        <v>93.567609563123114</v>
      </c>
      <c r="AD34" s="894">
        <f t="shared" si="10"/>
        <v>84.658859790373356</v>
      </c>
      <c r="AE34" s="894">
        <f t="shared" si="10"/>
        <v>81.742696795675883</v>
      </c>
      <c r="AF34" s="894">
        <f t="shared" si="10"/>
        <v>79.03860947689634</v>
      </c>
      <c r="AG34" s="894">
        <f t="shared" si="10"/>
        <v>74.828579326831701</v>
      </c>
      <c r="AH34" s="894">
        <f t="shared" si="10"/>
        <v>68.725124823452759</v>
      </c>
      <c r="AI34" s="894">
        <f t="shared" si="10"/>
        <v>68.22830256860415</v>
      </c>
      <c r="AJ34" s="894">
        <f t="shared" si="10"/>
        <v>71.93261018590826</v>
      </c>
      <c r="AK34" s="895">
        <f t="shared" si="10"/>
        <v>75.208191491442932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27.759477457033199</v>
      </c>
      <c r="P35" s="453">
        <f t="shared" si="9"/>
        <v>0.30084497416780392</v>
      </c>
      <c r="Q35" s="328"/>
      <c r="R35" s="13"/>
      <c r="S35" s="323"/>
      <c r="T35" s="334"/>
      <c r="U35" s="246" t="s">
        <v>114</v>
      </c>
      <c r="V35" s="344"/>
      <c r="W35" s="344"/>
      <c r="X35" s="896">
        <f>SUM(X36:X38)</f>
        <v>9.3435973381949236</v>
      </c>
      <c r="Y35" s="897">
        <f t="shared" ref="Y35:AK35" si="11">SUM(Y36:Y38)</f>
        <v>9.2943319263567936</v>
      </c>
      <c r="Z35" s="897">
        <f t="shared" si="11"/>
        <v>10.16710534533671</v>
      </c>
      <c r="AA35" s="897">
        <f t="shared" si="11"/>
        <v>10.361017634725272</v>
      </c>
      <c r="AB35" s="897">
        <f t="shared" si="11"/>
        <v>10.761638221752378</v>
      </c>
      <c r="AC35" s="897">
        <f t="shared" si="11"/>
        <v>11.677089427156915</v>
      </c>
      <c r="AD35" s="897">
        <f t="shared" si="11"/>
        <v>11.262140045476631</v>
      </c>
      <c r="AE35" s="897">
        <f t="shared" si="11"/>
        <v>11.485641212676079</v>
      </c>
      <c r="AF35" s="897">
        <f t="shared" si="11"/>
        <v>10.857024966205799</v>
      </c>
      <c r="AG35" s="897">
        <f t="shared" si="11"/>
        <v>10.156850743419245</v>
      </c>
      <c r="AH35" s="897">
        <f t="shared" si="11"/>
        <v>9.7814347146189515</v>
      </c>
      <c r="AI35" s="897">
        <f t="shared" si="11"/>
        <v>16.093705791411104</v>
      </c>
      <c r="AJ35" s="897">
        <f t="shared" si="11"/>
        <v>17.35537697816337</v>
      </c>
      <c r="AK35" s="898">
        <f t="shared" si="11"/>
        <v>18.457292885122882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29.952736358100111</v>
      </c>
      <c r="P36" s="453">
        <f t="shared" si="9"/>
        <v>0.32461454686441121</v>
      </c>
      <c r="Q36" s="328"/>
      <c r="R36" s="13"/>
      <c r="S36" s="356" t="s">
        <v>184</v>
      </c>
      <c r="T36" s="335"/>
      <c r="U36" s="346"/>
      <c r="V36" s="336" t="s">
        <v>184</v>
      </c>
      <c r="W36" s="357"/>
      <c r="X36" s="899">
        <f>VLOOKUP(年度マスタ!$K$4&amp;"_"&amp;X$33,データシート1!$A:$BT,MATCH("aa_"&amp;$S36,データシート1!$A$1:$BT$1,0),0)</f>
        <v>4.6452239006671263</v>
      </c>
      <c r="Y36" s="900">
        <f>VLOOKUP(年度マスタ!$K$4&amp;"_"&amp;Y$33,データシート1!$A:$BT,MATCH("aa_"&amp;$S36,データシート1!$A$1:$BT$1,0),0)</f>
        <v>4.5677582689516614</v>
      </c>
      <c r="Z36" s="900">
        <f>VLOOKUP(年度マスタ!$K$4&amp;"_"&amp;Z$33,データシート1!$A:$BT,MATCH("aa_"&amp;$S36,データシート1!$A$1:$BT$1,0),0)</f>
        <v>4.5794633270057457</v>
      </c>
      <c r="AA36" s="900">
        <f>VLOOKUP(年度マスタ!$K$4&amp;"_"&amp;AA$33,データシート1!$A:$BT,MATCH("aa_"&amp;$S36,データシート1!$A$1:$BT$1,0),0)</f>
        <v>5.0943220056855933</v>
      </c>
      <c r="AB36" s="900">
        <f>VLOOKUP(年度マスタ!$K$4&amp;"_"&amp;AB$33,データシート1!$A:$BT,MATCH("aa_"&amp;$S36,データシート1!$A$1:$BT$1,0),0)</f>
        <v>5.700820966785435</v>
      </c>
      <c r="AC36" s="900">
        <f>VLOOKUP(年度マスタ!$K$4&amp;"_"&amp;AC$33,データシート1!$A:$BT,MATCH("aa_"&amp;$S36,データシート1!$A$1:$BT$1,0),0)</f>
        <v>6.3198400203884582</v>
      </c>
      <c r="AD36" s="900">
        <f>VLOOKUP(年度マスタ!$K$4&amp;"_"&amp;AD$33,データシート1!$A:$BT,MATCH("aa_"&amp;$S36,データシート1!$A$1:$BT$1,0),0)</f>
        <v>6.4866421335688882</v>
      </c>
      <c r="AE36" s="900">
        <f>VLOOKUP(年度マスタ!$K$4&amp;"_"&amp;AE$33,データシート1!$A:$BT,MATCH("aa_"&amp;$S36,データシート1!$A$1:$BT$1,0),0)</f>
        <v>6.1230797659940333</v>
      </c>
      <c r="AF36" s="900">
        <f>VLOOKUP(年度マスタ!$K$4&amp;"_"&amp;AF$33,データシート1!$A:$BT,MATCH("aa_"&amp;$S36,データシート1!$A$1:$BT$1,0),0)</f>
        <v>5.5180888040989471</v>
      </c>
      <c r="AG36" s="900">
        <f>VLOOKUP(年度マスタ!$K$4&amp;"_"&amp;AG$33,データシート1!$A:$BT,MATCH("aa_"&amp;$S36,データシート1!$A$1:$BT$1,0),0)</f>
        <v>5.333623107642719</v>
      </c>
      <c r="AH36" s="900">
        <f>VLOOKUP(年度マスタ!$K$4&amp;"_"&amp;AH$33,データシート1!$A:$BT,MATCH("aa_"&amp;$S36,データシート1!$A$1:$BT$1,0),0)</f>
        <v>5.1856560423595148</v>
      </c>
      <c r="AI36" s="900">
        <f>VLOOKUP(年度マスタ!$K$4&amp;"_"&amp;AI$33,データシート1!$A:$BT,MATCH("aa_"&amp;$S36,データシート1!$A$1:$BT$1,0),0)</f>
        <v>6.7554757520556663</v>
      </c>
      <c r="AJ36" s="900">
        <f>VLOOKUP(年度マスタ!$K$4&amp;"_"&amp;AJ$33,データシート1!$A:$BT,MATCH("aa_"&amp;$S36,データシート1!$A$1:$BT$1,0),0)</f>
        <v>6.4542045513672113</v>
      </c>
      <c r="AK36" s="901">
        <f>VLOOKUP(年度マスタ!$K$4&amp;"_"&amp;AK$33,データシート1!$A:$BT,MATCH("aa_"&amp;$S36,データシート1!$A$1:$BT$1,0),0)</f>
        <v>7.0237529385015076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22.214836750871402</v>
      </c>
      <c r="P37" s="453">
        <f t="shared" si="9"/>
        <v>0.24075460349721436</v>
      </c>
      <c r="Q37" s="328"/>
      <c r="R37" s="13"/>
      <c r="S37" s="356" t="s">
        <v>187</v>
      </c>
      <c r="T37" s="335"/>
      <c r="U37" s="346"/>
      <c r="V37" s="336" t="s">
        <v>194</v>
      </c>
      <c r="W37" s="357"/>
      <c r="X37" s="899">
        <f>VLOOKUP(年度マスタ!$K$4&amp;"_"&amp;X$33,データシート1!$A:$BT,MATCH("aa_"&amp;$S37,データシート1!$A$1:$BT$1,0),0)</f>
        <v>1.650405433605667</v>
      </c>
      <c r="Y37" s="900">
        <f>VLOOKUP(年度マスタ!$K$4&amp;"_"&amp;Y$33,データシート1!$A:$BT,MATCH("aa_"&amp;$S37,データシート1!$A$1:$BT$1,0),0)</f>
        <v>1.860804880444636</v>
      </c>
      <c r="Z37" s="900">
        <f>VLOOKUP(年度マスタ!$K$4&amp;"_"&amp;Z$33,データシート1!$A:$BT,MATCH("aa_"&amp;$S37,データシート1!$A$1:$BT$1,0),0)</f>
        <v>2.518544937344926</v>
      </c>
      <c r="AA37" s="900">
        <f>VLOOKUP(年度マスタ!$K$4&amp;"_"&amp;AA$33,データシート1!$A:$BT,MATCH("aa_"&amp;$S37,データシート1!$A$1:$BT$1,0),0)</f>
        <v>2.2875446523116332</v>
      </c>
      <c r="AB37" s="900">
        <f>VLOOKUP(年度マスタ!$K$4&amp;"_"&amp;AB$33,データシート1!$A:$BT,MATCH("aa_"&amp;$S37,データシート1!$A$1:$BT$1,0),0)</f>
        <v>1.917968941387804</v>
      </c>
      <c r="AC37" s="900">
        <f>VLOOKUP(年度マスタ!$K$4&amp;"_"&amp;AC$33,データシート1!$A:$BT,MATCH("aa_"&amp;$S37,データシート1!$A$1:$BT$1,0),0)</f>
        <v>2.775391037850266</v>
      </c>
      <c r="AD37" s="900">
        <f>VLOOKUP(年度マスタ!$K$4&amp;"_"&amp;AD$33,データシート1!$A:$BT,MATCH("aa_"&amp;$S37,データシート1!$A$1:$BT$1,0),0)</f>
        <v>2.6982993097678141</v>
      </c>
      <c r="AE37" s="900">
        <f>VLOOKUP(年度マスタ!$K$4&amp;"_"&amp;AE$33,データシート1!$A:$BT,MATCH("aa_"&amp;$S37,データシート1!$A$1:$BT$1,0),0)</f>
        <v>2.7339291962215611</v>
      </c>
      <c r="AF37" s="900">
        <f>VLOOKUP(年度マスタ!$K$4&amp;"_"&amp;AF$33,データシート1!$A:$BT,MATCH("aa_"&amp;$S37,データシート1!$A$1:$BT$1,0),0)</f>
        <v>2.6427741219248322</v>
      </c>
      <c r="AG37" s="900">
        <f>VLOOKUP(年度マスタ!$K$4&amp;"_"&amp;AG$33,データシート1!$A:$BT,MATCH("aa_"&amp;$S37,データシート1!$A$1:$BT$1,0),0)</f>
        <v>2.4107805691682977</v>
      </c>
      <c r="AH37" s="900">
        <f>VLOOKUP(年度マスタ!$K$4&amp;"_"&amp;AH$33,データシート1!$A:$BT,MATCH("aa_"&amp;$S37,データシート1!$A$1:$BT$1,0),0)</f>
        <v>2.1700680668680272</v>
      </c>
      <c r="AI37" s="900">
        <f>VLOOKUP(年度マスタ!$K$4&amp;"_"&amp;AI$33,データシート1!$A:$BT,MATCH("aa_"&amp;$S37,データシート1!$A$1:$BT$1,0),0)</f>
        <v>2.4860377996021437</v>
      </c>
      <c r="AJ37" s="900">
        <f>VLOOKUP(年度マスタ!$K$4&amp;"_"&amp;AJ$33,データシート1!$A:$BT,MATCH("aa_"&amp;$S37,データシート1!$A$1:$BT$1,0),0)</f>
        <v>2.6502270986370555</v>
      </c>
      <c r="AK37" s="901">
        <f>VLOOKUP(年度マスタ!$K$4&amp;"_"&amp;AK$33,データシート1!$A:$BT,MATCH("aa_"&amp;$S37,データシート1!$A$1:$BT$1,0),0)</f>
        <v>2.5351066215251539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21.317928519310968</v>
      </c>
      <c r="P38" s="454">
        <f t="shared" si="9"/>
        <v>0.23103430763889571</v>
      </c>
      <c r="Q38" s="328"/>
      <c r="R38" s="13"/>
      <c r="S38" s="356" t="s">
        <v>188</v>
      </c>
      <c r="T38" s="335"/>
      <c r="U38" s="348"/>
      <c r="V38" s="358" t="s">
        <v>197</v>
      </c>
      <c r="W38" s="358"/>
      <c r="X38" s="899">
        <f>VLOOKUP(年度マスタ!$K$4&amp;"_"&amp;X$33,データシート1!$A:$BT,MATCH("aa_"&amp;$S38,データシート1!$A$1:$BT$1,0),0)</f>
        <v>3.0479680039221302</v>
      </c>
      <c r="Y38" s="900">
        <f>VLOOKUP(年度マスタ!$K$4&amp;"_"&amp;Y$33,データシート1!$A:$BT,MATCH("aa_"&amp;$S38,データシート1!$A$1:$BT$1,0),0)</f>
        <v>2.865768776960496</v>
      </c>
      <c r="Z38" s="900">
        <f>VLOOKUP(年度マスタ!$K$4&amp;"_"&amp;Z$33,データシート1!$A:$BT,MATCH("aa_"&amp;$S38,データシート1!$A$1:$BT$1,0),0)</f>
        <v>3.069097080986039</v>
      </c>
      <c r="AA38" s="900">
        <f>VLOOKUP(年度マスタ!$K$4&amp;"_"&amp;AA$33,データシート1!$A:$BT,MATCH("aa_"&amp;$S38,データシート1!$A$1:$BT$1,0),0)</f>
        <v>2.9791509767280449</v>
      </c>
      <c r="AB38" s="900">
        <f>VLOOKUP(年度マスタ!$K$4&amp;"_"&amp;AB$33,データシート1!$A:$BT,MATCH("aa_"&amp;$S38,データシート1!$A$1:$BT$1,0),0)</f>
        <v>3.142848313579139</v>
      </c>
      <c r="AC38" s="900">
        <f>VLOOKUP(年度マスタ!$K$4&amp;"_"&amp;AC$33,データシート1!$A:$BT,MATCH("aa_"&amp;$S38,データシート1!$A$1:$BT$1,0),0)</f>
        <v>2.5818583689181902</v>
      </c>
      <c r="AD38" s="900">
        <f>VLOOKUP(年度マスタ!$K$4&amp;"_"&amp;AD$33,データシート1!$A:$BT,MATCH("aa_"&amp;$S38,データシート1!$A$1:$BT$1,0),0)</f>
        <v>2.0771986021399278</v>
      </c>
      <c r="AE38" s="900">
        <f>VLOOKUP(年度マスタ!$K$4&amp;"_"&amp;AE$33,データシート1!$A:$BT,MATCH("aa_"&amp;$S38,データシート1!$A$1:$BT$1,0),0)</f>
        <v>2.6286322504604831</v>
      </c>
      <c r="AF38" s="900">
        <f>VLOOKUP(年度マスタ!$K$4&amp;"_"&amp;AF$33,データシート1!$A:$BT,MATCH("aa_"&amp;$S38,データシート1!$A$1:$BT$1,0),0)</f>
        <v>2.6961620401820205</v>
      </c>
      <c r="AG38" s="900">
        <f>VLOOKUP(年度マスタ!$K$4&amp;"_"&amp;AG$33,データシート1!$A:$BT,MATCH("aa_"&amp;$S38,データシート1!$A$1:$BT$1,0),0)</f>
        <v>2.4124470666082285</v>
      </c>
      <c r="AH38" s="900">
        <f>VLOOKUP(年度マスタ!$K$4&amp;"_"&amp;AH$33,データシート1!$A:$BT,MATCH("aa_"&amp;$S38,データシート1!$A$1:$BT$1,0),0)</f>
        <v>2.4257106053914095</v>
      </c>
      <c r="AI38" s="900">
        <f>VLOOKUP(年度マスタ!$K$4&amp;"_"&amp;AI$33,データシート1!$A:$BT,MATCH("aa_"&amp;$S38,データシート1!$A$1:$BT$1,0),0)</f>
        <v>6.8521922397532951</v>
      </c>
      <c r="AJ38" s="900">
        <f>VLOOKUP(年度マスタ!$K$4&amp;"_"&amp;AJ$33,データシート1!$A:$BT,MATCH("aa_"&amp;$S38,データシート1!$A$1:$BT$1,0),0)</f>
        <v>8.250945328159105</v>
      </c>
      <c r="AK38" s="901">
        <f>VLOOKUP(年度マスタ!$K$4&amp;"_"&amp;AK$33,データシート1!$A:$BT,MATCH("aa_"&amp;$S38,データシート1!$A$1:$BT$1,0),0)</f>
        <v>8.8984333250962209</v>
      </c>
      <c r="AL38" s="330"/>
      <c r="AW38" s="17" t="str">
        <f>年度マスタ!H4</f>
        <v>18</v>
      </c>
      <c r="AX38" s="17" t="s">
        <v>198</v>
      </c>
      <c r="AY38" s="17">
        <f>VLOOKUP($AW38&amp;"_"&amp;$AY$34,データシート1!$A:$BT,MATCH($AY$31&amp;"_"&amp;AY$36,データシート1!$A$1:$BT$1,0),0)</f>
        <v>2476.7744762577272</v>
      </c>
      <c r="AZ38" s="17">
        <f>VLOOKUP($AW38&amp;"_"&amp;$AY$34,データシート1!$A:$BT,MATCH($AY$31&amp;"_"&amp;AZ$36,データシート1!$A$1:$BT$1,0),0)</f>
        <v>65.576819005744568</v>
      </c>
      <c r="BA38" s="17">
        <f>VLOOKUP($AW38&amp;"_"&amp;$AY$34,データシート1!$A:$BT,MATCH($AY$31&amp;"_"&amp;BA$36,データシート1!$A$1:$BT$1,0),0)</f>
        <v>209.68209936874277</v>
      </c>
      <c r="BB38" s="17">
        <f>VLOOKUP($AW38&amp;"_"&amp;$AY$34,データシート1!$A:$BT,MATCH($AY$31&amp;"_"&amp;BB$36,データシート1!$A$1:$BT$1,0),0)</f>
        <v>1213.1519532636755</v>
      </c>
      <c r="BC38" s="17">
        <f>VLOOKUP($AW38&amp;"_"&amp;$AY$34,データシート1!$A:$BT,MATCH($AY$31&amp;"_"&amp;BC$36,データシート1!$A$1:$BT$1,0),0)</f>
        <v>1505.5764117349497</v>
      </c>
      <c r="BD38" s="17">
        <f>VLOOKUP($AW38&amp;"_"&amp;$AY$34,データシート1!$A:$BT,MATCH($AY$31&amp;"_"&amp;BD$36,データシート1!$A$1:$BT$1,0),0)</f>
        <v>750.12624533933649</v>
      </c>
      <c r="BE38" s="17">
        <f>VLOOKUP($AW38&amp;"_"&amp;$AY$34,データシート1!$A:$BT,MATCH($AY$31&amp;"_"&amp;BE$36,データシート1!$A$1:$BT$1,0),0)</f>
        <v>610.76080987230864</v>
      </c>
      <c r="BF38" s="17">
        <f>VLOOKUP($AW38&amp;"_"&amp;$AY$34,データシート1!$A:$BT,MATCH($AY$31&amp;"_"&amp;BF$36,データシート1!$A$1:$BT$1,0),0)</f>
        <v>44.727952330504969</v>
      </c>
      <c r="BG38" s="17">
        <f>VLOOKUP($AW38&amp;"_"&amp;$AY$34,データシート1!$A:$BT,MATCH($AY$31&amp;"_"&amp;BG$36,データシート1!$A$1:$BT$1,0),0)</f>
        <v>80.908225971269047</v>
      </c>
      <c r="BH38" s="17">
        <f>VLOOKUP($AW38&amp;"_"&amp;$AY$34,データシート1!$A:$BT,MATCH($AY$31&amp;"_"&amp;BH$36,データシート1!$A$1:$BT$1,0),0)</f>
        <v>88.583470800610002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10.697784825630505</v>
      </c>
      <c r="P39" s="454">
        <f t="shared" si="9"/>
        <v>0.11593787399280168</v>
      </c>
      <c r="Q39" s="328"/>
      <c r="R39" s="13"/>
      <c r="S39" s="356" t="s">
        <v>189</v>
      </c>
      <c r="T39" s="335"/>
      <c r="U39" s="343" t="s">
        <v>199</v>
      </c>
      <c r="V39" s="344"/>
      <c r="W39" s="344"/>
      <c r="X39" s="896">
        <f>VLOOKUP(年度マスタ!$K$4&amp;"_"&amp;X$33,データシート1!$A:$BT,MATCH("aa_"&amp;$S39,データシート1!$A$1:$BT$1,0),0)</f>
        <v>20.05761223925311</v>
      </c>
      <c r="Y39" s="897">
        <f>VLOOKUP(年度マスタ!$K$4&amp;"_"&amp;Y$33,データシート1!$A:$BT,MATCH("aa_"&amp;$S39,データシート1!$A$1:$BT$1,0),0)</f>
        <v>23.389864889642659</v>
      </c>
      <c r="Z39" s="897">
        <f>VLOOKUP(年度マスタ!$K$4&amp;"_"&amp;Z$33,データシート1!$A:$BT,MATCH("aa_"&amp;$S39,データシート1!$A$1:$BT$1,0),0)</f>
        <v>27.868111080190271</v>
      </c>
      <c r="AA39" s="897">
        <f>VLOOKUP(年度マスタ!$K$4&amp;"_"&amp;AA$33,データシート1!$A:$BT,MATCH("aa_"&amp;$S39,データシート1!$A$1:$BT$1,0),0)</f>
        <v>27.012583223430308</v>
      </c>
      <c r="AB39" s="897">
        <f>VLOOKUP(年度マスタ!$K$4&amp;"_"&amp;AB$33,データシート1!$A:$BT,MATCH("aa_"&amp;$S39,データシート1!$A$1:$BT$1,0),0)</f>
        <v>27.759477457033199</v>
      </c>
      <c r="AC39" s="897">
        <f>VLOOKUP(年度マスタ!$K$4&amp;"_"&amp;AC$33,データシート1!$A:$BT,MATCH("aa_"&amp;$S39,データシート1!$A$1:$BT$1,0),0)</f>
        <v>27.876387519037308</v>
      </c>
      <c r="AD39" s="897">
        <f>VLOOKUP(年度マスタ!$K$4&amp;"_"&amp;AD$33,データシート1!$A:$BT,MATCH("aa_"&amp;$S39,データシート1!$A$1:$BT$1,0),0)</f>
        <v>20.90599606832351</v>
      </c>
      <c r="AE39" s="897">
        <f>VLOOKUP(年度マスタ!$K$4&amp;"_"&amp;AE$33,データシート1!$A:$BT,MATCH("aa_"&amp;$S39,データシート1!$A$1:$BT$1,0),0)</f>
        <v>18.441682010999056</v>
      </c>
      <c r="AF39" s="897">
        <f>VLOOKUP(年度マスタ!$K$4&amp;"_"&amp;AF$33,データシート1!$A:$BT,MATCH("aa_"&amp;$S39,データシート1!$A$1:$BT$1,0),0)</f>
        <v>16.955002101659417</v>
      </c>
      <c r="AG39" s="897">
        <f>VLOOKUP(年度マスタ!$K$4&amp;"_"&amp;AG$33,データシート1!$A:$BT,MATCH("aa_"&amp;$S39,データシート1!$A$1:$BT$1,0),0)</f>
        <v>15.436275992889389</v>
      </c>
      <c r="AH39" s="897">
        <f>VLOOKUP(年度マスタ!$K$4&amp;"_"&amp;AH$33,データシート1!$A:$BT,MATCH("aa_"&amp;$S39,データシート1!$A$1:$BT$1,0),0)</f>
        <v>15.446286422768107</v>
      </c>
      <c r="AI39" s="897">
        <f>VLOOKUP(年度マスタ!$K$4&amp;"_"&amp;AI$33,データシート1!$A:$BT,MATCH("aa_"&amp;$S39,データシート1!$A$1:$BT$1,0),0)</f>
        <v>13.297837615826152</v>
      </c>
      <c r="AJ39" s="897">
        <f>VLOOKUP(年度マスタ!$K$4&amp;"_"&amp;AJ$33,データシート1!$A:$BT,MATCH("aa_"&amp;$S39,データシート1!$A$1:$BT$1,0),0)</f>
        <v>14.997331041565905</v>
      </c>
      <c r="AK39" s="898">
        <f>VLOOKUP(年度マスタ!$K$4&amp;"_"&amp;AK$33,データシート1!$A:$BT,MATCH("aa_"&amp;$S39,データシート1!$A$1:$BT$1,0),0)</f>
        <v>15.656157945389548</v>
      </c>
      <c r="AL39" s="330"/>
      <c r="AW39" s="17" t="str">
        <f>年度マスタ!K4</f>
        <v>18481</v>
      </c>
      <c r="AX39" s="17" t="s">
        <v>200</v>
      </c>
      <c r="AY39" s="17">
        <f>VLOOKUP($AW39&amp;"_"&amp;$AY$34,データシート1!$A:$BT,MATCH($AY$31&amp;"_"&amp;AY$36,データシート1!$A$1:$BT$1,0),0)</f>
        <v>7.0237529385015076</v>
      </c>
      <c r="AZ39" s="17">
        <f>VLOOKUP($AW39&amp;"_"&amp;$AY$34,データシート1!$A:$BT,MATCH($AY$31&amp;"_"&amp;AZ$36,データシート1!$A$1:$BT$1,0),0)</f>
        <v>2.5351066215251539</v>
      </c>
      <c r="BA39" s="17">
        <f>VLOOKUP($AW39&amp;"_"&amp;$AY$34,データシート1!$A:$BT,MATCH($AY$31&amp;"_"&amp;BA$36,データシート1!$A$1:$BT$1,0),0)</f>
        <v>8.8984333250962209</v>
      </c>
      <c r="BB39" s="17">
        <f>VLOOKUP($AW39&amp;"_"&amp;$AY$34,データシート1!$A:$BT,MATCH($AY$31&amp;"_"&amp;BB$36,データシート1!$A$1:$BT$1,0),0)</f>
        <v>15.656157945389548</v>
      </c>
      <c r="BC39" s="17">
        <f>VLOOKUP($AW39&amp;"_"&amp;$AY$34,データシート1!$A:$BT,MATCH($AY$31&amp;"_"&amp;BC$36,データシート1!$A$1:$BT$1,0),0)</f>
        <v>21.302572632108117</v>
      </c>
      <c r="BD39" s="17">
        <f>VLOOKUP($AW39&amp;"_"&amp;$AY$34,データシート1!$A:$BT,MATCH($AY$31&amp;"_"&amp;BD$36,データシート1!$A$1:$BT$1,0),0)</f>
        <v>8.6531350629844237</v>
      </c>
      <c r="BE39" s="17">
        <f>VLOOKUP($AW39&amp;"_"&amp;$AY$34,データシート1!$A:$BT,MATCH($AY$31&amp;"_"&amp;BE$36,データシート1!$A$1:$BT$1,0),0)</f>
        <v>10.398577402319177</v>
      </c>
      <c r="BF39" s="17">
        <f>VLOOKUP($AW39&amp;"_"&amp;$AY$34,データシート1!$A:$BT,MATCH($AY$31&amp;"_"&amp;BF$36,データシート1!$A$1:$BT$1,0),0)</f>
        <v>0.57975020900976593</v>
      </c>
      <c r="BG39" s="17">
        <f>VLOOKUP($AW39&amp;"_"&amp;$AY$34,データシート1!$A:$BT,MATCH($AY$31&amp;"_"&amp;BG$36,データシート1!$A$1:$BT$1,0),0)</f>
        <v>0.16070535450901555</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10.620143693680465</v>
      </c>
      <c r="P40" s="454">
        <f t="shared" si="9"/>
        <v>0.11509643364609405</v>
      </c>
      <c r="Q40" s="328"/>
      <c r="R40" s="13"/>
      <c r="S40" s="356" t="s">
        <v>165</v>
      </c>
      <c r="T40" s="335"/>
      <c r="U40" s="343" t="s">
        <v>165</v>
      </c>
      <c r="V40" s="344"/>
      <c r="W40" s="344"/>
      <c r="X40" s="896">
        <f>VLOOKUP(年度マスタ!$K$4&amp;"_"&amp;X$33,データシート1!$A:$BT,MATCH("aa_"&amp;$S40,データシート1!$A$1:$BT$1,0),0)</f>
        <v>18.732177106217542</v>
      </c>
      <c r="Y40" s="897">
        <f>VLOOKUP(年度マスタ!$K$4&amp;"_"&amp;Y$33,データシート1!$A:$BT,MATCH("aa_"&amp;$S40,データシート1!$A$1:$BT$1,0),0)</f>
        <v>21.257914550938789</v>
      </c>
      <c r="Z40" s="897">
        <f>VLOOKUP(年度マスタ!$K$4&amp;"_"&amp;Z$33,データシート1!$A:$BT,MATCH("aa_"&amp;$S40,データシート1!$A$1:$BT$1,0),0)</f>
        <v>28.51898098818705</v>
      </c>
      <c r="AA40" s="897">
        <f>VLOOKUP(年度マスタ!$K$4&amp;"_"&amp;AA$33,データシート1!$A:$BT,MATCH("aa_"&amp;$S40,データシート1!$A$1:$BT$1,0),0)</f>
        <v>31.256866451509691</v>
      </c>
      <c r="AB40" s="897">
        <f>VLOOKUP(年度マスタ!$K$4&amp;"_"&amp;AB$33,データシート1!$A:$BT,MATCH("aa_"&amp;$S40,データシート1!$A$1:$BT$1,0),0)</f>
        <v>29.952736358100111</v>
      </c>
      <c r="AC40" s="897">
        <f>VLOOKUP(年度マスタ!$K$4&amp;"_"&amp;AC$33,データシート1!$A:$BT,MATCH("aa_"&amp;$S40,データシート1!$A$1:$BT$1,0),0)</f>
        <v>30.331515406621691</v>
      </c>
      <c r="AD40" s="897">
        <f>VLOOKUP(年度マスタ!$K$4&amp;"_"&amp;AD$33,データシート1!$A:$BT,MATCH("aa_"&amp;$S40,データシート1!$A$1:$BT$1,0),0)</f>
        <v>28.928547735589319</v>
      </c>
      <c r="AE40" s="897">
        <f>VLOOKUP(年度マスタ!$K$4&amp;"_"&amp;AE$33,データシート1!$A:$BT,MATCH("aa_"&amp;$S40,データシート1!$A$1:$BT$1,0),0)</f>
        <v>28.180702770240835</v>
      </c>
      <c r="AF40" s="897">
        <f>VLOOKUP(年度マスタ!$K$4&amp;"_"&amp;AF$33,データシート1!$A:$BT,MATCH("aa_"&amp;$S40,データシート1!$A$1:$BT$1,0),0)</f>
        <v>27.954889642386433</v>
      </c>
      <c r="AG40" s="897">
        <f>VLOOKUP(年度マスタ!$K$4&amp;"_"&amp;AG$33,データシート1!$A:$BT,MATCH("aa_"&amp;$S40,データシート1!$A$1:$BT$1,0),0)</f>
        <v>25.773433751735929</v>
      </c>
      <c r="AH40" s="897">
        <f>VLOOKUP(年度マスタ!$K$4&amp;"_"&amp;AH$33,データシート1!$A:$BT,MATCH("aa_"&amp;$S40,データシート1!$A$1:$BT$1,0),0)</f>
        <v>21.313722461692691</v>
      </c>
      <c r="AI40" s="897">
        <f>VLOOKUP(年度マスタ!$K$4&amp;"_"&amp;AI$33,データシート1!$A:$BT,MATCH("aa_"&amp;$S40,データシート1!$A$1:$BT$1,0),0)</f>
        <v>19.521442444481085</v>
      </c>
      <c r="AJ40" s="897">
        <f>VLOOKUP(年度マスタ!$K$4&amp;"_"&amp;AJ$33,データシート1!$A:$BT,MATCH("aa_"&amp;$S40,データシート1!$A$1:$BT$1,0),0)</f>
        <v>20.350687909579971</v>
      </c>
      <c r="AK40" s="898">
        <f>VLOOKUP(年度マスタ!$K$4&amp;"_"&amp;AK$33,データシート1!$A:$BT,MATCH("aa_"&amp;$S40,データシート1!$A$1:$BT$1,0),0)</f>
        <v>21.302572632108117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0.85167738071599597</v>
      </c>
      <c r="P41" s="454">
        <f t="shared" si="9"/>
        <v>9.2301038446200856E-3</v>
      </c>
      <c r="Q41" s="328"/>
      <c r="R41" s="13"/>
      <c r="S41" s="356" t="s">
        <v>201</v>
      </c>
      <c r="T41" s="335"/>
      <c r="U41" s="246" t="s">
        <v>128</v>
      </c>
      <c r="V41" s="344"/>
      <c r="W41" s="344"/>
      <c r="X41" s="896">
        <f>X42+X45+X46</f>
        <v>23.117239061421458</v>
      </c>
      <c r="Y41" s="897">
        <f t="shared" ref="Y41:AH41" si="12">Y42+Y45+Y46</f>
        <v>23.072760068568197</v>
      </c>
      <c r="Z41" s="897">
        <f t="shared" si="12"/>
        <v>22.986931919127251</v>
      </c>
      <c r="AA41" s="897">
        <f t="shared" si="12"/>
        <v>22.833148040807377</v>
      </c>
      <c r="AB41" s="897">
        <f t="shared" si="12"/>
        <v>22.214836750871402</v>
      </c>
      <c r="AC41" s="897">
        <f t="shared" si="12"/>
        <v>21.891419800707194</v>
      </c>
      <c r="AD41" s="897">
        <f t="shared" si="12"/>
        <v>21.841055501583895</v>
      </c>
      <c r="AE41" s="897">
        <f t="shared" si="12"/>
        <v>22.118416173319918</v>
      </c>
      <c r="AF41" s="897">
        <f t="shared" si="12"/>
        <v>21.813203028644693</v>
      </c>
      <c r="AG41" s="897">
        <f t="shared" si="12"/>
        <v>21.258125485627136</v>
      </c>
      <c r="AH41" s="897">
        <f t="shared" si="12"/>
        <v>20.975172848613006</v>
      </c>
      <c r="AI41" s="897">
        <f>AI42+AI45+AI46</f>
        <v>19.315316716885803</v>
      </c>
      <c r="AJ41" s="897">
        <f>AJ42+AJ45+AJ46</f>
        <v>19.229214256599015</v>
      </c>
      <c r="AK41" s="898">
        <f>AK42+AK45+AK46</f>
        <v>19.792168028822385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4.5230850844440229E-2</v>
      </c>
      <c r="P42" s="454">
        <f t="shared" si="9"/>
        <v>4.9019201369857903E-4</v>
      </c>
      <c r="Q42" s="328"/>
      <c r="R42" s="13"/>
      <c r="S42" s="356"/>
      <c r="T42" s="335"/>
      <c r="U42" s="346"/>
      <c r="V42" s="564" t="s">
        <v>129</v>
      </c>
      <c r="W42" s="336"/>
      <c r="X42" s="899">
        <f>SUM(X43:X44)</f>
        <v>22.101414086341698</v>
      </c>
      <c r="Y42" s="900">
        <f t="shared" ref="Y42:AK42" si="13">SUM(Y43:Y44)</f>
        <v>22.269959117124841</v>
      </c>
      <c r="Z42" s="900">
        <f t="shared" si="13"/>
        <v>21.928312438417027</v>
      </c>
      <c r="AA42" s="900">
        <f t="shared" si="13"/>
        <v>21.881348961673069</v>
      </c>
      <c r="AB42" s="900">
        <f t="shared" si="13"/>
        <v>21.317928519310968</v>
      </c>
      <c r="AC42" s="900">
        <f t="shared" si="13"/>
        <v>20.98143055948578</v>
      </c>
      <c r="AD42" s="900">
        <f t="shared" si="13"/>
        <v>20.914336007014217</v>
      </c>
      <c r="AE42" s="900">
        <f t="shared" si="13"/>
        <v>20.827290770160729</v>
      </c>
      <c r="AF42" s="900">
        <f t="shared" si="13"/>
        <v>20.536438818782507</v>
      </c>
      <c r="AG42" s="900">
        <f t="shared" si="13"/>
        <v>20.477304134077905</v>
      </c>
      <c r="AH42" s="900">
        <f t="shared" si="13"/>
        <v>20.123491185231583</v>
      </c>
      <c r="AI42" s="900">
        <f t="shared" si="13"/>
        <v>18.561319887512447</v>
      </c>
      <c r="AJ42" s="900">
        <f t="shared" si="13"/>
        <v>18.456847845370167</v>
      </c>
      <c r="AK42" s="901">
        <f t="shared" si="13"/>
        <v>19.051712465303602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1.5830120569099999</v>
      </c>
      <c r="P43" s="612">
        <f t="shared" si="9"/>
        <v>1.715598653128644E-2</v>
      </c>
      <c r="Q43" s="328"/>
      <c r="R43" s="13"/>
      <c r="S43" s="356" t="s">
        <v>190</v>
      </c>
      <c r="T43" s="359"/>
      <c r="U43" s="346"/>
      <c r="V43" s="360"/>
      <c r="W43" s="347" t="s">
        <v>190</v>
      </c>
      <c r="X43" s="899">
        <f>VLOOKUP(年度マスタ!$K$4&amp;"_"&amp;X$33,データシート1!$A:$BT,MATCH("aa_"&amp;$S43,データシート1!$A$1:$BT$1,0),0)</f>
        <v>11.121124385124171</v>
      </c>
      <c r="Y43" s="900">
        <f>VLOOKUP(年度マスタ!$K$4&amp;"_"&amp;Y$33,データシート1!$A:$BT,MATCH("aa_"&amp;$S43,データシート1!$A$1:$BT$1,0),0)</f>
        <v>11.130724596744139</v>
      </c>
      <c r="Z43" s="900">
        <f>VLOOKUP(年度マスタ!$K$4&amp;"_"&amp;Z$33,データシート1!$A:$BT,MATCH("aa_"&amp;$S43,データシート1!$A$1:$BT$1,0),0)</f>
        <v>11.106035364988523</v>
      </c>
      <c r="AA43" s="900">
        <f>VLOOKUP(年度マスタ!$K$4&amp;"_"&amp;AA$33,データシート1!$A:$BT,MATCH("aa_"&amp;$S43,データシート1!$A$1:$BT$1,0),0)</f>
        <v>11.097030736557226</v>
      </c>
      <c r="AB43" s="900">
        <f>VLOOKUP(年度マスタ!$K$4&amp;"_"&amp;AB$33,データシート1!$A:$BT,MATCH("aa_"&amp;$S43,データシート1!$A$1:$BT$1,0),0)</f>
        <v>10.697784825630505</v>
      </c>
      <c r="AC43" s="900">
        <f>VLOOKUP(年度マスタ!$K$4&amp;"_"&amp;AC$33,データシート1!$A:$BT,MATCH("aa_"&amp;$S43,データシート1!$A$1:$BT$1,0),0)</f>
        <v>10.200637070659315</v>
      </c>
      <c r="AD43" s="900">
        <f>VLOOKUP(年度マスタ!$K$4&amp;"_"&amp;AD$33,データシート1!$A:$BT,MATCH("aa_"&amp;$S43,データシート1!$A$1:$BT$1,0),0)</f>
        <v>10.16020213475713</v>
      </c>
      <c r="AE43" s="900">
        <f>VLOOKUP(年度マスタ!$K$4&amp;"_"&amp;AE$33,データシート1!$A:$BT,MATCH("aa_"&amp;$S43,データシート1!$A$1:$BT$1,0),0)</f>
        <v>10.191548456501815</v>
      </c>
      <c r="AF43" s="900">
        <f>VLOOKUP(年度マスタ!$K$4&amp;"_"&amp;AF$33,データシート1!$A:$BT,MATCH("aa_"&amp;$S43,データシート1!$A$1:$BT$1,0),0)</f>
        <v>10.045317233443818</v>
      </c>
      <c r="AG43" s="900">
        <f>VLOOKUP(年度マスタ!$K$4&amp;"_"&amp;AG$33,データシート1!$A:$BT,MATCH("aa_"&amp;$S43,データシート1!$A$1:$BT$1,0),0)</f>
        <v>10.01413550044531</v>
      </c>
      <c r="AH43" s="900">
        <f>VLOOKUP(年度マスタ!$K$4&amp;"_"&amp;AH$33,データシート1!$A:$BT,MATCH("aa_"&amp;$S43,データシート1!$A$1:$BT$1,0),0)</f>
        <v>9.7066286196243325</v>
      </c>
      <c r="AI43" s="900">
        <f>VLOOKUP(年度マスタ!$K$4&amp;"_"&amp;AI$33,データシート1!$A:$BT,MATCH("aa_"&amp;$S43,データシート1!$A$1:$BT$1,0),0)</f>
        <v>8.5841469354389126</v>
      </c>
      <c r="AJ43" s="900">
        <f>VLOOKUP(年度マスタ!$K$4&amp;"_"&amp;AJ$33,データシート1!$A:$BT,MATCH("aa_"&amp;$S43,データシート1!$A$1:$BT$1,0),0)</f>
        <v>8.2621857211984526</v>
      </c>
      <c r="AK43" s="901">
        <f>VLOOKUP(年度マスタ!$K$4&amp;"_"&amp;AK$33,データシート1!$A:$BT,MATCH("aa_"&amp;$S43,データシート1!$A$1:$BT$1,0),0)</f>
        <v>8.6531350629844237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10.980289701217529</v>
      </c>
      <c r="Y44" s="900">
        <f>VLOOKUP(年度マスタ!$K$4&amp;"_"&amp;Y$33,データシート1!$A:$BT,MATCH("aa_"&amp;$S44,データシート1!$A$1:$BT$1,0),0)</f>
        <v>11.1392345203807</v>
      </c>
      <c r="Z44" s="900">
        <f>VLOOKUP(年度マスタ!$K$4&amp;"_"&amp;Z$33,データシート1!$A:$BT,MATCH("aa_"&amp;$S44,データシート1!$A$1:$BT$1,0),0)</f>
        <v>10.822277073428504</v>
      </c>
      <c r="AA44" s="900">
        <f>VLOOKUP(年度マスタ!$K$4&amp;"_"&amp;AA$33,データシート1!$A:$BT,MATCH("aa_"&amp;$S44,データシート1!$A$1:$BT$1,0),0)</f>
        <v>10.784318225115843</v>
      </c>
      <c r="AB44" s="900">
        <f>VLOOKUP(年度マスタ!$K$4&amp;"_"&amp;AB$33,データシート1!$A:$BT,MATCH("aa_"&amp;$S44,データシート1!$A$1:$BT$1,0),0)</f>
        <v>10.620143693680465</v>
      </c>
      <c r="AC44" s="900">
        <f>VLOOKUP(年度マスタ!$K$4&amp;"_"&amp;AC$33,データシート1!$A:$BT,MATCH("aa_"&amp;$S44,データシート1!$A$1:$BT$1,0),0)</f>
        <v>10.780793488826463</v>
      </c>
      <c r="AD44" s="900">
        <f>VLOOKUP(年度マスタ!$K$4&amp;"_"&amp;AD$33,データシート1!$A:$BT,MATCH("aa_"&amp;$S44,データシート1!$A$1:$BT$1,0),0)</f>
        <v>10.754133872257087</v>
      </c>
      <c r="AE44" s="900">
        <f>VLOOKUP(年度マスタ!$K$4&amp;"_"&amp;AE$33,データシート1!$A:$BT,MATCH("aa_"&amp;$S44,データシート1!$A$1:$BT$1,0),0)</f>
        <v>10.635742313658913</v>
      </c>
      <c r="AF44" s="900">
        <f>VLOOKUP(年度マスタ!$K$4&amp;"_"&amp;AF$33,データシート1!$A:$BT,MATCH("aa_"&amp;$S44,データシート1!$A$1:$BT$1,0),0)</f>
        <v>10.491121585338687</v>
      </c>
      <c r="AG44" s="900">
        <f>VLOOKUP(年度マスタ!$K$4&amp;"_"&amp;AG$33,データシート1!$A:$BT,MATCH("aa_"&amp;$S44,データシート1!$A$1:$BT$1,0),0)</f>
        <v>10.463168633632595</v>
      </c>
      <c r="AH44" s="900">
        <f>VLOOKUP(年度マスタ!$K$4&amp;"_"&amp;AH$33,データシート1!$A:$BT,MATCH("aa_"&amp;$S44,データシート1!$A$1:$BT$1,0),0)</f>
        <v>10.41686256560725</v>
      </c>
      <c r="AI44" s="900">
        <f>VLOOKUP(年度マスタ!$K$4&amp;"_"&amp;AI$33,データシート1!$A:$BT,MATCH("aa_"&amp;$S44,データシート1!$A$1:$BT$1,0),0)</f>
        <v>9.9771729520735342</v>
      </c>
      <c r="AJ44" s="900">
        <f>VLOOKUP(年度マスタ!$K$4&amp;"_"&amp;AJ$33,データシート1!$A:$BT,MATCH("aa_"&amp;$S44,データシート1!$A$1:$BT$1,0),0)</f>
        <v>10.194662124171714</v>
      </c>
      <c r="AK44" s="901">
        <f>VLOOKUP(年度マスタ!$K$4&amp;"_"&amp;AK$33,データシート1!$A:$BT,MATCH("aa_"&amp;$S44,データシート1!$A$1:$BT$1,0),0)</f>
        <v>10.398577402319177</v>
      </c>
      <c r="AL44" s="330"/>
      <c r="AW44" s="17" t="str">
        <f>AW47</f>
        <v>福井県</v>
      </c>
      <c r="AX44" s="1010">
        <f t="shared" si="14"/>
        <v>0.3905882445457115</v>
      </c>
      <c r="AY44" s="1010">
        <f t="shared" si="14"/>
        <v>0.17217919401584333</v>
      </c>
      <c r="AZ44" s="1010">
        <f t="shared" si="14"/>
        <v>0.21368216273682772</v>
      </c>
      <c r="BA44" s="1010">
        <f t="shared" si="14"/>
        <v>0.21097799953550914</v>
      </c>
      <c r="BB44" s="1010">
        <f t="shared" si="14"/>
        <v>1.257239916610841E-2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0.65362998189413701</v>
      </c>
      <c r="Y45" s="900">
        <f>VLOOKUP(年度マスタ!$K$4&amp;"_"&amp;Y$33,データシート1!$A:$BT,MATCH("aa_"&amp;$S45,データシート1!$A$1:$BT$1,0),0)</f>
        <v>0.675616719662536</v>
      </c>
      <c r="Z45" s="900">
        <f>VLOOKUP(年度マスタ!$K$4&amp;"_"&amp;Z$33,データシート1!$A:$BT,MATCH("aa_"&amp;$S45,データシート1!$A$1:$BT$1,0),0)</f>
        <v>0.76815789958270198</v>
      </c>
      <c r="AA45" s="900">
        <f>VLOOKUP(年度マスタ!$K$4&amp;"_"&amp;AA$33,データシート1!$A:$BT,MATCH("aa_"&amp;$S45,データシート1!$A$1:$BT$1,0),0)</f>
        <v>0.83862911444125099</v>
      </c>
      <c r="AB45" s="900">
        <f>VLOOKUP(年度マスタ!$K$4&amp;"_"&amp;AB$33,データシート1!$A:$BT,MATCH("aa_"&amp;$S45,データシート1!$A$1:$BT$1,0),0)</f>
        <v>0.85167738071599597</v>
      </c>
      <c r="AC45" s="900">
        <f>VLOOKUP(年度マスタ!$K$4&amp;"_"&amp;AC$33,データシート1!$A:$BT,MATCH("aa_"&amp;$S45,データシート1!$A$1:$BT$1,0),0)</f>
        <v>0.80459097526628498</v>
      </c>
      <c r="AD45" s="900">
        <f>VLOOKUP(年度マスタ!$K$4&amp;"_"&amp;AD$33,データシート1!$A:$BT,MATCH("aa_"&amp;$S45,データシート1!$A$1:$BT$1,0),0)</f>
        <v>0.77965076278196099</v>
      </c>
      <c r="AE45" s="900">
        <f>VLOOKUP(年度マスタ!$K$4&amp;"_"&amp;AE$33,データシート1!$A:$BT,MATCH("aa_"&amp;$S45,データシート1!$A$1:$BT$1,0),0)</f>
        <v>0.75449132150765152</v>
      </c>
      <c r="AF45" s="900">
        <f>VLOOKUP(年度マスタ!$K$4&amp;"_"&amp;AF$33,データシート1!$A:$BT,MATCH("aa_"&amp;$S45,データシート1!$A$1:$BT$1,0),0)</f>
        <v>0.72114036196890297</v>
      </c>
      <c r="AG45" s="900">
        <f>VLOOKUP(年度マスタ!$K$4&amp;"_"&amp;AG$33,データシート1!$A:$BT,MATCH("aa_"&amp;$S45,データシート1!$A$1:$BT$1,0),0)</f>
        <v>0.66461141882476904</v>
      </c>
      <c r="AH45" s="900">
        <f>VLOOKUP(年度マスタ!$K$4&amp;"_"&amp;AH$33,データシート1!$A:$BT,MATCH("aa_"&amp;$S45,データシート1!$A$1:$BT$1,0),0)</f>
        <v>0.64098405040326201</v>
      </c>
      <c r="AI45" s="900">
        <f>VLOOKUP(年度マスタ!$K$4&amp;"_"&amp;AI$33,データシート1!$A:$BT,MATCH("aa_"&amp;$S45,データシート1!$A$1:$BT$1,0),0)</f>
        <v>0.60334508254114705</v>
      </c>
      <c r="AJ45" s="900">
        <f>VLOOKUP(年度マスタ!$K$4&amp;"_"&amp;AJ$33,データシート1!$A:$BT,MATCH("aa_"&amp;$S45,データシート1!$A$1:$BT$1,0),0)</f>
        <v>0.58673204223683495</v>
      </c>
      <c r="AK45" s="901">
        <f>VLOOKUP(年度マスタ!$K$4&amp;"_"&amp;AK$33,データシート1!$A:$BT,MATCH("aa_"&amp;$S45,データシート1!$A$1:$BT$1,0),0)</f>
        <v>0.57975020900976593</v>
      </c>
      <c r="AL45" s="330"/>
      <c r="AW45" s="17" t="str">
        <f>AW48</f>
        <v>高浜町</v>
      </c>
      <c r="AX45" s="1010">
        <f t="shared" ref="AX45:BB45" si="15">AX48/$BC48</f>
        <v>0.24541599151766499</v>
      </c>
      <c r="AY45" s="1010">
        <f t="shared" si="15"/>
        <v>0.20817091376503691</v>
      </c>
      <c r="AZ45" s="1010">
        <f t="shared" si="15"/>
        <v>0.2832480373435371</v>
      </c>
      <c r="BA45" s="1010">
        <f t="shared" si="15"/>
        <v>0.263165057373761</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0.36219499318562243</v>
      </c>
      <c r="Y46" s="900">
        <f>VLOOKUP(年度マスタ!$K$4&amp;"_"&amp;Y$33,データシート1!$A:$BT,MATCH("aa_"&amp;$S46,データシート1!$A$1:$BT$1,0),0)</f>
        <v>0.1271842317808187</v>
      </c>
      <c r="Z46" s="900">
        <f>VLOOKUP(年度マスタ!$K$4&amp;"_"&amp;Z$33,データシート1!$A:$BT,MATCH("aa_"&amp;$S46,データシート1!$A$1:$BT$1,0),0)</f>
        <v>0.29046158112752241</v>
      </c>
      <c r="AA46" s="900">
        <f>VLOOKUP(年度マスタ!$K$4&amp;"_"&amp;AA$33,データシート1!$A:$BT,MATCH("aa_"&amp;$S46,データシート1!$A$1:$BT$1,0),0)</f>
        <v>0.1131699646930566</v>
      </c>
      <c r="AB46" s="900">
        <f>VLOOKUP(年度マスタ!$K$4&amp;"_"&amp;AB$33,データシート1!$A:$BT,MATCH("aa_"&amp;$S46,データシート1!$A$1:$BT$1,0),0)</f>
        <v>4.5230850844440229E-2</v>
      </c>
      <c r="AC46" s="900">
        <f>VLOOKUP(年度マスタ!$K$4&amp;"_"&amp;AC$33,データシート1!$A:$BT,MATCH("aa_"&amp;$S46,データシート1!$A$1:$BT$1,0),0)</f>
        <v>0.10539826595512621</v>
      </c>
      <c r="AD46" s="900">
        <f>VLOOKUP(年度マスタ!$K$4&amp;"_"&amp;AD$33,データシート1!$A:$BT,MATCH("aa_"&amp;$S46,データシート1!$A$1:$BT$1,0),0)</f>
        <v>0.14706873178771648</v>
      </c>
      <c r="AE46" s="900">
        <f>VLOOKUP(年度マスタ!$K$4&amp;"_"&amp;AE$33,データシート1!$A:$BT,MATCH("aa_"&amp;$S46,データシート1!$A$1:$BT$1,0),0)</f>
        <v>0.53663408165153692</v>
      </c>
      <c r="AF46" s="900">
        <f>VLOOKUP(年度マスタ!$K$4&amp;"_"&amp;AF$33,データシート1!$A:$BT,MATCH("aa_"&amp;$S46,データシート1!$A$1:$BT$1,0),0)</f>
        <v>0.55562384789328301</v>
      </c>
      <c r="AG46" s="900">
        <f>VLOOKUP(年度マスタ!$K$4&amp;"_"&amp;AG$33,データシート1!$A:$BT,MATCH("aa_"&amp;$S46,データシート1!$A$1:$BT$1,0),0)</f>
        <v>0.11620993272446174</v>
      </c>
      <c r="AH46" s="900">
        <f>VLOOKUP(年度マスタ!$K$4&amp;"_"&amp;AH$33,データシート1!$A:$BT,MATCH("aa_"&amp;$S46,データシート1!$A$1:$BT$1,0),0)</f>
        <v>0.21069761297816084</v>
      </c>
      <c r="AI46" s="900">
        <f>VLOOKUP(年度マスタ!$K$4&amp;"_"&amp;AI$33,データシート1!$A:$BT,MATCH("aa_"&amp;$S46,データシート1!$A$1:$BT$1,0),0)</f>
        <v>0.15065174683220919</v>
      </c>
      <c r="AJ46" s="900">
        <f>VLOOKUP(年度マスタ!$K$4&amp;"_"&amp;AJ$33,データシート1!$A:$BT,MATCH("aa_"&amp;$S46,データシート1!$A$1:$BT$1,0),0)</f>
        <v>0.18563436899201352</v>
      </c>
      <c r="AK46" s="901">
        <f>VLOOKUP(年度マスタ!$K$4&amp;"_"&amp;AK$33,データシート1!$A:$BT,MATCH("aa_"&amp;$S46,データシート1!$A$1:$BT$1,0),0)</f>
        <v>0.16070535450901555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1.6284741917575001</v>
      </c>
      <c r="Y47" s="903">
        <f>VLOOKUP(年度マスタ!$K$4&amp;"_"&amp;Y$33,データシート1!$A:$BT,MATCH("aa_"&amp;$S47,データシート1!$A$1:$BT$1,0),0)</f>
        <v>2.0343135407999999</v>
      </c>
      <c r="Z47" s="903">
        <f>VLOOKUP(年度マスタ!$K$4&amp;"_"&amp;Z$33,データシート1!$A:$BT,MATCH("aa_"&amp;$S47,データシート1!$A$1:$BT$1,0),0)</f>
        <v>1.9465625088</v>
      </c>
      <c r="AA47" s="903">
        <f>VLOOKUP(年度マスタ!$K$4&amp;"_"&amp;AA$33,データシート1!$A:$BT,MATCH("aa_"&amp;$S47,データシート1!$A$1:$BT$1,0),0)</f>
        <v>2.1395080335999999</v>
      </c>
      <c r="AB47" s="903">
        <f>VLOOKUP(年度マスタ!$K$4&amp;"_"&amp;AB$33,データシート1!$A:$BT,MATCH("aa_"&amp;$S47,データシート1!$A$1:$BT$1,0),0)</f>
        <v>1.5830120569099999</v>
      </c>
      <c r="AC47" s="903">
        <f>VLOOKUP(年度マスタ!$K$4&amp;"_"&amp;AC$33,データシート1!$A:$BT,MATCH("aa_"&amp;$S47,データシート1!$A$1:$BT$1,0),0)</f>
        <v>1.7911974096000001</v>
      </c>
      <c r="AD47" s="903">
        <f>VLOOKUP(年度マスタ!$K$4&amp;"_"&amp;AD$33,データシート1!$A:$BT,MATCH("aa_"&amp;$S47,データシート1!$A$1:$BT$1,0),0)</f>
        <v>1.7211204393999999</v>
      </c>
      <c r="AE47" s="903">
        <f>VLOOKUP(年度マスタ!$K$4&amp;"_"&amp;AE$33,データシート1!$A:$BT,MATCH("aa_"&amp;$S47,データシート1!$A$1:$BT$1,0),0)</f>
        <v>1.5162546284400003</v>
      </c>
      <c r="AF47" s="903">
        <f>VLOOKUP(年度マスタ!$K$4&amp;"_"&amp;AF$33,データシート1!$A:$BT,MATCH("aa_"&amp;$S47,データシート1!$A$1:$BT$1,0),0)</f>
        <v>1.4584897380000001</v>
      </c>
      <c r="AG47" s="903">
        <f>VLOOKUP(年度マスタ!$K$4&amp;"_"&amp;AG$33,データシート1!$A:$BT,MATCH("aa_"&amp;$S47,データシート1!$A$1:$BT$1,0),0)</f>
        <v>2.2038933531599998</v>
      </c>
      <c r="AH47" s="903">
        <f>VLOOKUP(年度マスタ!$K$4&amp;"_"&amp;AH$33,データシート1!$A:$BT,MATCH("aa_"&amp;$S47,データシート1!$A$1:$BT$1,0),0)</f>
        <v>1.2085083757600001</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福井県</v>
      </c>
      <c r="AX47" s="1011">
        <f>SUM(AY38:BA38)</f>
        <v>2752.0333946322148</v>
      </c>
      <c r="AY47" s="1011">
        <f t="shared" si="17"/>
        <v>1213.1519532636755</v>
      </c>
      <c r="AZ47" s="1011">
        <f t="shared" si="17"/>
        <v>1505.5764117349497</v>
      </c>
      <c r="BA47" s="1011">
        <f>SUM(BD38:BG38)</f>
        <v>1486.523233513419</v>
      </c>
      <c r="BB47" s="1011">
        <f>BH38</f>
        <v>88.583470800610002</v>
      </c>
      <c r="BC47" s="1011">
        <f>SUM(AX47:BB47)</f>
        <v>7045.8684639448684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高浜町</v>
      </c>
      <c r="AX48" s="1011">
        <f>SUM(AY39:BA39)</f>
        <v>18.457292885122882</v>
      </c>
      <c r="AY48" s="1011">
        <f>BB39</f>
        <v>15.656157945389548</v>
      </c>
      <c r="AZ48" s="1011">
        <f>BC39</f>
        <v>21.302572632108117</v>
      </c>
      <c r="BA48" s="1011">
        <f>SUM(BD39:BG39)</f>
        <v>19.792168028822385</v>
      </c>
      <c r="BB48" s="1011">
        <f>BH39</f>
        <v>0</v>
      </c>
      <c r="BC48" s="1011">
        <f>SUM(AX48:BB48)</f>
        <v>75.208191491442932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75.208191491442932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18.457292885122882</v>
      </c>
      <c r="P52" s="453">
        <f t="shared" ref="P52:P64" si="18">O52/$O$51</f>
        <v>0.24541599151766499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7.0237529385015076</v>
      </c>
      <c r="P53" s="454">
        <f t="shared" si="18"/>
        <v>9.3390796922708338E-2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2.5351066215251539</v>
      </c>
      <c r="P54" s="454">
        <f t="shared" si="18"/>
        <v>3.3707852446014396E-2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8.8984333250962209</v>
      </c>
      <c r="P55" s="454">
        <f t="shared" si="18"/>
        <v>0.11831734214894225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15.656157945389548</v>
      </c>
      <c r="P56" s="453">
        <f t="shared" si="18"/>
        <v>0.20817091376503691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21.302572632108117</v>
      </c>
      <c r="P57" s="453">
        <f t="shared" si="18"/>
        <v>0.2832480373435371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19.792168028822385</v>
      </c>
      <c r="P58" s="453">
        <f t="shared" si="18"/>
        <v>0.263165057373761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19.051712465303602</v>
      </c>
      <c r="P59" s="454">
        <f t="shared" si="18"/>
        <v>0.25331964627112824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8.6531350629844237</v>
      </c>
      <c r="P60" s="454">
        <f t="shared" si="18"/>
        <v>0.11505575245708392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10.398577402319177</v>
      </c>
      <c r="P61" s="454">
        <f t="shared" si="18"/>
        <v>0.1382638938140443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0.57975020900976593</v>
      </c>
      <c r="P62" s="454">
        <f t="shared" si="18"/>
        <v>7.7086045750179881E-3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0.16070535450901555</v>
      </c>
      <c r="P63" s="454">
        <f t="shared" si="18"/>
        <v>2.1368065276147524E-3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35.0137</v>
      </c>
      <c r="AI7" s="78">
        <f>VLOOKUP(年度マスタ!$K$4&amp;"_"&amp;$AG7,データシート1!$A:$BT,MATCH("ab_"&amp;AI$2,データシート1!$A$1:$BT$1,0),0)</f>
        <v>931</v>
      </c>
      <c r="AJ7" s="78">
        <f>VLOOKUP(年度マスタ!$K$4&amp;"_"&amp;$AG7,データシート1!$A:$BT,MATCH("ab_"&amp;AJ$2,データシート1!$A$1:$BT$1,0),0)</f>
        <v>67</v>
      </c>
      <c r="AK7" s="78">
        <f>VLOOKUP(年度マスタ!$K$4&amp;"_"&amp;$AG7,データシート1!$A:$BT,MATCH("ab_"&amp;AK$2,データシート1!$A$1:$BT$1,0),0)</f>
        <v>3660</v>
      </c>
      <c r="AL7" s="78">
        <f>VLOOKUP(年度マスタ!$K$4&amp;"_"&amp;$AG7,データシート1!$A:$BT,MATCH("ab_"&amp;AL$2,データシート1!$A$1:$BT$1,0),0)</f>
        <v>4058</v>
      </c>
      <c r="AM7" s="78">
        <f>VLOOKUP(年度マスタ!$K$4&amp;"_"&amp;$AG7,データシート1!$A:$BT,MATCH("ab_"&amp;AM$2,データシート1!$A$1:$BT$1,0),0)</f>
        <v>5622</v>
      </c>
      <c r="AN7" s="78">
        <f>VLOOKUP(年度マスタ!$K$4&amp;"_"&amp;$AG7,データシート1!$A:$BT,MATCH("ab_"&amp;AN$2,データシート1!$A$1:$BT$1,0),0)</f>
        <v>2210</v>
      </c>
      <c r="AO7" s="78">
        <f>VLOOKUP(年度マスタ!$K$4&amp;"_"&amp;$AG7,データシート1!$A:$BT,MATCH("ab_"&amp;AO$2,データシート1!$A$1:$BT$1,0),0)</f>
        <v>11212</v>
      </c>
      <c r="AP7" s="78">
        <f>VLOOKUP(年度マスタ!$K$4&amp;"_"&amp;$AG7,データシート1!$A:$BT,MATCH("ab_"&amp;AP$2,データシート1!$A$1:$BT$1,0),0)</f>
        <v>66743</v>
      </c>
      <c r="AQ7" s="954">
        <f>VLOOKUP(年度マスタ!$K$4&amp;"_"&amp;$AG7,データシート1!$A:$BT,MATCH("ab_"&amp;AQ$2,データシート1!$A$1:$BT$1,0),0)</f>
        <v>1.6284741917575001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34.687100000000001</v>
      </c>
      <c r="AI8" s="78">
        <f>VLOOKUP(年度マスタ!$K$4&amp;"_"&amp;$AG8,データシート1!$A:$BT,MATCH("ab_"&amp;AI$2,データシート1!$A$1:$BT$1,0),0)</f>
        <v>931</v>
      </c>
      <c r="AJ8" s="78">
        <f>VLOOKUP(年度マスタ!$K$4&amp;"_"&amp;$AG8,データシート1!$A:$BT,MATCH("ab_"&amp;AJ$2,データシート1!$A$1:$BT$1,0),0)</f>
        <v>67</v>
      </c>
      <c r="AK8" s="78">
        <f>VLOOKUP(年度マスタ!$K$4&amp;"_"&amp;$AG8,データシート1!$A:$BT,MATCH("ab_"&amp;AK$2,データシート1!$A$1:$BT$1,0),0)</f>
        <v>3660</v>
      </c>
      <c r="AL8" s="78">
        <f>VLOOKUP(年度マスタ!$K$4&amp;"_"&amp;$AG8,データシート1!$A:$BT,MATCH("ab_"&amp;AL$2,データシート1!$A$1:$BT$1,0),0)</f>
        <v>4060</v>
      </c>
      <c r="AM8" s="78">
        <f>VLOOKUP(年度マスタ!$K$4&amp;"_"&amp;$AG8,データシート1!$A:$BT,MATCH("ab_"&amp;AM$2,データシート1!$A$1:$BT$1,0),0)</f>
        <v>5653</v>
      </c>
      <c r="AN8" s="78">
        <f>VLOOKUP(年度マスタ!$K$4&amp;"_"&amp;$AG8,データシート1!$A:$BT,MATCH("ab_"&amp;AN$2,データシート1!$A$1:$BT$1,0),0)</f>
        <v>2186</v>
      </c>
      <c r="AO8" s="78">
        <f>VLOOKUP(年度マスタ!$K$4&amp;"_"&amp;$AG8,データシート1!$A:$BT,MATCH("ab_"&amp;AO$2,データシート1!$A$1:$BT$1,0),0)</f>
        <v>11105</v>
      </c>
      <c r="AP8" s="78">
        <f>VLOOKUP(年度マスタ!$K$4&amp;"_"&amp;$AG8,データシート1!$A:$BT,MATCH("ab_"&amp;AP$2,データシート1!$A$1:$BT$1,0),0)</f>
        <v>22210</v>
      </c>
      <c r="AQ8" s="954">
        <f>VLOOKUP(年度マスタ!$K$4&amp;"_"&amp;$AG8,データシート1!$A:$BT,MATCH("ab_"&amp;AQ$2,データシート1!$A$1:$BT$1,0),0)</f>
        <v>2.0343135407999999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29.880600000000001</v>
      </c>
      <c r="AI9" s="78">
        <f>VLOOKUP(年度マスタ!$K$4&amp;"_"&amp;$AG9,データシート1!$A:$BT,MATCH("ab_"&amp;AI$2,データシート1!$A$1:$BT$1,0),0)</f>
        <v>931</v>
      </c>
      <c r="AJ9" s="78">
        <f>VLOOKUP(年度マスタ!$K$4&amp;"_"&amp;$AG9,データシート1!$A:$BT,MATCH("ab_"&amp;AJ$2,データシート1!$A$1:$BT$1,0),0)</f>
        <v>67</v>
      </c>
      <c r="AK9" s="78">
        <f>VLOOKUP(年度マスタ!$K$4&amp;"_"&amp;$AG9,データシート1!$A:$BT,MATCH("ab_"&amp;AK$2,データシート1!$A$1:$BT$1,0),0)</f>
        <v>3660</v>
      </c>
      <c r="AL9" s="78">
        <f>VLOOKUP(年度マスタ!$K$4&amp;"_"&amp;$AG9,データシート1!$A:$BT,MATCH("ab_"&amp;AL$2,データシート1!$A$1:$BT$1,0),0)</f>
        <v>4065</v>
      </c>
      <c r="AM9" s="78">
        <f>VLOOKUP(年度マスタ!$K$4&amp;"_"&amp;$AG9,データシート1!$A:$BT,MATCH("ab_"&amp;AM$2,データシート1!$A$1:$BT$1,0),0)</f>
        <v>5763</v>
      </c>
      <c r="AN9" s="78">
        <f>VLOOKUP(年度マスタ!$K$4&amp;"_"&amp;$AG9,データシート1!$A:$BT,MATCH("ab_"&amp;AN$2,データシート1!$A$1:$BT$1,0),0)</f>
        <v>2187</v>
      </c>
      <c r="AO9" s="78">
        <f>VLOOKUP(年度マスタ!$K$4&amp;"_"&amp;$AG9,データシート1!$A:$BT,MATCH("ab_"&amp;AO$2,データシート1!$A$1:$BT$1,0),0)</f>
        <v>10946</v>
      </c>
      <c r="AP9" s="78">
        <f>VLOOKUP(年度マスタ!$K$4&amp;"_"&amp;$AG9,データシート1!$A:$BT,MATCH("ab_"&amp;AP$2,データシート1!$A$1:$BT$1,0),0)</f>
        <v>50639</v>
      </c>
      <c r="AQ9" s="954">
        <f>VLOOKUP(年度マスタ!$K$4&amp;"_"&amp;$AG9,データシート1!$A:$BT,MATCH("ab_"&amp;AQ$2,データシート1!$A$1:$BT$1,0),0)</f>
        <v>1.9465625088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34.259599999999999</v>
      </c>
      <c r="AI10" s="78">
        <f>VLOOKUP(年度マスタ!$K$4&amp;"_"&amp;$AG10,データシート1!$A:$BT,MATCH("ab_"&amp;AI$2,データシート1!$A$1:$BT$1,0),0)</f>
        <v>931</v>
      </c>
      <c r="AJ10" s="78">
        <f>VLOOKUP(年度マスタ!$K$4&amp;"_"&amp;$AG10,データシート1!$A:$BT,MATCH("ab_"&amp;AJ$2,データシート1!$A$1:$BT$1,0),0)</f>
        <v>67</v>
      </c>
      <c r="AK10" s="78">
        <f>VLOOKUP(年度マスタ!$K$4&amp;"_"&amp;$AG10,データシート1!$A:$BT,MATCH("ab_"&amp;AK$2,データシート1!$A$1:$BT$1,0),0)</f>
        <v>3660</v>
      </c>
      <c r="AL10" s="78">
        <f>VLOOKUP(年度マスタ!$K$4&amp;"_"&amp;$AG10,データシート1!$A:$BT,MATCH("ab_"&amp;AL$2,データシート1!$A$1:$BT$1,0),0)</f>
        <v>4167</v>
      </c>
      <c r="AM10" s="78">
        <f>VLOOKUP(年度マスタ!$K$4&amp;"_"&amp;$AG10,データシート1!$A:$BT,MATCH("ab_"&amp;AM$2,データシート1!$A$1:$BT$1,0),0)</f>
        <v>5804</v>
      </c>
      <c r="AN10" s="78">
        <f>VLOOKUP(年度マスタ!$K$4&amp;"_"&amp;$AG10,データシート1!$A:$BT,MATCH("ab_"&amp;AN$2,データシート1!$A$1:$BT$1,0),0)</f>
        <v>2167</v>
      </c>
      <c r="AO10" s="78">
        <f>VLOOKUP(年度マスタ!$K$4&amp;"_"&amp;$AG10,データシート1!$A:$BT,MATCH("ab_"&amp;AO$2,データシート1!$A$1:$BT$1,0),0)</f>
        <v>10999</v>
      </c>
      <c r="AP10" s="78">
        <f>VLOOKUP(年度マスタ!$K$4&amp;"_"&amp;$AG10,データシート1!$A:$BT,MATCH("ab_"&amp;AP$2,データシート1!$A$1:$BT$1,0),0)</f>
        <v>19219</v>
      </c>
      <c r="AQ10" s="954">
        <f>VLOOKUP(年度マスタ!$K$4&amp;"_"&amp;$AG10,データシート1!$A:$BT,MATCH("ab_"&amp;AQ$2,データシート1!$A$1:$BT$1,0),0)</f>
        <v>2.1395080335999999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36.495800000000003</v>
      </c>
      <c r="AI11" s="78">
        <f>VLOOKUP(年度マスタ!$K$4&amp;"_"&amp;$AG11,データシート1!$A:$BT,MATCH("ab_"&amp;AI$2,データシート1!$A$1:$BT$1,0),0)</f>
        <v>931</v>
      </c>
      <c r="AJ11" s="78">
        <f>VLOOKUP(年度マスタ!$K$4&amp;"_"&amp;$AG11,データシート1!$A:$BT,MATCH("ab_"&amp;AJ$2,データシート1!$A$1:$BT$1,0),0)</f>
        <v>67</v>
      </c>
      <c r="AK11" s="78">
        <f>VLOOKUP(年度マスタ!$K$4&amp;"_"&amp;$AG11,データシート1!$A:$BT,MATCH("ab_"&amp;AK$2,データシート1!$A$1:$BT$1,0),0)</f>
        <v>3660</v>
      </c>
      <c r="AL11" s="78">
        <f>VLOOKUP(年度マスタ!$K$4&amp;"_"&amp;$AG11,データシート1!$A:$BT,MATCH("ab_"&amp;AL$2,データシート1!$A$1:$BT$1,0),0)</f>
        <v>4187</v>
      </c>
      <c r="AM11" s="78">
        <f>VLOOKUP(年度マスタ!$K$4&amp;"_"&amp;$AG11,データシート1!$A:$BT,MATCH("ab_"&amp;AM$2,データシート1!$A$1:$BT$1,0),0)</f>
        <v>5845</v>
      </c>
      <c r="AN11" s="78">
        <f>VLOOKUP(年度マスタ!$K$4&amp;"_"&amp;$AG11,データシート1!$A:$BT,MATCH("ab_"&amp;AN$2,データシート1!$A$1:$BT$1,0),0)</f>
        <v>2126</v>
      </c>
      <c r="AO11" s="78">
        <f>VLOOKUP(年度マスタ!$K$4&amp;"_"&amp;$AG11,データシート1!$A:$BT,MATCH("ab_"&amp;AO$2,データシート1!$A$1:$BT$1,0),0)</f>
        <v>11010</v>
      </c>
      <c r="AP11" s="78">
        <f>VLOOKUP(年度マスタ!$K$4&amp;"_"&amp;$AG11,データシート1!$A:$BT,MATCH("ab_"&amp;AP$2,データシート1!$A$1:$BT$1,0),0)</f>
        <v>7498</v>
      </c>
      <c r="AQ11" s="954">
        <f>VLOOKUP(年度マスタ!$K$4&amp;"_"&amp;$AG11,データシート1!$A:$BT,MATCH("ab_"&amp;AQ$2,データシート1!$A$1:$BT$1,0),0)</f>
        <v>1.5830120569099999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42.728900000000003</v>
      </c>
      <c r="AI12" s="78">
        <f>VLOOKUP(年度マスタ!$K$4&amp;"_"&amp;$AG12,データシート1!$A:$BT,MATCH("ab_"&amp;AI$2,データシート1!$A$1:$BT$1,0),0)</f>
        <v>1178</v>
      </c>
      <c r="AJ12" s="78">
        <f>VLOOKUP(年度マスタ!$K$4&amp;"_"&amp;$AG12,データシート1!$A:$BT,MATCH("ab_"&amp;AJ$2,データシート1!$A$1:$BT$1,0),0)</f>
        <v>71</v>
      </c>
      <c r="AK12" s="78">
        <f>VLOOKUP(年度マスタ!$K$4&amp;"_"&amp;$AG12,データシート1!$A:$BT,MATCH("ab_"&amp;AK$2,データシート1!$A$1:$BT$1,0),0)</f>
        <v>3602</v>
      </c>
      <c r="AL12" s="78">
        <f>VLOOKUP(年度マスタ!$K$4&amp;"_"&amp;$AG12,データシート1!$A:$BT,MATCH("ab_"&amp;AL$2,データシート1!$A$1:$BT$1,0),0)</f>
        <v>4177</v>
      </c>
      <c r="AM12" s="78">
        <f>VLOOKUP(年度マスタ!$K$4&amp;"_"&amp;$AG12,データシート1!$A:$BT,MATCH("ab_"&amp;AM$2,データシート1!$A$1:$BT$1,0),0)</f>
        <v>5870</v>
      </c>
      <c r="AN12" s="78">
        <f>VLOOKUP(年度マスタ!$K$4&amp;"_"&amp;$AG12,データシート1!$A:$BT,MATCH("ab_"&amp;AN$2,データシート1!$A$1:$BT$1,0),0)</f>
        <v>2147</v>
      </c>
      <c r="AO12" s="78">
        <f>VLOOKUP(年度マスタ!$K$4&amp;"_"&amp;$AG12,データシート1!$A:$BT,MATCH("ab_"&amp;AO$2,データシート1!$A$1:$BT$1,0),0)</f>
        <v>10841</v>
      </c>
      <c r="AP12" s="78">
        <f>VLOOKUP(年度マスタ!$K$4&amp;"_"&amp;$AG12,データシート1!$A:$BT,MATCH("ab_"&amp;AP$2,データシート1!$A$1:$BT$1,0),0)</f>
        <v>17527</v>
      </c>
      <c r="AQ12" s="954">
        <f>VLOOKUP(年度マスタ!$K$4&amp;"_"&amp;$AG12,データシート1!$A:$BT,MATCH("ab_"&amp;AQ$2,データシート1!$A$1:$BT$1,0),0)</f>
        <v>1.7911974096000001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48.852200000000003</v>
      </c>
      <c r="AI13" s="78">
        <f>VLOOKUP(年度マスタ!$K$4&amp;"_"&amp;$AG13,データシート1!$A:$BT,MATCH("ab_"&amp;AI$2,データシート1!$A$1:$BT$1,0),0)</f>
        <v>1178</v>
      </c>
      <c r="AJ13" s="78">
        <f>VLOOKUP(年度マスタ!$K$4&amp;"_"&amp;$AG13,データシート1!$A:$BT,MATCH("ab_"&amp;AJ$2,データシート1!$A$1:$BT$1,0),0)</f>
        <v>71</v>
      </c>
      <c r="AK13" s="78">
        <f>VLOOKUP(年度マスタ!$K$4&amp;"_"&amp;$AG13,データシート1!$A:$BT,MATCH("ab_"&amp;AK$2,データシート1!$A$1:$BT$1,0),0)</f>
        <v>3602</v>
      </c>
      <c r="AL13" s="78">
        <f>VLOOKUP(年度マスタ!$K$4&amp;"_"&amp;$AG13,データシート1!$A:$BT,MATCH("ab_"&amp;AL$2,データシート1!$A$1:$BT$1,0),0)</f>
        <v>4201</v>
      </c>
      <c r="AM13" s="78">
        <f>VLOOKUP(年度マスタ!$K$4&amp;"_"&amp;$AG13,データシート1!$A:$BT,MATCH("ab_"&amp;AM$2,データシート1!$A$1:$BT$1,0),0)</f>
        <v>5903</v>
      </c>
      <c r="AN13" s="78">
        <f>VLOOKUP(年度マスタ!$K$4&amp;"_"&amp;$AG13,データシート1!$A:$BT,MATCH("ab_"&amp;AN$2,データシート1!$A$1:$BT$1,0),0)</f>
        <v>2140</v>
      </c>
      <c r="AO13" s="78">
        <f>VLOOKUP(年度マスタ!$K$4&amp;"_"&amp;$AG13,データシート1!$A:$BT,MATCH("ab_"&amp;AO$2,データシート1!$A$1:$BT$1,0),0)</f>
        <v>10731</v>
      </c>
      <c r="AP13" s="78">
        <f>VLOOKUP(年度マスタ!$K$4&amp;"_"&amp;$AG13,データシート1!$A:$BT,MATCH("ab_"&amp;AP$2,データシート1!$A$1:$BT$1,0),0)</f>
        <v>25139</v>
      </c>
      <c r="AQ13" s="954">
        <f>VLOOKUP(年度マスタ!$K$4&amp;"_"&amp;$AG13,データシート1!$A:$BT,MATCH("ab_"&amp;AQ$2,データシート1!$A$1:$BT$1,0),0)</f>
        <v>1.7211204393999999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44.969799999999985</v>
      </c>
      <c r="AI14" s="78">
        <f>VLOOKUP(年度マスタ!$K$4&amp;"_"&amp;$AG14,データシート1!$A:$BT,MATCH("ab_"&amp;AI$2,データシート1!$A$1:$BT$1,0),0)</f>
        <v>1178</v>
      </c>
      <c r="AJ14" s="78">
        <f>VLOOKUP(年度マスタ!$K$4&amp;"_"&amp;$AG14,データシート1!$A:$BT,MATCH("ab_"&amp;AJ$2,データシート1!$A$1:$BT$1,0),0)</f>
        <v>71</v>
      </c>
      <c r="AK14" s="78">
        <f>VLOOKUP(年度マスタ!$K$4&amp;"_"&amp;$AG14,データシート1!$A:$BT,MATCH("ab_"&amp;AK$2,データシート1!$A$1:$BT$1,0),0)</f>
        <v>3602</v>
      </c>
      <c r="AL14" s="78">
        <f>VLOOKUP(年度マスタ!$K$4&amp;"_"&amp;$AG14,データシート1!$A:$BT,MATCH("ab_"&amp;AL$2,データシート1!$A$1:$BT$1,0),0)</f>
        <v>4242</v>
      </c>
      <c r="AM14" s="78">
        <f>VLOOKUP(年度マスタ!$K$4&amp;"_"&amp;$AG14,データシート1!$A:$BT,MATCH("ab_"&amp;AM$2,データシート1!$A$1:$BT$1,0),0)</f>
        <v>5994</v>
      </c>
      <c r="AN14" s="78">
        <f>VLOOKUP(年度マスタ!$K$4&amp;"_"&amp;$AG14,データシート1!$A:$BT,MATCH("ab_"&amp;AN$2,データシート1!$A$1:$BT$1,0),0)</f>
        <v>2189</v>
      </c>
      <c r="AO14" s="78">
        <f>VLOOKUP(年度マスタ!$K$4&amp;"_"&amp;$AG14,データシート1!$A:$BT,MATCH("ab_"&amp;AO$2,データシート1!$A$1:$BT$1,0),0)</f>
        <v>10682</v>
      </c>
      <c r="AP14" s="78">
        <f>VLOOKUP(年度マスタ!$K$4&amp;"_"&amp;$AG14,データシート1!$A:$BT,MATCH("ab_"&amp;AP$2,データシート1!$A$1:$BT$1,0),0)</f>
        <v>91651.818799207002</v>
      </c>
      <c r="AQ14" s="954">
        <f>VLOOKUP(年度マスタ!$K$4&amp;"_"&amp;$AG14,データシート1!$A:$BT,MATCH("ab_"&amp;AQ$2,データシート1!$A$1:$BT$1,0),0)</f>
        <v>1.51625462844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45.91899999999999</v>
      </c>
      <c r="AI15" s="78">
        <f>VLOOKUP(年度マスタ!$K$4&amp;"_"&amp;$AG15,データシート1!$A:$BT,MATCH("ab_"&amp;AI$2,データシート1!$A$1:$BT$1,0),0)</f>
        <v>1178</v>
      </c>
      <c r="AJ15" s="78">
        <f>VLOOKUP(年度マスタ!$K$4&amp;"_"&amp;$AG15,データシート1!$A:$BT,MATCH("ab_"&amp;AJ$2,データシート1!$A$1:$BT$1,0),0)</f>
        <v>71</v>
      </c>
      <c r="AK15" s="78">
        <f>VLOOKUP(年度マスタ!$K$4&amp;"_"&amp;$AG15,データシート1!$A:$BT,MATCH("ab_"&amp;AK$2,データシート1!$A$1:$BT$1,0),0)</f>
        <v>3602</v>
      </c>
      <c r="AL15" s="78">
        <f>VLOOKUP(年度マスタ!$K$4&amp;"_"&amp;$AG15,データシート1!$A:$BT,MATCH("ab_"&amp;AL$2,データシート1!$A$1:$BT$1,0),0)</f>
        <v>4261</v>
      </c>
      <c r="AM15" s="78">
        <f>VLOOKUP(年度マスタ!$K$4&amp;"_"&amp;$AG15,データシート1!$A:$BT,MATCH("ab_"&amp;AM$2,データシート1!$A$1:$BT$1,0),0)</f>
        <v>6006</v>
      </c>
      <c r="AN15" s="78">
        <f>VLOOKUP(年度マスタ!$K$4&amp;"_"&amp;$AG15,データシート1!$A:$BT,MATCH("ab_"&amp;AN$2,データシート1!$A$1:$BT$1,0),0)</f>
        <v>2173</v>
      </c>
      <c r="AO15" s="78">
        <f>VLOOKUP(年度マスタ!$K$4&amp;"_"&amp;$AG15,データシート1!$A:$BT,MATCH("ab_"&amp;AO$2,データシート1!$A$1:$BT$1,0),0)</f>
        <v>10558</v>
      </c>
      <c r="AP15" s="78">
        <f>VLOOKUP(年度マスタ!$K$4&amp;"_"&amp;$AG15,データシート1!$A:$BT,MATCH("ab_"&amp;AP$2,データシート1!$A$1:$BT$1,0),0)</f>
        <v>96777.999999999956</v>
      </c>
      <c r="AQ15" s="954">
        <f>VLOOKUP(年度マスタ!$K$4&amp;"_"&amp;$AG15,データシート1!$A:$BT,MATCH("ab_"&amp;AQ$2,データシート1!$A$1:$BT$1,0),0)</f>
        <v>1.4584897379999999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44.1267</v>
      </c>
      <c r="AI16" s="78">
        <f>VLOOKUP(年度マスタ!$K$4&amp;"_"&amp;$AG16,データシート1!$A:$BT,MATCH("ab_"&amp;AI$2,データシート1!$A$1:$BT$1,0),0)</f>
        <v>1178</v>
      </c>
      <c r="AJ16" s="78">
        <f>VLOOKUP(年度マスタ!$K$4&amp;"_"&amp;$AG16,データシート1!$A:$BT,MATCH("ab_"&amp;AJ$2,データシート1!$A$1:$BT$1,0),0)</f>
        <v>71</v>
      </c>
      <c r="AK16" s="78">
        <f>VLOOKUP(年度マスタ!$K$4&amp;"_"&amp;$AG16,データシート1!$A:$BT,MATCH("ab_"&amp;AK$2,データシート1!$A$1:$BT$1,0),0)</f>
        <v>3602</v>
      </c>
      <c r="AL16" s="78">
        <f>VLOOKUP(年度マスタ!$K$4&amp;"_"&amp;$AG16,データシート1!$A:$BT,MATCH("ab_"&amp;AL$2,データシート1!$A$1:$BT$1,0),0)</f>
        <v>4316</v>
      </c>
      <c r="AM16" s="78">
        <f>VLOOKUP(年度マスタ!$K$4&amp;"_"&amp;$AG16,データシート1!$A:$BT,MATCH("ab_"&amp;AM$2,データシート1!$A$1:$BT$1,0),0)</f>
        <v>6102</v>
      </c>
      <c r="AN16" s="78">
        <f>VLOOKUP(年度マスタ!$K$4&amp;"_"&amp;$AG16,データシート1!$A:$BT,MATCH("ab_"&amp;AN$2,データシート1!$A$1:$BT$1,0),0)</f>
        <v>2189</v>
      </c>
      <c r="AO16" s="78">
        <f>VLOOKUP(年度マスタ!$K$4&amp;"_"&amp;$AG16,データシート1!$A:$BT,MATCH("ab_"&amp;AO$2,データシート1!$A$1:$BT$1,0),0)</f>
        <v>10486</v>
      </c>
      <c r="AP16" s="78">
        <f>VLOOKUP(年度マスタ!$K$4&amp;"_"&amp;$AG16,データシート1!$A:$BT,MATCH("ab_"&amp;AP$2,データシート1!$A$1:$BT$1,0),0)</f>
        <v>20162</v>
      </c>
      <c r="AQ16" s="954">
        <f>VLOOKUP(年度マスタ!$K$4&amp;"_"&amp;$AG16,データシート1!$A:$BT,MATCH("ab_"&amp;AQ$2,データシート1!$A$1:$BT$1,0),0)</f>
        <v>2.2038933531599998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46.605899999999998</v>
      </c>
      <c r="AI17" s="151">
        <f>VLOOKUP(年度マスタ!$K$4&amp;"_"&amp;$AG17,データシート1!$A:$BT,MATCH("ab_"&amp;AI$2,データシート1!$A$1:$BT$1,0),0)</f>
        <v>1178</v>
      </c>
      <c r="AJ17" s="151">
        <f>VLOOKUP(年度マスタ!$K$4&amp;"_"&amp;$AG17,データシート1!$A:$BT,MATCH("ab_"&amp;AJ$2,データシート1!$A$1:$BT$1,0),0)</f>
        <v>71</v>
      </c>
      <c r="AK17" s="151">
        <f>VLOOKUP(年度マスタ!$K$4&amp;"_"&amp;$AG17,データシート1!$A:$BT,MATCH("ab_"&amp;AK$2,データシート1!$A$1:$BT$1,0),0)</f>
        <v>3602</v>
      </c>
      <c r="AL17" s="151">
        <f>VLOOKUP(年度マスタ!$K$4&amp;"_"&amp;$AG17,データシート1!$A:$BT,MATCH("ab_"&amp;AL$2,データシート1!$A$1:$BT$1,0),0)</f>
        <v>4326</v>
      </c>
      <c r="AM17" s="151">
        <f>VLOOKUP(年度マスタ!$K$4&amp;"_"&amp;$AG17,データシート1!$A:$BT,MATCH("ab_"&amp;AM$2,データシート1!$A$1:$BT$1,0),0)</f>
        <v>6077</v>
      </c>
      <c r="AN17" s="151">
        <f>VLOOKUP(年度マスタ!$K$4&amp;"_"&amp;$AG17,データシート1!$A:$BT,MATCH("ab_"&amp;AN$2,データシート1!$A$1:$BT$1,0),0)</f>
        <v>2163</v>
      </c>
      <c r="AO17" s="151">
        <f>VLOOKUP(年度マスタ!$K$4&amp;"_"&amp;$AG17,データシート1!$A:$BT,MATCH("ab_"&amp;AO$2,データシート1!$A$1:$BT$1,0),0)</f>
        <v>10387</v>
      </c>
      <c r="AP17" s="151">
        <f>VLOOKUP(年度マスタ!$K$4&amp;"_"&amp;$AG17,データシート1!$A:$BT,MATCH("ab_"&amp;AP$2,データシート1!$A$1:$BT$1,0),0)</f>
        <v>37154</v>
      </c>
      <c r="AQ17" s="955">
        <f>VLOOKUP(年度マスタ!$K$4&amp;"_"&amp;$AG17,データシート1!$A:$BT,MATCH("ab_"&amp;AQ$2,データシート1!$A$1:$BT$1,0),0)</f>
        <v>1.2085083757599999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65.873900000000006</v>
      </c>
      <c r="AI18" s="78">
        <f>VLOOKUP(年度マスタ!$K$4&amp;"_"&amp;$AG18,データシート1!$A:$BT,MATCH("ab_"&amp;AI$2,データシート1!$A$1:$BT$1,0),0)</f>
        <v>1230</v>
      </c>
      <c r="AJ18" s="78">
        <f>VLOOKUP(年度マスタ!$K$4&amp;"_"&amp;$AG18,データシート1!$A:$BT,MATCH("ab_"&amp;AJ$2,データシート1!$A$1:$BT$1,0),0)</f>
        <v>305</v>
      </c>
      <c r="AK18" s="78">
        <f>VLOOKUP(年度マスタ!$K$4&amp;"_"&amp;$AG18,データシート1!$A:$BT,MATCH("ab_"&amp;AK$2,データシート1!$A$1:$BT$1,0),0)</f>
        <v>3713</v>
      </c>
      <c r="AL18" s="78">
        <f>VLOOKUP(年度マスタ!$K$4&amp;"_"&amp;$AG18,データシート1!$A:$BT,MATCH("ab_"&amp;AL$2,データシート1!$A$1:$BT$1,0),0)</f>
        <v>4341</v>
      </c>
      <c r="AM18" s="78">
        <f>VLOOKUP(年度マスタ!$K$4&amp;"_"&amp;$AG18,データシート1!$A:$BT,MATCH("ab_"&amp;AM$2,データシート1!$A$1:$BT$1,0),0)</f>
        <v>6134</v>
      </c>
      <c r="AN18" s="78">
        <f>VLOOKUP(年度マスタ!$K$4&amp;"_"&amp;$AG18,データシート1!$A:$BT,MATCH("ab_"&amp;AN$2,データシート1!$A$1:$BT$1,0),0)</f>
        <v>2202</v>
      </c>
      <c r="AO18" s="78">
        <f>VLOOKUP(年度マスタ!$K$4&amp;"_"&amp;$AG18,データシート1!$A:$BT,MATCH("ab_"&amp;AO$2,データシート1!$A$1:$BT$1,0),0)</f>
        <v>10233</v>
      </c>
      <c r="AP18" s="78">
        <f>VLOOKUP(年度マスタ!$K$4&amp;"_"&amp;$AG18,データシート1!$A:$BT,MATCH("ab_"&amp;AP$2,データシート1!$A$1:$BT$1,0),0)</f>
        <v>26705.999999999996</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68.718199999999996</v>
      </c>
      <c r="AI19" s="78">
        <f>VLOOKUP(年度マスタ!$K$4&amp;"_"&amp;$AG19,データシート1!$A:$BT,MATCH("ab_"&amp;AI$2,データシート1!$A$1:$BT$1,0),0)</f>
        <v>1230</v>
      </c>
      <c r="AJ19" s="78">
        <f>VLOOKUP(年度マスタ!$K$4&amp;"_"&amp;$AG19,データシート1!$A:$BT,MATCH("ab_"&amp;AJ$2,データシート1!$A$1:$BT$1,0),0)</f>
        <v>305</v>
      </c>
      <c r="AK19" s="78">
        <f>VLOOKUP(年度マスタ!$K$4&amp;"_"&amp;$AG19,データシート1!$A:$BT,MATCH("ab_"&amp;AK$2,データシート1!$A$1:$BT$1,0),0)</f>
        <v>3713</v>
      </c>
      <c r="AL19" s="78">
        <f>VLOOKUP(年度マスタ!$K$4&amp;"_"&amp;$AG19,データシート1!$A:$BT,MATCH("ab_"&amp;AL$2,データシート1!$A$1:$BT$1,0),0)</f>
        <v>4289</v>
      </c>
      <c r="AM19" s="78">
        <f>VLOOKUP(年度マスタ!$K$4&amp;"_"&amp;$AG19,データシート1!$A:$BT,MATCH("ab_"&amp;AM$2,データシート1!$A$1:$BT$1,0),0)</f>
        <v>6079</v>
      </c>
      <c r="AN19" s="78">
        <f>VLOOKUP(年度マスタ!$K$4&amp;"_"&amp;$AG19,データシート1!$A:$BT,MATCH("ab_"&amp;AN$2,データシート1!$A$1:$BT$1,0),0)</f>
        <v>2194</v>
      </c>
      <c r="AO19" s="78">
        <f>VLOOKUP(年度マスタ!$K$4&amp;"_"&amp;$AG19,データシート1!$A:$BT,MATCH("ab_"&amp;AO$2,データシート1!$A$1:$BT$1,0),0)</f>
        <v>10049</v>
      </c>
      <c r="AP19" s="78">
        <f>VLOOKUP(年度マスタ!$K$4&amp;"_"&amp;$AG19,データシート1!$A:$BT,MATCH("ab_"&amp;AP$2,データシート1!$A$1:$BT$1,0),0)</f>
        <v>31924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72.667000000000002</v>
      </c>
      <c r="AI20" s="78">
        <f>VLOOKUP(年度マスタ!$K$4&amp;"_"&amp;$AG20,データシート1!$A:$BT,MATCH("ab_"&amp;AI$2,データシート1!$A$1:$BT$1,0),0)</f>
        <v>1230</v>
      </c>
      <c r="AJ20" s="78">
        <f>VLOOKUP(年度マスタ!$K$4&amp;"_"&amp;$AG20,データシート1!$A:$BT,MATCH("ab_"&amp;AJ$2,データシート1!$A$1:$BT$1,0),0)</f>
        <v>305</v>
      </c>
      <c r="AK20" s="78">
        <f>VLOOKUP(年度マスタ!$K$4&amp;"_"&amp;$AG20,データシート1!$A:$BT,MATCH("ab_"&amp;AK$2,データシート1!$A$1:$BT$1,0),0)</f>
        <v>3713</v>
      </c>
      <c r="AL20" s="78">
        <f>VLOOKUP(年度マスタ!$K$4&amp;"_"&amp;$AG20,データシート1!$A:$BT,MATCH("ab_"&amp;AL$2,データシート1!$A$1:$BT$1,0),0)</f>
        <v>4269</v>
      </c>
      <c r="AM20" s="78">
        <f>VLOOKUP(年度マスタ!$K$4&amp;"_"&amp;$AG20,データシート1!$A:$BT,MATCH("ab_"&amp;AM$2,データシート1!$A$1:$BT$1,0),0)</f>
        <v>6049</v>
      </c>
      <c r="AN20" s="78">
        <f>VLOOKUP(年度マスタ!$K$4&amp;"_"&amp;$AG20,データシート1!$A:$BT,MATCH("ab_"&amp;AN$2,データシート1!$A$1:$BT$1,0),0)</f>
        <v>2272</v>
      </c>
      <c r="AO20" s="78">
        <f>VLOOKUP(年度マスタ!$K$4&amp;"_"&amp;$AG20,データシート1!$A:$BT,MATCH("ab_"&amp;AO$2,データシート1!$A$1:$BT$1,0),0)</f>
        <v>9848</v>
      </c>
      <c r="AP20" s="78">
        <f>VLOOKUP(年度マスタ!$K$4&amp;"_"&amp;$AG20,データシート1!$A:$BT,MATCH("ab_"&amp;AP$2,データシート1!$A$1:$BT$1,0),0)</f>
        <v>27983.999999999996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18481</v>
      </c>
      <c r="BF13" s="70" t="str">
        <f>年度マスタ!K4</f>
        <v>18481</v>
      </c>
      <c r="BG13" s="70" t="str">
        <f>年度マスタ!K4</f>
        <v>18481</v>
      </c>
      <c r="BH13" s="278" t="s">
        <v>195</v>
      </c>
      <c r="BI13" s="278" t="s">
        <v>195</v>
      </c>
      <c r="BJ13" s="278" t="s">
        <v>195</v>
      </c>
      <c r="BK13" s="278" t="str">
        <f>年度マスタ!K4</f>
        <v>18481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高浜町</v>
      </c>
      <c r="BF14" s="70" t="str">
        <f>AP2</f>
        <v>高浜町</v>
      </c>
      <c r="BG14" s="70" t="str">
        <f>AP2</f>
        <v>高浜町</v>
      </c>
      <c r="BH14" s="70" t="s">
        <v>205</v>
      </c>
      <c r="BI14" s="70" t="s">
        <v>205</v>
      </c>
      <c r="BJ14" s="70" t="s">
        <v>205</v>
      </c>
      <c r="BK14" s="70" t="str">
        <f>AP2</f>
        <v>高浜町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0.29199999999999998</v>
      </c>
      <c r="AY18" s="165">
        <f>AX18</f>
        <v>0.29199999999999998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90.2</v>
      </c>
      <c r="I21" s="877">
        <f t="shared" si="5"/>
        <v>89.7</v>
      </c>
      <c r="J21" s="877">
        <f t="shared" si="5"/>
        <v>109</v>
      </c>
      <c r="K21" s="877">
        <f t="shared" si="5"/>
        <v>98.6</v>
      </c>
      <c r="L21" s="877">
        <f t="shared" si="5"/>
        <v>35.299999999999997</v>
      </c>
      <c r="M21" s="877">
        <f t="shared" si="5"/>
        <v>15</v>
      </c>
      <c r="N21" s="877">
        <f t="shared" si="5"/>
        <v>13.2</v>
      </c>
      <c r="O21" s="877">
        <f t="shared" si="5"/>
        <v>49.3</v>
      </c>
      <c r="P21" s="878">
        <f>SUM(P22,P26,P27,P28)</f>
        <v>0.29199999999999998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0.29199999999999998</v>
      </c>
      <c r="AY22" s="165">
        <f>AX22</f>
        <v>0.29199999999999998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38.035216425526983</v>
      </c>
      <c r="AG24" s="877">
        <f t="shared" ref="AG24:AP24" si="11">AG25+AG29</f>
        <v>37.373600858155584</v>
      </c>
      <c r="AH24" s="877">
        <f t="shared" si="11"/>
        <v>38.521115678785577</v>
      </c>
      <c r="AI24" s="877">
        <f t="shared" si="11"/>
        <v>39.553476946194223</v>
      </c>
      <c r="AJ24" s="877">
        <f t="shared" si="11"/>
        <v>32.168136113800145</v>
      </c>
      <c r="AK24" s="877">
        <f t="shared" si="11"/>
        <v>29.927323223675135</v>
      </c>
      <c r="AL24" s="877">
        <f t="shared" si="11"/>
        <v>27.812027067865216</v>
      </c>
      <c r="AM24" s="877">
        <f t="shared" si="11"/>
        <v>25.593126736308633</v>
      </c>
      <c r="AN24" s="877">
        <f t="shared" si="11"/>
        <v>25.227721137387057</v>
      </c>
      <c r="AO24" s="877">
        <f t="shared" si="11"/>
        <v>29.391543407237258</v>
      </c>
      <c r="AP24" s="878">
        <f t="shared" si="11"/>
        <v>32.352708019729278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10.16710534533671</v>
      </c>
      <c r="AG25" s="879">
        <f>①CO2排出量の現状把握!AA35</f>
        <v>10.361017634725272</v>
      </c>
      <c r="AH25" s="879">
        <f>①CO2排出量の現状把握!AB35</f>
        <v>10.761638221752378</v>
      </c>
      <c r="AI25" s="879">
        <f>①CO2排出量の現状把握!AC35</f>
        <v>11.677089427156915</v>
      </c>
      <c r="AJ25" s="879">
        <f>①CO2排出量の現状把握!AD35</f>
        <v>11.262140045476631</v>
      </c>
      <c r="AK25" s="879">
        <f>①CO2排出量の現状把握!AE35</f>
        <v>11.485641212676079</v>
      </c>
      <c r="AL25" s="879">
        <f>①CO2排出量の現状把握!AF35</f>
        <v>10.857024966205799</v>
      </c>
      <c r="AM25" s="879">
        <f>①CO2排出量の現状把握!AG35</f>
        <v>10.156850743419245</v>
      </c>
      <c r="AN25" s="879">
        <f>①CO2排出量の現状把握!AH35</f>
        <v>9.7814347146189515</v>
      </c>
      <c r="AO25" s="879">
        <f>①CO2排出量の現状把握!AI35</f>
        <v>16.093705791411104</v>
      </c>
      <c r="AP25" s="880">
        <f>①CO2排出量の現状把握!AJ35</f>
        <v>17.35537697816337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4.5794633270057457</v>
      </c>
      <c r="AG26" s="881">
        <f>①CO2排出量の現状把握!AA36</f>
        <v>5.0943220056855933</v>
      </c>
      <c r="AH26" s="881">
        <f>①CO2排出量の現状把握!AB36</f>
        <v>5.700820966785435</v>
      </c>
      <c r="AI26" s="881">
        <f>①CO2排出量の現状把握!AC36</f>
        <v>6.3198400203884582</v>
      </c>
      <c r="AJ26" s="881">
        <f>①CO2排出量の現状把握!AD36</f>
        <v>6.4866421335688882</v>
      </c>
      <c r="AK26" s="881">
        <f>①CO2排出量の現状把握!AE36</f>
        <v>6.1230797659940333</v>
      </c>
      <c r="AL26" s="881">
        <f>①CO2排出量の現状把握!AF36</f>
        <v>5.5180888040989471</v>
      </c>
      <c r="AM26" s="881">
        <f>①CO2排出量の現状把握!AG36</f>
        <v>5.333623107642719</v>
      </c>
      <c r="AN26" s="881">
        <f>①CO2排出量の現状把握!AH36</f>
        <v>5.1856560423595148</v>
      </c>
      <c r="AO26" s="881">
        <f>①CO2排出量の現状把握!AI36</f>
        <v>6.7554757520556663</v>
      </c>
      <c r="AP26" s="882">
        <f>①CO2排出量の現状把握!AJ36</f>
        <v>6.4542045513672113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90.2</v>
      </c>
      <c r="I27" s="879">
        <f>IFERROR(VLOOKUP(年度マスタ!$K$4&amp;"_"&amp;I$20,データシート1!$A:$BU,MATCH("ba_"&amp;$D27,データシート1!$A$1:$BU$1,0),0),0)</f>
        <v>89.7</v>
      </c>
      <c r="J27" s="879">
        <f>IFERROR(VLOOKUP(年度マスタ!$K$4&amp;"_"&amp;J$20,データシート1!$A:$BU,MATCH("ba_"&amp;$D27,データシート1!$A$1:$BU$1,0),0),0)</f>
        <v>109</v>
      </c>
      <c r="K27" s="879">
        <f>IFERROR(VLOOKUP(年度マスタ!$K$4&amp;"_"&amp;K$20,データシート1!$A:$BU,MATCH("ba_"&amp;$D27,データシート1!$A$1:$BU$1,0),0),0)</f>
        <v>98.6</v>
      </c>
      <c r="L27" s="879">
        <f>IFERROR(VLOOKUP(年度マスタ!$K$4&amp;"_"&amp;L$20,データシート1!$A:$BU,MATCH("ba_"&amp;$D27,データシート1!$A$1:$BU$1,0),0),0)</f>
        <v>35.299999999999997</v>
      </c>
      <c r="M27" s="879">
        <f>IFERROR(VLOOKUP(年度マスタ!$K$4&amp;"_"&amp;M$20,データシート1!$A:$BU,MATCH("ba_"&amp;$D27,データシート1!$A$1:$BU$1,0),0),0)</f>
        <v>15</v>
      </c>
      <c r="N27" s="879">
        <f>IFERROR(VLOOKUP(年度マスタ!$K$4&amp;"_"&amp;N$20,データシート1!$A:$BU,MATCH("ba_"&amp;$D27,データシート1!$A$1:$BU$1,0),0),0)</f>
        <v>13.2</v>
      </c>
      <c r="O27" s="879">
        <f>IFERROR(VLOOKUP(年度マスタ!$K$4&amp;"_"&amp;O$20,データシート1!$A:$BU,MATCH("ba_"&amp;$D27,データシート1!$A$1:$BU$1,0),0),0)</f>
        <v>49.3</v>
      </c>
      <c r="P27" s="880">
        <f>IFERROR(VLOOKUP(年度マスタ!$K$4&amp;"_"&amp;P$20,データシート1!$A:$BU,MATCH("ba_"&amp;$D27,データシート1!$A$1:$BU$1,0),0),0)</f>
        <v>0.29199999999999998</v>
      </c>
      <c r="Z27" s="273"/>
      <c r="AB27" s="272"/>
      <c r="AC27" s="522"/>
      <c r="AD27" s="410"/>
      <c r="AE27" s="409" t="s">
        <v>194</v>
      </c>
      <c r="AF27" s="881">
        <f>①CO2排出量の現状把握!Z37</f>
        <v>2.518544937344926</v>
      </c>
      <c r="AG27" s="881">
        <f>①CO2排出量の現状把握!AA37</f>
        <v>2.2875446523116332</v>
      </c>
      <c r="AH27" s="881">
        <f>①CO2排出量の現状把握!AB37</f>
        <v>1.917968941387804</v>
      </c>
      <c r="AI27" s="881">
        <f>①CO2排出量の現状把握!AC37</f>
        <v>2.775391037850266</v>
      </c>
      <c r="AJ27" s="881">
        <f>①CO2排出量の現状把握!AD37</f>
        <v>2.6982993097678141</v>
      </c>
      <c r="AK27" s="881">
        <f>①CO2排出量の現状把握!AE37</f>
        <v>2.7339291962215611</v>
      </c>
      <c r="AL27" s="881">
        <f>①CO2排出量の現状把握!AF37</f>
        <v>2.6427741219248322</v>
      </c>
      <c r="AM27" s="881">
        <f>①CO2排出量の現状把握!AG37</f>
        <v>2.4107805691682977</v>
      </c>
      <c r="AN27" s="881">
        <f>①CO2排出量の現状把握!AH37</f>
        <v>2.1700680668680272</v>
      </c>
      <c r="AO27" s="881">
        <f>①CO2排出量の現状把握!AI37</f>
        <v>2.4860377996021437</v>
      </c>
      <c r="AP27" s="882">
        <f>①CO2排出量の現状把握!AJ37</f>
        <v>2.6502270986370555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3.069097080986039</v>
      </c>
      <c r="AG28" s="881">
        <f>①CO2排出量の現状把握!AA38</f>
        <v>2.9791509767280449</v>
      </c>
      <c r="AH28" s="881">
        <f>①CO2排出量の現状把握!AB38</f>
        <v>3.142848313579139</v>
      </c>
      <c r="AI28" s="881">
        <f>①CO2排出量の現状把握!AC38</f>
        <v>2.5818583689181902</v>
      </c>
      <c r="AJ28" s="881">
        <f>①CO2排出量の現状把握!AD38</f>
        <v>2.0771986021399278</v>
      </c>
      <c r="AK28" s="881">
        <f>①CO2排出量の現状把握!AE38</f>
        <v>2.6286322504604831</v>
      </c>
      <c r="AL28" s="881">
        <f>①CO2排出量の現状把握!AF38</f>
        <v>2.6961620401820205</v>
      </c>
      <c r="AM28" s="881">
        <f>①CO2排出量の現状把握!AG38</f>
        <v>2.4124470666082285</v>
      </c>
      <c r="AN28" s="881">
        <f>①CO2排出量の現状把握!AH38</f>
        <v>2.4257106053914095</v>
      </c>
      <c r="AO28" s="881">
        <f>①CO2排出量の現状把握!AI38</f>
        <v>6.8521922397532951</v>
      </c>
      <c r="AP28" s="882">
        <f>①CO2排出量の現状把握!AJ38</f>
        <v>8.250945328159105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27.868111080190271</v>
      </c>
      <c r="AG29" s="883">
        <f>①CO2排出量の現状把握!AA39</f>
        <v>27.012583223430308</v>
      </c>
      <c r="AH29" s="883">
        <f>①CO2排出量の現状把握!AB39</f>
        <v>27.759477457033199</v>
      </c>
      <c r="AI29" s="883">
        <f>①CO2排出量の現状把握!AC39</f>
        <v>27.876387519037308</v>
      </c>
      <c r="AJ29" s="883">
        <f>①CO2排出量の現状把握!AD39</f>
        <v>20.90599606832351</v>
      </c>
      <c r="AK29" s="883">
        <f>①CO2排出量の現状把握!AE39</f>
        <v>18.441682010999056</v>
      </c>
      <c r="AL29" s="883">
        <f>①CO2排出量の現状把握!AF39</f>
        <v>16.955002101659417</v>
      </c>
      <c r="AM29" s="883">
        <f>①CO2排出量の現状把握!AG39</f>
        <v>15.436275992889389</v>
      </c>
      <c r="AN29" s="883">
        <f>①CO2排出量の現状把握!AH39</f>
        <v>15.446286422768107</v>
      </c>
      <c r="AO29" s="883">
        <f>①CO2排出量の現状把握!AI39</f>
        <v>13.297837615826152</v>
      </c>
      <c r="AP29" s="884">
        <f>①CO2排出量の現状把握!AJ39</f>
        <v>14.997331041565905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90.2</v>
      </c>
      <c r="I55" s="885">
        <f t="shared" si="32"/>
        <v>89.7</v>
      </c>
      <c r="J55" s="885">
        <f t="shared" si="32"/>
        <v>109</v>
      </c>
      <c r="K55" s="885">
        <f t="shared" si="32"/>
        <v>98.6</v>
      </c>
      <c r="L55" s="885">
        <f t="shared" si="32"/>
        <v>35.299999999999997</v>
      </c>
      <c r="M55" s="885">
        <f t="shared" si="32"/>
        <v>15</v>
      </c>
      <c r="N55" s="885">
        <f t="shared" si="32"/>
        <v>13.2</v>
      </c>
      <c r="O55" s="885">
        <f t="shared" si="32"/>
        <v>49.300000000000004</v>
      </c>
      <c r="P55" s="886">
        <f t="shared" si="32"/>
        <v>0.29199999999999998</v>
      </c>
      <c r="Z55" s="273"/>
      <c r="AB55" s="272"/>
      <c r="AQ55" s="273"/>
      <c r="BA55" s="70" t="s">
        <v>341</v>
      </c>
      <c r="BB55" s="70"/>
      <c r="BC55" s="70" t="s">
        <v>342</v>
      </c>
      <c r="BD55" s="70" t="str">
        <f t="shared" ref="BD55:BD57" si="33">BC55&amp;"(N="&amp;BE55&amp;")"</f>
        <v>発電所・変電所(N=1)</v>
      </c>
      <c r="BE55" s="845">
        <f>BE60+BE61</f>
        <v>1</v>
      </c>
      <c r="BF55" s="952">
        <f>BF60+BF61</f>
        <v>0.29199999999999998</v>
      </c>
      <c r="BG55" s="952">
        <f t="shared" si="29"/>
        <v>0.29199999999999998</v>
      </c>
      <c r="BH55" s="845">
        <f>BH60+BH61</f>
        <v>231</v>
      </c>
      <c r="BI55" s="845">
        <f>BI60+BI61</f>
        <v>22952.601999999999</v>
      </c>
      <c r="BJ55" s="845">
        <f t="shared" si="30"/>
        <v>99.361913419913421</v>
      </c>
      <c r="BK55" s="279">
        <f t="shared" si="31"/>
        <v>2.9387517807349249E-3</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90.2</v>
      </c>
      <c r="I56" s="887">
        <f>IFERROR(VLOOKUP(年度マスタ!$K$4&amp;"_"&amp;I$54,データシート1!$A:$CE,MATCH("bc_"&amp;$C56,データシート1!$A$1:$CE$1,0),0),0)</f>
        <v>89.7</v>
      </c>
      <c r="J56" s="887">
        <f>IFERROR(VLOOKUP(年度マスタ!$K$4&amp;"_"&amp;J$54,データシート1!$A:$CE,MATCH("bc_"&amp;$C56,データシート1!$A$1:$CE$1,0),0),0)</f>
        <v>109</v>
      </c>
      <c r="K56" s="887">
        <f>IFERROR(VLOOKUP(年度マスタ!$K$4&amp;"_"&amp;K$54,データシート1!$A:$CE,MATCH("bc_"&amp;$C56,データシート1!$A$1:$CE$1,0),0),0)</f>
        <v>98.6</v>
      </c>
      <c r="L56" s="887">
        <f>IFERROR(VLOOKUP(年度マスタ!$K$4&amp;"_"&amp;L$54,データシート1!$A:$CE,MATCH("bc_"&amp;$C56,データシート1!$A$1:$CE$1,0),0),0)</f>
        <v>35.299999999999997</v>
      </c>
      <c r="M56" s="887">
        <f>IFERROR(VLOOKUP(年度マスタ!$K$4&amp;"_"&amp;M$54,データシート1!$A:$CE,MATCH("bc_"&amp;$C56,データシート1!$A$1:$CE$1,0),0),0)</f>
        <v>15</v>
      </c>
      <c r="N56" s="887">
        <f>IFERROR(VLOOKUP(年度マスタ!$K$4&amp;"_"&amp;N$54,データシート1!$A:$CE,MATCH("bc_"&amp;$C56,データシート1!$A$1:$CE$1,0),0),0)</f>
        <v>13.2</v>
      </c>
      <c r="O56" s="887">
        <f>IFERROR(VLOOKUP(年度マスタ!$K$4&amp;"_"&amp;O$54,データシート1!$A:$CE,MATCH("bc_"&amp;$C56,データシート1!$A$1:$CE$1,0),0),0)</f>
        <v>46.2</v>
      </c>
      <c r="P56" s="888">
        <f>IFERROR(VLOOKUP(年度マスタ!$K$4&amp;"_"&amp;P$54,データシート1!$A:$CE,MATCH("bc_"&amp;$C56,データシート1!$A$1:$CE$1,0),0),0)</f>
        <v>0.29199999999999998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0.29199999999999998</v>
      </c>
      <c r="BG60" s="953">
        <f t="shared" si="29"/>
        <v>0.29199999999999998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2.9031565984716742E-3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3.1</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593.70000000000005</v>
      </c>
      <c r="K6" s="619">
        <f>VLOOKUP(年度マスタ!$K$4&amp;"_"&amp;K$5,データシート1!$A:$BT,MATCH("cb_"&amp;$G6,データシート1!$A$1:$BT$1,0),0)</f>
        <v>638.90000000000009</v>
      </c>
      <c r="L6" s="619">
        <f>VLOOKUP(年度マスタ!$K$4&amp;"_"&amp;L$5,データシート1!$A:$BT,MATCH("cb_"&amp;$G6,データシート1!$A$1:$BT$1,0),0)</f>
        <v>664.2</v>
      </c>
      <c r="M6" s="619">
        <f>VLOOKUP(年度マスタ!$K$4&amp;"_"&amp;M$5,データシート1!$A:$BT,MATCH("cb_"&amp;$G6,データシート1!$A$1:$BT$1,0),0)</f>
        <v>721.09999999999991</v>
      </c>
      <c r="N6" s="619">
        <f>VLOOKUP(年度マスタ!$K$4&amp;"_"&amp;N$5,データシート1!$A:$BT,MATCH("cb_"&amp;$G6,データシート1!$A$1:$BT$1,0),0)</f>
        <v>776.40000000000009</v>
      </c>
      <c r="O6" s="619">
        <f>VLOOKUP(年度マスタ!$K$4&amp;"_"&amp;O$5,データシート1!$A:$BT,MATCH("cb_"&amp;$G6,データシート1!$A$1:$BT$1,0),0)</f>
        <v>848.30000000000007</v>
      </c>
      <c r="P6" s="619">
        <f>VLOOKUP(年度マスタ!$K$4&amp;"_"&amp;P$5,データシート1!$A:$BT,MATCH("cb_"&amp;$G6,データシート1!$A$1:$BT$1,0),0)</f>
        <v>879.2</v>
      </c>
      <c r="Q6" s="619">
        <f>VLOOKUP(年度マスタ!$K$4&amp;"_"&amp;Q$5,データシート1!$A:$BT,MATCH("cb_"&amp;$G6,データシート1!$A$1:$BT$1,0),0)</f>
        <v>927.2</v>
      </c>
      <c r="R6" s="633">
        <f>VLOOKUP(年度マスタ!$K$4&amp;"_"&amp;R$5,データシート1!$A:$BT,MATCH("cb_"&amp;$G6,データシート1!$A$1:$BT$1,0),0)</f>
        <v>958</v>
      </c>
      <c r="S6" s="568"/>
      <c r="T6" s="190"/>
      <c r="U6" s="581"/>
      <c r="V6" s="195"/>
      <c r="W6" s="195"/>
      <c r="X6" s="195"/>
      <c r="Y6" s="196" t="s">
        <v>372</v>
      </c>
      <c r="Z6" s="663" t="s">
        <v>373</v>
      </c>
      <c r="AA6" s="663"/>
      <c r="AB6" s="663"/>
      <c r="AC6" s="664">
        <f>SUM(AC7:AC8)</f>
        <v>135853</v>
      </c>
      <c r="AD6" s="664">
        <f>SUM(AD7:AD8)</f>
        <v>154621.78700000001</v>
      </c>
      <c r="AE6" s="665">
        <f>$AD6*3600/100000000</f>
        <v>5.5663843320000002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1046.7</v>
      </c>
      <c r="K7" s="617">
        <f>VLOOKUP(年度マスタ!$K$4&amp;"_"&amp;K$5,データシート1!$A:$BT,MATCH("cb_"&amp;$G7,データシート1!$A$1:$BT$1,0),0)</f>
        <v>1197.4000000000001</v>
      </c>
      <c r="L7" s="617">
        <f>VLOOKUP(年度マスタ!$K$4&amp;"_"&amp;L$5,データシート1!$A:$BT,MATCH("cb_"&amp;$G7,データシート1!$A$1:$BT$1,0),0)</f>
        <v>1240.5999999999999</v>
      </c>
      <c r="M7" s="617">
        <f>VLOOKUP(年度マスタ!$K$4&amp;"_"&amp;M$5,データシート1!$A:$BT,MATCH("cb_"&amp;$G7,データシート1!$A$1:$BT$1,0),0)</f>
        <v>1280</v>
      </c>
      <c r="N7" s="617">
        <f>VLOOKUP(年度マスタ!$K$4&amp;"_"&amp;N$5,データシート1!$A:$BT,MATCH("cb_"&amp;$G7,データシート1!$A$1:$BT$1,0),0)</f>
        <v>1303.8</v>
      </c>
      <c r="O7" s="617">
        <f>VLOOKUP(年度マスタ!$K$4&amp;"_"&amp;O$5,データシート1!$A:$BT,MATCH("cb_"&amp;$G7,データシート1!$A$1:$BT$1,0),0)</f>
        <v>1313.8</v>
      </c>
      <c r="P7" s="617">
        <f>VLOOKUP(年度マスタ!$K$4&amp;"_"&amp;P$5,データシート1!$A:$BT,MATCH("cb_"&amp;$G7,データシート1!$A$1:$BT$1,0),0)</f>
        <v>1345.5</v>
      </c>
      <c r="Q7" s="617">
        <f>VLOOKUP(年度マスタ!$K$4&amp;"_"&amp;Q$5,データシート1!$A:$BT,MATCH("cb_"&amp;$G7,データシート1!$A$1:$BT$1,0),0)</f>
        <v>1345.5</v>
      </c>
      <c r="R7" s="634">
        <f>VLOOKUP(年度マスタ!$K$4&amp;"_"&amp;R$5,データシート1!$A:$BT,MATCH("cb_"&amp;$G7,データシート1!$A$1:$BT$1,0),0)</f>
        <v>1345.5</v>
      </c>
      <c r="S7" s="568"/>
      <c r="T7" s="190"/>
      <c r="U7" s="581"/>
      <c r="V7" s="195"/>
      <c r="W7" s="195"/>
      <c r="X7" s="195"/>
      <c r="Y7" s="196" t="s">
        <v>375</v>
      </c>
      <c r="Z7" s="212" t="s">
        <v>376</v>
      </c>
      <c r="AA7" s="212"/>
      <c r="AB7" s="212"/>
      <c r="AC7" s="1022">
        <f>VLOOKUP(年度マスタ!$K$4&amp;"_"&amp;年度マスタ!$K$9,データシート3!A:AB,MATCH("ea_"&amp;$Y7&amp;"_設備",データシート3!$A$1:$AB$1,0),0)</f>
        <v>75342</v>
      </c>
      <c r="AD7" s="1022">
        <f>VLOOKUP(年度マスタ!$K$4&amp;"_"&amp;年度マスタ!$K$9,データシート3!A:AB,MATCH("ea_"&amp;$Y7&amp;"_年間発電",データシート3!$A$1:$AB$1,0),0)/10^3</f>
        <v>85706.756999999998</v>
      </c>
      <c r="AE7" s="554">
        <f t="shared" ref="AE7:AE16" si="0">$AD7*3600/100000000</f>
        <v>3.0854432519999997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60511</v>
      </c>
      <c r="AD8" s="1022">
        <f>VLOOKUP(年度マスタ!$K$4&amp;"_"&amp;年度マスタ!$K$9,データシート3!A:AB,MATCH("ea_"&amp;$Y8&amp;"_年間発電",データシート3!$A$1:$AB$1,0),0)/10^3</f>
        <v>68915.03</v>
      </c>
      <c r="AE8" s="554">
        <f t="shared" si="0"/>
        <v>2.48094108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59900</v>
      </c>
      <c r="AD9" s="666">
        <f>VLOOKUP(年度マスタ!$K$4&amp;"_"&amp;年度マスタ!$K$9,データシート3!A:AB,MATCH("ea_"&amp;$Y9&amp;"_年間発電",データシート3!$A$1:$AB$1,0),0)/10^3</f>
        <v>139924.83199999997</v>
      </c>
      <c r="AE9" s="667">
        <f t="shared" si="0"/>
        <v>5.0372939519999989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906.28499999999997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1640.4</v>
      </c>
      <c r="K12" s="651">
        <f t="shared" ref="K12:Q12" si="1">SUM(K6:K11)</f>
        <v>1836.3000000000002</v>
      </c>
      <c r="L12" s="651">
        <f t="shared" si="1"/>
        <v>1904.8</v>
      </c>
      <c r="M12" s="651">
        <f t="shared" si="1"/>
        <v>2001.1</v>
      </c>
      <c r="N12" s="651">
        <f t="shared" si="1"/>
        <v>2080.1999999999998</v>
      </c>
      <c r="O12" s="651">
        <f t="shared" si="1"/>
        <v>2162.1</v>
      </c>
      <c r="P12" s="651">
        <f t="shared" si="1"/>
        <v>2224.6999999999998</v>
      </c>
      <c r="Q12" s="651">
        <f t="shared" si="1"/>
        <v>2272.6999999999998</v>
      </c>
      <c r="R12" s="652">
        <f t="shared" ref="R12" si="2">SUM(R6:R11)</f>
        <v>3209.7849999999999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2.0843184699999999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7.2210636700000004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712.51124399999992</v>
      </c>
      <c r="K19" s="615">
        <f>K6*別紙!$C5/100*別紙!$E5/10^3</f>
        <v>766.7566680000001</v>
      </c>
      <c r="L19" s="615">
        <f>L6*別紙!$C5/100*別紙!$E5/10^3</f>
        <v>797.11970400000007</v>
      </c>
      <c r="M19" s="615">
        <f>M6*別紙!$C5/100*別紙!$E5/10^3</f>
        <v>865.40653199999974</v>
      </c>
      <c r="N19" s="615">
        <f>N6*別紙!$C5/100*別紙!$E5/10^3</f>
        <v>931.77316799999994</v>
      </c>
      <c r="O19" s="615">
        <f>O6*別紙!$C5/100*別紙!$E5/10^3</f>
        <v>1018.0617960000001</v>
      </c>
      <c r="P19" s="615">
        <f>P6*別紙!$C5/100*別紙!$E5/10^3</f>
        <v>1055.1455039999998</v>
      </c>
      <c r="Q19" s="615">
        <f>Q6*別紙!$C5/100*別紙!$E5/10^3</f>
        <v>1112.751264</v>
      </c>
      <c r="R19" s="639">
        <f>R6*別紙!$C5/100*別紙!$E5/10^3</f>
        <v>1149.7149599999998</v>
      </c>
      <c r="S19" s="572"/>
      <c r="T19" s="191"/>
      <c r="U19" s="588"/>
      <c r="W19" s="201"/>
      <c r="X19" s="201"/>
      <c r="Y19" s="173"/>
      <c r="Z19" s="628" t="s">
        <v>389</v>
      </c>
      <c r="AA19" s="671"/>
      <c r="AB19" s="672"/>
      <c r="AC19" s="673">
        <f>SUM($AC$6,$AC$9,$AC$10,$AC$13)</f>
        <v>195753</v>
      </c>
      <c r="AD19" s="673">
        <f>SUM($AD$6,$AD$9,$AD$10,$AD$13)</f>
        <v>294546.61899999995</v>
      </c>
      <c r="AE19" s="674">
        <f>SUM($AE$6,$AE$9,$AE$10,$AE$13,$AE$17,$AE$18)</f>
        <v>19.909060424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1384.5328919999999</v>
      </c>
      <c r="K20" s="617">
        <f>K7*別紙!$C6/100*別紙!$E6/10^3</f>
        <v>1583.8728240000003</v>
      </c>
      <c r="L20" s="617">
        <f>L7*別紙!$C6/100*別紙!$E6/10^3</f>
        <v>1641.0160559999999</v>
      </c>
      <c r="M20" s="617">
        <f>M7*別紙!$C6/100*別紙!$E6/10^3</f>
        <v>1693.1328000000001</v>
      </c>
      <c r="N20" s="617">
        <f>N7*別紙!$C6/100*別紙!$E6/10^3</f>
        <v>1724.6144879999997</v>
      </c>
      <c r="O20" s="617">
        <f>O7*別紙!$C6/100*別紙!$E6/10^3</f>
        <v>1737.8420879999996</v>
      </c>
      <c r="P20" s="617">
        <f>P7*別紙!$C6/100*別紙!$E6/10^3</f>
        <v>1779.77358</v>
      </c>
      <c r="Q20" s="617">
        <f>Q7*別紙!$C6/100*別紙!$E6/10^3</f>
        <v>1779.77358</v>
      </c>
      <c r="R20" s="634">
        <f>R7*別紙!$C6/100*別紙!$E6/10^3</f>
        <v>1779.77358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6351.2452800000001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2097.044136</v>
      </c>
      <c r="K25" s="657">
        <f t="shared" si="3"/>
        <v>2350.6294920000005</v>
      </c>
      <c r="L25" s="657">
        <f t="shared" si="3"/>
        <v>2438.1357600000001</v>
      </c>
      <c r="M25" s="657">
        <f t="shared" si="3"/>
        <v>2558.5393319999998</v>
      </c>
      <c r="N25" s="657">
        <f t="shared" si="3"/>
        <v>2656.3876559999999</v>
      </c>
      <c r="O25" s="657">
        <f t="shared" si="3"/>
        <v>2755.9038839999998</v>
      </c>
      <c r="P25" s="657">
        <f t="shared" si="3"/>
        <v>2834.9190840000001</v>
      </c>
      <c r="Q25" s="657">
        <f t="shared" si="3"/>
        <v>2892.524844</v>
      </c>
      <c r="R25" s="658">
        <f t="shared" ref="R25" si="4">SUM(R19:R24)</f>
        <v>9280.7338199999995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72323.792619487445</v>
      </c>
      <c r="K26" s="654">
        <f>(VLOOKUP(年度マスタ!$K$4&amp;"_"&amp;K$18,データシート1!$A:$BT,MATCH("da_合計",データシート1!$A$1:$BT$1,0),0))/10^3</f>
        <v>68275.625581793254</v>
      </c>
      <c r="L26" s="654">
        <f>(VLOOKUP(年度マスタ!$K$4&amp;"_"&amp;L$18,データシート1!$A:$BT,MATCH("da_合計",データシート1!$A$1:$BT$1,0),0))/10^3</f>
        <v>70174.643321235533</v>
      </c>
      <c r="M26" s="654">
        <f>(VLOOKUP(年度マスタ!$K$4&amp;"_"&amp;M$18,データシート1!$A:$BT,MATCH("da_合計",データシート1!$A$1:$BT$1,0),0))/10^3</f>
        <v>68313.052529173481</v>
      </c>
      <c r="N26" s="654">
        <f>(VLOOKUP(年度マスタ!$K$4&amp;"_"&amp;N$18,データシート1!$A:$BT,MATCH("da_合計",データシート1!$A$1:$BT$1,0),0))/10^3</f>
        <v>65723.029533989131</v>
      </c>
      <c r="O26" s="654">
        <f>(VLOOKUP(年度マスタ!$K$4&amp;"_"&amp;O$18,データシート1!$A:$BT,MATCH("da_合計",データシート1!$A$1:$BT$1,0),0))/10^3</f>
        <v>67011.245546963648</v>
      </c>
      <c r="P26" s="654">
        <f>(VLOOKUP(年度マスタ!$K$4&amp;"_"&amp;P$18,データシート1!$A:$BT,MATCH("da_合計",データシート1!$A$1:$BT$1,0),0))/10^3</f>
        <v>69399.041066660197</v>
      </c>
      <c r="Q26" s="654">
        <f>(VLOOKUP(年度マスタ!$K$4&amp;"_"&amp;Q$18,データシート1!$A:$BT,MATCH("da_合計",データシート1!$A$1:$BT$1,0),0))/10^3</f>
        <v>69193.519484416494</v>
      </c>
      <c r="R26" s="655">
        <f>Q26</f>
        <v>69193.519484416494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2.899521803333855E-2</v>
      </c>
      <c r="K27" s="839">
        <f t="shared" ref="K27:P27" si="5">K25/K26</f>
        <v>3.442853100165269E-2</v>
      </c>
      <c r="L27" s="839">
        <f t="shared" si="5"/>
        <v>3.474382832042406E-2</v>
      </c>
      <c r="M27" s="839">
        <f t="shared" si="5"/>
        <v>3.7453154811188695E-2</v>
      </c>
      <c r="N27" s="839">
        <f t="shared" si="5"/>
        <v>4.0417912485702291E-2</v>
      </c>
      <c r="O27" s="839">
        <f t="shared" si="5"/>
        <v>4.1125991040840651E-2</v>
      </c>
      <c r="P27" s="839">
        <f t="shared" si="5"/>
        <v>4.0849542593491481E-2</v>
      </c>
      <c r="Q27" s="839">
        <f>Q25/Q26</f>
        <v>4.1803406815452471E-2</v>
      </c>
      <c r="R27" s="840">
        <f>R25/R26</f>
        <v>0.13412721146653295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0.13412721146653295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4.2568526820829895</v>
      </c>
      <c r="AA52" s="173"/>
      <c r="AB52" s="678" t="s">
        <v>413</v>
      </c>
      <c r="AC52" s="679">
        <f>$AD6</f>
        <v>154621.78700000001</v>
      </c>
      <c r="AD52" s="680">
        <f>R19+R20</f>
        <v>2929.4885399999998</v>
      </c>
      <c r="AE52" s="681">
        <f t="shared" ref="AE52:AE54" si="6">IFERROR(AD52/AC52,"-")</f>
        <v>1.8946156274859245E-2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225353.09951558345</v>
      </c>
      <c r="Z53" s="1130"/>
      <c r="AA53" s="173"/>
      <c r="AB53" s="678" t="s">
        <v>377</v>
      </c>
      <c r="AC53" s="679">
        <f>$AD9</f>
        <v>139924.83199999997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141</v>
      </c>
      <c r="AK54" s="443">
        <f>VLOOKUP(年度マスタ!$K$4&amp;"_"&amp;AK$53,データシート1!$A$1:$BT$2000,MATCH("ca_太陽光発電（10kW未満）",データシート1!$A$1:$BT$1,0),0)</f>
        <v>150</v>
      </c>
      <c r="AL54" s="443">
        <f>VLOOKUP(年度マスタ!$K$4&amp;"_"&amp;AL$53,データシート1!$A$1:$BT$2000,MATCH("ca_太陽光発電（10kW未満）",データシート1!$A$1:$BT$1,0),0)</f>
        <v>154</v>
      </c>
      <c r="AM54" s="443">
        <f>VLOOKUP(年度マスタ!$K$4&amp;"_"&amp;AM$53,データシート1!$A$1:$BT$2000,MATCH("ca_太陽光発電（10kW未満）",データシート1!$A$1:$BT$1,0),0)</f>
        <v>167</v>
      </c>
      <c r="AN54" s="443">
        <f>VLOOKUP(年度マスタ!$K$4&amp;"_"&amp;AN$53,データシート1!$A$1:$BT$2000,MATCH("ca_太陽光発電（10kW未満）",データシート1!$A$1:$BT$1,0),0)</f>
        <v>177</v>
      </c>
      <c r="AO54" s="443">
        <f>VLOOKUP(年度マスタ!$K$4&amp;"_"&amp;AO$53,データシート1!$A$1:$BT$2000,MATCH("ca_太陽光発電（10kW未満）",データシート1!$A$1:$BT$1,0),0)</f>
        <v>191</v>
      </c>
      <c r="AP54" s="443">
        <f>VLOOKUP(年度マスタ!$K$4&amp;"_"&amp;AP$53,データシート1!$A$1:$BT$2000,MATCH("ca_太陽光発電（10kW未満）",データシート1!$A$1:$BT$1,0),0)</f>
        <v>197</v>
      </c>
      <c r="AQ54" s="443">
        <f>VLOOKUP(年度マスタ!$K$4&amp;"_"&amp;AQ$53,データシート1!$A$1:$BT$2000,MATCH("ca_太陽光発電（10kW未満）",データシート1!$A$1:$BT$1,0),0)</f>
        <v>207</v>
      </c>
      <c r="AR54" s="443">
        <f>VLOOKUP(年度マスタ!$K$4&amp;"_"&amp;AR$53,データシート1!$A$1:$BT$2000,MATCH("ca_太陽光発電（10kW未満）",データシート1!$A$1:$BT$1,0),0)</f>
        <v>212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福井県</v>
      </c>
      <c r="AY12" s="1023" t="str">
        <f>年度マスタ!$J4</f>
        <v>高浜町</v>
      </c>
      <c r="AZ12" s="1023" t="str">
        <f>年度マスタ!$K4</f>
        <v>18481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福井県</v>
      </c>
      <c r="AY4" s="1038" t="str">
        <f>年度マスタ!$J4</f>
        <v>高浜町</v>
      </c>
      <c r="AZ4" s="1038" t="str">
        <f>年度マスタ!$K4</f>
        <v>18481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18208</v>
      </c>
      <c r="AY72" s="18" t="str">
        <f>IF(IFERROR(比較地域マスタ!$AE7,"")=0,"",IFERROR(比較地域マスタ!$AE7,""))</f>
        <v>あわら市</v>
      </c>
      <c r="AZ72" s="16"/>
      <c r="BA72" s="22">
        <v>1</v>
      </c>
      <c r="BB72" s="22">
        <v>1</v>
      </c>
      <c r="BC72" s="18" t="str">
        <f>AX72</f>
        <v>18208</v>
      </c>
      <c r="BD72" s="18" t="str">
        <f>AY72</f>
        <v>あわら市</v>
      </c>
      <c r="BE72" s="33">
        <f>VLOOKUP(BC72&amp;"_"&amp;$AZ$9,データシート3!A:AB,MATCH("ea_"&amp;"太陽光（建物系）"&amp;"_年間発電",データシート3!$A$1:$AB$1,0),0)/10^3+VLOOKUP(BC72&amp;"_"&amp;$AZ$9,データシート3!A:AB,MATCH("ea_"&amp;"太陽光（土地系）"&amp;"_年間発電",データシート3!$A$1:$AB$1,0),0)/10^3</f>
        <v>959356.92499999993</v>
      </c>
      <c r="BF72" s="33">
        <f>VLOOKUP(BC72&amp;"_"&amp;$AZ$9,データシート3!A:AB,MATCH("ea_"&amp;"風力（陸上）"&amp;"_年間発電",データシート3!$A$1:$AB$1,0),0)/10^3</f>
        <v>104272.65700000002</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1063629.5819999999</v>
      </c>
      <c r="BJ72" s="33">
        <f>(VLOOKUP($BC72&amp;"_"&amp;$AZ$8,データシート3!$A:$AN,MATCH("da_合計",データシート3!$A$1:$AN$1,0),0))/10^3</f>
        <v>297971.58771315723</v>
      </c>
      <c r="BK72" s="33">
        <f t="shared" ref="BK72:BK103" si="21">BI72-BJ72</f>
        <v>765657.99428684264</v>
      </c>
      <c r="BL72" s="33">
        <f t="shared" ref="BL72:BL103" si="22">IF(BK72&gt;0,0,BK72)</f>
        <v>0</v>
      </c>
      <c r="BM72" s="33">
        <f t="shared" ref="BM72:BM103" si="23">IF(BK72&gt;0,BK72,0)</f>
        <v>765657.99428684264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18382</v>
      </c>
      <c r="AY73" s="18" t="str">
        <f>IF(IFERROR(比較地域マスタ!$AE8,"")=0,"",IFERROR(比較地域マスタ!$AE8,""))</f>
        <v>池田町</v>
      </c>
      <c r="AZ73" s="16"/>
      <c r="BA73" s="22">
        <v>2</v>
      </c>
      <c r="BB73" s="22">
        <v>1</v>
      </c>
      <c r="BC73" s="18" t="str">
        <f t="shared" ref="BC73:BC136" si="24">AX73</f>
        <v>18382</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135081.33499999999</v>
      </c>
      <c r="BF73" s="33">
        <f>VLOOKUP(BC73&amp;"_"&amp;$AZ$9,データシート3!A:AB,MATCH("ea_"&amp;"風力（陸上）"&amp;"_年間発電",データシート3!$A$1:$AB$1,0),0)/10^3</f>
        <v>484355.56199999992</v>
      </c>
      <c r="BG73" s="33">
        <f>VLOOKUP(BC73&amp;"_"&amp;$AZ$9,データシート3!A:AB,MATCH("ea_"&amp;"中小水（河川）"&amp;"_年間発電",データシート3!$A$1:$AB$1,0),0)/10^3+VLOOKUP(BC73&amp;"_"&amp;$AZ$9,データシート3!A:AB,MATCH("ea_"&amp;"中小水（農業用水路）"&amp;"_年間発電",データシート3!$A$1:$AB$1,0),0)/10^3</f>
        <v>58377.40400000001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677814.30099999986</v>
      </c>
      <c r="BJ73" s="33">
        <f>(VLOOKUP($BC73&amp;"_"&amp;$AZ$8,データシート3!$A:$AN,MATCH("da_合計",データシート3!$A$1:$AN$1,0),0))/10^3</f>
        <v>14043.098912634818</v>
      </c>
      <c r="BK73" s="33">
        <f t="shared" si="21"/>
        <v>663771.20208736509</v>
      </c>
      <c r="BL73" s="33">
        <f t="shared" si="22"/>
        <v>0</v>
      </c>
      <c r="BM73" s="33">
        <f t="shared" si="23"/>
        <v>663771.20208736509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18322</v>
      </c>
      <c r="AY74" s="18" t="str">
        <f>IF(IFERROR(比較地域マスタ!$AE9,"")=0,"",IFERROR(比較地域マスタ!$AE9,""))</f>
        <v>永平寺町</v>
      </c>
      <c r="AZ74" s="16"/>
      <c r="BA74" s="22">
        <v>3</v>
      </c>
      <c r="BB74" s="22">
        <v>1</v>
      </c>
      <c r="BC74" s="18" t="str">
        <f t="shared" si="24"/>
        <v>18322</v>
      </c>
      <c r="BD74" s="18" t="str">
        <f t="shared" si="25"/>
        <v>永平寺町</v>
      </c>
      <c r="BE74" s="33">
        <f>VLOOKUP(BC74&amp;"_"&amp;$AZ$9,データシート3!A:AB,MATCH("ea_"&amp;"太陽光（建物系）"&amp;"_年間発電",データシート3!$A$1:$AB$1,0),0)/10^3+VLOOKUP(BC74&amp;"_"&amp;$AZ$9,データシート3!A:AB,MATCH("ea_"&amp;"太陽光（土地系）"&amp;"_年間発電",データシート3!$A$1:$AB$1,0),0)/10^3</f>
        <v>271393.12400000007</v>
      </c>
      <c r="BF74" s="33">
        <f>VLOOKUP(BC74&amp;"_"&amp;$AZ$9,データシート3!A:AB,MATCH("ea_"&amp;"風力（陸上）"&amp;"_年間発電",データシート3!$A$1:$AB$1,0),0)/10^3</f>
        <v>140853.114</v>
      </c>
      <c r="BG74" s="33">
        <f>VLOOKUP(BC74&amp;"_"&amp;$AZ$9,データシート3!A:AB,MATCH("ea_"&amp;"中小水（河川）"&amp;"_年間発電",データシート3!$A$1:$AB$1,0),0)/10^3+VLOOKUP(BC74&amp;"_"&amp;$AZ$9,データシート3!A:AB,MATCH("ea_"&amp;"中小水（農業用水路）"&amp;"_年間発電",データシート3!$A$1:$AB$1,0),0)/10^3</f>
        <v>32227.162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444473.40000000008</v>
      </c>
      <c r="BJ74" s="33">
        <f>(VLOOKUP($BC74&amp;"_"&amp;$AZ$8,データシート3!$A:$AN,MATCH("da_合計",データシート3!$A$1:$AN$1,0),0))/10^3</f>
        <v>117924.92504244155</v>
      </c>
      <c r="BK74" s="33">
        <f t="shared" si="21"/>
        <v>326548.47495755856</v>
      </c>
      <c r="BL74" s="33">
        <f t="shared" si="22"/>
        <v>0</v>
      </c>
      <c r="BM74" s="33">
        <f t="shared" si="23"/>
        <v>326548.47495755856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18209</v>
      </c>
      <c r="AY75" s="18" t="str">
        <f>IF(IFERROR(比較地域マスタ!$AE10,"")=0,"",IFERROR(比較地域マスタ!$AE10,""))</f>
        <v>越前市</v>
      </c>
      <c r="AZ75" s="16"/>
      <c r="BA75" s="22">
        <v>4</v>
      </c>
      <c r="BB75" s="22">
        <v>1</v>
      </c>
      <c r="BC75" s="18" t="str">
        <f t="shared" si="24"/>
        <v>18209</v>
      </c>
      <c r="BD75" s="18" t="str">
        <f t="shared" si="25"/>
        <v>越前市</v>
      </c>
      <c r="BE75" s="33">
        <f>VLOOKUP(BC75&amp;"_"&amp;$AZ$9,データシート3!A:AB,MATCH("ea_"&amp;"太陽光（建物系）"&amp;"_年間発電",データシート3!$A$1:$AB$1,0),0)/10^3+VLOOKUP(BC75&amp;"_"&amp;$AZ$9,データシート3!A:AB,MATCH("ea_"&amp;"太陽光（土地系）"&amp;"_年間発電",データシート3!$A$1:$AB$1,0),0)/10^3</f>
        <v>1390620.0110000002</v>
      </c>
      <c r="BF75" s="33">
        <f>VLOOKUP(BC75&amp;"_"&amp;$AZ$9,データシート3!A:AB,MATCH("ea_"&amp;"風力（陸上）"&amp;"_年間発電",データシート3!$A$1:$AB$1,0),0)/10^3</f>
        <v>253023.93</v>
      </c>
      <c r="BG75" s="33">
        <f>VLOOKUP(BC75&amp;"_"&amp;$AZ$9,データシート3!A:AB,MATCH("ea_"&amp;"中小水（河川）"&amp;"_年間発電",データシート3!$A$1:$AB$1,0),0)/10^3+VLOOKUP(BC75&amp;"_"&amp;$AZ$9,データシート3!A:AB,MATCH("ea_"&amp;"中小水（農業用水路）"&amp;"_年間発電",データシート3!$A$1:$AB$1,0),0)/10^3</f>
        <v>1230.5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1644874.4410000001</v>
      </c>
      <c r="BJ75" s="33">
        <f>(VLOOKUP($BC75&amp;"_"&amp;$AZ$8,データシート3!$A:$AN,MATCH("da_合計",データシート3!$A$1:$AN$1,0),0))/10^3</f>
        <v>1105240.9470180229</v>
      </c>
      <c r="BK75" s="33">
        <f t="shared" si="21"/>
        <v>539633.49398197723</v>
      </c>
      <c r="BL75" s="33">
        <f t="shared" si="22"/>
        <v>0</v>
      </c>
      <c r="BM75" s="33">
        <f t="shared" si="23"/>
        <v>539633.49398197723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18423</v>
      </c>
      <c r="AY76" s="18" t="str">
        <f>IF(IFERROR(比較地域マスタ!$AE11,"")=0,"",IFERROR(比較地域マスタ!$AE11,""))</f>
        <v>越前町</v>
      </c>
      <c r="AZ76" s="16"/>
      <c r="BA76" s="22">
        <v>5</v>
      </c>
      <c r="BB76" s="22">
        <v>1</v>
      </c>
      <c r="BC76" s="18" t="str">
        <f t="shared" si="24"/>
        <v>18423</v>
      </c>
      <c r="BD76" s="18" t="str">
        <f t="shared" si="25"/>
        <v>越前町</v>
      </c>
      <c r="BE76" s="33">
        <f>VLOOKUP(BC76&amp;"_"&amp;$AZ$9,データシート3!A:AB,MATCH("ea_"&amp;"太陽光（建物系）"&amp;"_年間発電",データシート3!$A$1:$AB$1,0),0)/10^3+VLOOKUP(BC76&amp;"_"&amp;$AZ$9,データシート3!A:AB,MATCH("ea_"&amp;"太陽光（土地系）"&amp;"_年間発電",データシート3!$A$1:$AB$1,0),0)/10^3</f>
        <v>391187.18200000003</v>
      </c>
      <c r="BF76" s="33">
        <f>VLOOKUP(BC76&amp;"_"&amp;$AZ$9,データシート3!A:AB,MATCH("ea_"&amp;"風力（陸上）"&amp;"_年間発電",データシート3!$A$1:$AB$1,0),0)/10^3</f>
        <v>328830.61499999993</v>
      </c>
      <c r="BG76" s="33">
        <f>VLOOKUP(BC76&amp;"_"&amp;$AZ$9,データシート3!A:AB,MATCH("ea_"&amp;"中小水（河川）"&amp;"_年間発電",データシート3!$A$1:$AB$1,0),0)/10^3+VLOOKUP(BC76&amp;"_"&amp;$AZ$9,データシート3!A:AB,MATCH("ea_"&amp;"中小水（農業用水路）"&amp;"_年間発電",データシート3!$A$1:$AB$1,0),0)/10^3</f>
        <v>9046.7309999999998</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729064.52800000005</v>
      </c>
      <c r="BJ76" s="33">
        <f>(VLOOKUP($BC76&amp;"_"&amp;$AZ$8,データシート3!$A:$AN,MATCH("da_合計",データシート3!$A$1:$AN$1,0),0))/10^3</f>
        <v>131819.97267239945</v>
      </c>
      <c r="BK76" s="33">
        <f t="shared" si="21"/>
        <v>597244.55532760057</v>
      </c>
      <c r="BL76" s="33">
        <f t="shared" si="22"/>
        <v>0</v>
      </c>
      <c r="BM76" s="33">
        <f t="shared" si="23"/>
        <v>597244.55532760057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18483</v>
      </c>
      <c r="AY77" s="18" t="str">
        <f>IF(IFERROR(比較地域マスタ!$AE12,"")=0,"",IFERROR(比較地域マスタ!$AE12,""))</f>
        <v>おおい町</v>
      </c>
      <c r="AZ77" s="16"/>
      <c r="BA77" s="22">
        <v>6</v>
      </c>
      <c r="BB77" s="22">
        <v>1</v>
      </c>
      <c r="BC77" s="18" t="str">
        <f t="shared" si="24"/>
        <v>18483</v>
      </c>
      <c r="BD77" s="18" t="str">
        <f t="shared" si="25"/>
        <v>おおい町</v>
      </c>
      <c r="BE77" s="33">
        <f>VLOOKUP(BC77&amp;"_"&amp;$AZ$9,データシート3!A:AB,MATCH("ea_"&amp;"太陽光（建物系）"&amp;"_年間発電",データシート3!$A$1:$AB$1,0),0)/10^3+VLOOKUP(BC77&amp;"_"&amp;$AZ$9,データシート3!A:AB,MATCH("ea_"&amp;"太陽光（土地系）"&amp;"_年間発電",データシート3!$A$1:$AB$1,0),0)/10^3</f>
        <v>208585.43199999997</v>
      </c>
      <c r="BF77" s="33">
        <f>VLOOKUP(BC77&amp;"_"&amp;$AZ$9,データシート3!A:AB,MATCH("ea_"&amp;"風力（陸上）"&amp;"_年間発電",データシート3!$A$1:$AB$1,0),0)/10^3</f>
        <v>791437.38600000017</v>
      </c>
      <c r="BG77" s="33">
        <f>VLOOKUP(BC77&amp;"_"&amp;$AZ$9,データシート3!A:AB,MATCH("ea_"&amp;"中小水（河川）"&amp;"_年間発電",データシート3!$A$1:$AB$1,0),0)/10^3+VLOOKUP(BC77&amp;"_"&amp;$AZ$9,データシート3!A:AB,MATCH("ea_"&amp;"中小水（農業用水路）"&amp;"_年間発電",データシート3!$A$1:$AB$1,0),0)/10^3</f>
        <v>10622.902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1010645.7200000002</v>
      </c>
      <c r="BJ77" s="33">
        <f>(VLOOKUP($BC77&amp;"_"&amp;$AZ$8,データシート3!$A:$AN,MATCH("da_合計",データシート3!$A$1:$AN$1,0),0))/10^3</f>
        <v>51786.715752644013</v>
      </c>
      <c r="BK77" s="33">
        <f t="shared" si="21"/>
        <v>958859.00424735621</v>
      </c>
      <c r="BL77" s="33">
        <f t="shared" si="22"/>
        <v>0</v>
      </c>
      <c r="BM77" s="33">
        <f t="shared" si="23"/>
        <v>958859.00424735621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18205</v>
      </c>
      <c r="AY78" s="18" t="str">
        <f>IF(IFERROR(比較地域マスタ!$AE13,"")=0,"",IFERROR(比較地域マスタ!$AE13,""))</f>
        <v>大野市</v>
      </c>
      <c r="AZ78" s="16"/>
      <c r="BA78" s="22">
        <v>7</v>
      </c>
      <c r="BB78" s="22">
        <v>1</v>
      </c>
      <c r="BC78" s="18" t="str">
        <f t="shared" si="24"/>
        <v>18205</v>
      </c>
      <c r="BD78" s="18" t="str">
        <f t="shared" si="25"/>
        <v>大野市</v>
      </c>
      <c r="BE78" s="33">
        <f>VLOOKUP(BC78&amp;"_"&amp;$AZ$9,データシート3!A:AB,MATCH("ea_"&amp;"太陽光（建物系）"&amp;"_年間発電",データシート3!$A$1:$AB$1,0),0)/10^3+VLOOKUP(BC78&amp;"_"&amp;$AZ$9,データシート3!A:AB,MATCH("ea_"&amp;"太陽光（土地系）"&amp;"_年間発電",データシート3!$A$1:$AB$1,0),0)/10^3</f>
        <v>1325992.4920000001</v>
      </c>
      <c r="BF78" s="33">
        <f>VLOOKUP(BC78&amp;"_"&amp;$AZ$9,データシート3!A:AB,MATCH("ea_"&amp;"風力（陸上）"&amp;"_年間発電",データシート3!$A$1:$AB$1,0),0)/10^3</f>
        <v>1840311.8770000001</v>
      </c>
      <c r="BG78" s="33">
        <f>VLOOKUP(BC78&amp;"_"&amp;$AZ$9,データシート3!A:AB,MATCH("ea_"&amp;"中小水（河川）"&amp;"_年間発電",データシート3!$A$1:$AB$1,0),0)/10^3+VLOOKUP(BC78&amp;"_"&amp;$AZ$9,データシート3!A:AB,MATCH("ea_"&amp;"中小水（農業用水路）"&amp;"_年間発電",データシート3!$A$1:$AB$1,0),0)/10^3</f>
        <v>285089.64299999992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93.206000000000003</v>
      </c>
      <c r="BI78" s="33">
        <f t="shared" si="26"/>
        <v>3451487.2179999999</v>
      </c>
      <c r="BJ78" s="33">
        <f>(VLOOKUP($BC78&amp;"_"&amp;$AZ$8,データシート3!$A:$AN,MATCH("da_合計",データシート3!$A$1:$AN$1,0),0))/10^3</f>
        <v>221916.02962930829</v>
      </c>
      <c r="BK78" s="33">
        <f t="shared" si="21"/>
        <v>3229571.1883706916</v>
      </c>
      <c r="BL78" s="33">
        <f t="shared" si="22"/>
        <v>0</v>
      </c>
      <c r="BM78" s="33">
        <f t="shared" si="23"/>
        <v>3229571.1883706916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18204</v>
      </c>
      <c r="AY79" s="18" t="str">
        <f>IF(IFERROR(比較地域マスタ!$AE14,"")=0,"",IFERROR(比較地域マスタ!$AE14,""))</f>
        <v>小浜市</v>
      </c>
      <c r="AZ79" s="16"/>
      <c r="BA79" s="22">
        <v>8</v>
      </c>
      <c r="BB79" s="22">
        <v>1</v>
      </c>
      <c r="BC79" s="18" t="str">
        <f t="shared" si="24"/>
        <v>18204</v>
      </c>
      <c r="BD79" s="18" t="str">
        <f t="shared" si="25"/>
        <v>小浜市</v>
      </c>
      <c r="BE79" s="33">
        <f>VLOOKUP(BC79&amp;"_"&amp;$AZ$9,データシート3!A:AB,MATCH("ea_"&amp;"太陽光（建物系）"&amp;"_年間発電",データシート3!$A$1:$AB$1,0),0)/10^3+VLOOKUP(BC79&amp;"_"&amp;$AZ$9,データシート3!A:AB,MATCH("ea_"&amp;"太陽光（土地系）"&amp;"_年間発電",データシート3!$A$1:$AB$1,0),0)/10^3</f>
        <v>354965.62599999993</v>
      </c>
      <c r="BF79" s="33">
        <f>VLOOKUP(BC79&amp;"_"&amp;$AZ$9,データシート3!A:AB,MATCH("ea_"&amp;"風力（陸上）"&amp;"_年間発電",データシート3!$A$1:$AB$1,0),0)/10^3</f>
        <v>530412.10900000017</v>
      </c>
      <c r="BG79" s="33">
        <f>VLOOKUP(BC79&amp;"_"&amp;$AZ$9,データシート3!A:AB,MATCH("ea_"&amp;"中小水（河川）"&amp;"_年間発電",データシート3!$A$1:$AB$1,0),0)/10^3+VLOOKUP(BC79&amp;"_"&amp;$AZ$9,データシート3!A:AB,MATCH("ea_"&amp;"中小水（農業用水路）"&amp;"_年間発電",データシート3!$A$1:$AB$1,0),0)/10^3</f>
        <v>6587.4719999999998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891965.20700000005</v>
      </c>
      <c r="BJ79" s="33">
        <f>(VLOOKUP($BC79&amp;"_"&amp;$AZ$8,データシート3!$A:$AN,MATCH("da_合計",データシート3!$A$1:$AN$1,0),0))/10^3</f>
        <v>225421.9858923897</v>
      </c>
      <c r="BK79" s="33">
        <f t="shared" si="21"/>
        <v>666543.22110761038</v>
      </c>
      <c r="BL79" s="33">
        <f>IF(BK79&gt;0,0,BK79)</f>
        <v>0</v>
      </c>
      <c r="BM79" s="33">
        <f>IF(BK79&gt;0,BK79,0)</f>
        <v>666543.22110761038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18206</v>
      </c>
      <c r="AY80" s="18" t="str">
        <f>IF(IFERROR(比較地域マスタ!$AE15,"")=0,"",IFERROR(比較地域マスタ!$AE15,""))</f>
        <v>勝山市</v>
      </c>
      <c r="AZ80" s="16"/>
      <c r="BA80" s="22">
        <v>9</v>
      </c>
      <c r="BB80" s="22">
        <v>1</v>
      </c>
      <c r="BC80" s="18" t="str">
        <f t="shared" si="24"/>
        <v>18206</v>
      </c>
      <c r="BD80" s="18" t="str">
        <f t="shared" si="25"/>
        <v>勝山市</v>
      </c>
      <c r="BE80" s="33">
        <f>VLOOKUP(BC80&amp;"_"&amp;$AZ$9,データシート3!A:AB,MATCH("ea_"&amp;"太陽光（建物系）"&amp;"_年間発電",データシート3!$A$1:$AB$1,0),0)/10^3+VLOOKUP(BC80&amp;"_"&amp;$AZ$9,データシート3!A:AB,MATCH("ea_"&amp;"太陽光（土地系）"&amp;"_年間発電",データシート3!$A$1:$AB$1,0),0)/10^3</f>
        <v>602528.29099999997</v>
      </c>
      <c r="BF80" s="33">
        <f>VLOOKUP(BC80&amp;"_"&amp;$AZ$9,データシート3!A:AB,MATCH("ea_"&amp;"風力（陸上）"&amp;"_年間発電",データシート3!$A$1:$AB$1,0),0)/10^3</f>
        <v>204533.13200000004</v>
      </c>
      <c r="BG80" s="33">
        <f>VLOOKUP(BC80&amp;"_"&amp;$AZ$9,データシート3!A:AB,MATCH("ea_"&amp;"中小水（河川）"&amp;"_年間発電",データシート3!$A$1:$AB$1,0),0)/10^3+VLOOKUP(BC80&amp;"_"&amp;$AZ$9,データシート3!A:AB,MATCH("ea_"&amp;"中小水（農業用水路）"&amp;"_年間発電",データシート3!$A$1:$AB$1,0),0)/10^3</f>
        <v>95910.694000000003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4.415</v>
      </c>
      <c r="BI80" s="33">
        <f t="shared" si="26"/>
        <v>902976.53200000001</v>
      </c>
      <c r="BJ80" s="33">
        <f>(VLOOKUP($BC80&amp;"_"&amp;$AZ$8,データシート3!$A:$AN,MATCH("da_合計",データシート3!$A$1:$AN$1,0),0))/10^3</f>
        <v>173118.94580213685</v>
      </c>
      <c r="BK80" s="33">
        <f t="shared" si="21"/>
        <v>729857.5861978631</v>
      </c>
      <c r="BL80" s="33">
        <f t="shared" si="22"/>
        <v>0</v>
      </c>
      <c r="BM80" s="33">
        <f t="shared" si="23"/>
        <v>729857.5861978631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18210</v>
      </c>
      <c r="AY81" s="18" t="str">
        <f>IF(IFERROR(比較地域マスタ!$AE16,"")=0,"",IFERROR(比較地域マスタ!$AE16,""))</f>
        <v>坂井市</v>
      </c>
      <c r="AZ81" s="16"/>
      <c r="BA81" s="22">
        <v>10</v>
      </c>
      <c r="BB81" s="22">
        <v>1</v>
      </c>
      <c r="BC81" s="18" t="str">
        <f t="shared" si="24"/>
        <v>18210</v>
      </c>
      <c r="BD81" s="18" t="str">
        <f t="shared" si="25"/>
        <v>坂井市</v>
      </c>
      <c r="BE81" s="33">
        <f>VLOOKUP(BC81&amp;"_"&amp;$AZ$9,データシート3!A:AB,MATCH("ea_"&amp;"太陽光（建物系）"&amp;"_年間発電",データシート3!$A$1:$AB$1,0),0)/10^3+VLOOKUP(BC81&amp;"_"&amp;$AZ$9,データシート3!A:AB,MATCH("ea_"&amp;"太陽光（土地系）"&amp;"_年間発電",データシート3!$A$1:$AB$1,0),0)/10^3</f>
        <v>1300483.3089999999</v>
      </c>
      <c r="BF81" s="33">
        <f>VLOOKUP(BC81&amp;"_"&amp;$AZ$9,データシート3!A:AB,MATCH("ea_"&amp;"風力（陸上）"&amp;"_年間発電",データシート3!$A$1:$AB$1,0),0)/10^3</f>
        <v>257458.81899999999</v>
      </c>
      <c r="BG81" s="33">
        <f>VLOOKUP(BC81&amp;"_"&amp;$AZ$9,データシート3!A:AB,MATCH("ea_"&amp;"中小水（河川）"&amp;"_年間発電",データシート3!$A$1:$AB$1,0),0)/10^3+VLOOKUP(BC81&amp;"_"&amp;$AZ$9,データシート3!A:AB,MATCH("ea_"&amp;"中小水（農業用水路）"&amp;"_年間発電",データシート3!$A$1:$AB$1,0),0)/10^3</f>
        <v>26729.044999999998</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15.698</v>
      </c>
      <c r="BI81" s="33">
        <f t="shared" si="26"/>
        <v>1584686.8709999998</v>
      </c>
      <c r="BJ81" s="33">
        <f>(VLOOKUP($BC81&amp;"_"&amp;$AZ$8,データシート3!$A:$AN,MATCH("da_合計",データシート3!$A$1:$AN$1,0),0))/10^3</f>
        <v>804422.21653640643</v>
      </c>
      <c r="BK81" s="33">
        <f t="shared" si="21"/>
        <v>780264.65446359338</v>
      </c>
      <c r="BL81" s="33">
        <f t="shared" si="22"/>
        <v>0</v>
      </c>
      <c r="BM81" s="33">
        <f t="shared" si="23"/>
        <v>780264.65446359338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18207</v>
      </c>
      <c r="AY82" s="18" t="str">
        <f>IF(IFERROR(比較地域マスタ!$AE17,"")=0,"",IFERROR(比較地域マスタ!$AE17,""))</f>
        <v>鯖江市</v>
      </c>
      <c r="AZ82" s="16"/>
      <c r="BA82" s="22">
        <v>11</v>
      </c>
      <c r="BB82" s="22">
        <v>1</v>
      </c>
      <c r="BC82" s="18" t="str">
        <f t="shared" si="24"/>
        <v>18207</v>
      </c>
      <c r="BD82" s="18" t="str">
        <f t="shared" si="25"/>
        <v>鯖江市</v>
      </c>
      <c r="BE82" s="33">
        <f>VLOOKUP(BC82&amp;"_"&amp;$AZ$9,データシート3!A:AB,MATCH("ea_"&amp;"太陽光（建物系）"&amp;"_年間発電",データシート3!$A$1:$AB$1,0),0)/10^3+VLOOKUP(BC82&amp;"_"&amp;$AZ$9,データシート3!A:AB,MATCH("ea_"&amp;"太陽光（土地系）"&amp;"_年間発電",データシート3!$A$1:$AB$1,0),0)/10^3</f>
        <v>857404.92599999998</v>
      </c>
      <c r="BF82" s="33">
        <f>VLOOKUP(BC82&amp;"_"&amp;$AZ$9,データシート3!A:AB,MATCH("ea_"&amp;"風力（陸上）"&amp;"_年間発電",データシート3!$A$1:$AB$1,0),0)/10^3</f>
        <v>10245.431</v>
      </c>
      <c r="BG82" s="33">
        <f>VLOOKUP(BC82&amp;"_"&amp;$AZ$9,データシート3!A:AB,MATCH("ea_"&amp;"中小水（河川）"&amp;"_年間発電",データシート3!$A$1:$AB$1,0),0)/10^3+VLOOKUP(BC82&amp;"_"&amp;$AZ$9,データシート3!A:AB,MATCH("ea_"&amp;"中小水（農業用水路）"&amp;"_年間発電",データシート3!$A$1:$AB$1,0),0)/10^3</f>
        <v>205.66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867856.01699999999</v>
      </c>
      <c r="BJ82" s="33">
        <f>(VLOOKUP($BC82&amp;"_"&amp;$AZ$8,データシート3!$A:$AN,MATCH("da_合計",データシート3!$A$1:$AN$1,0),0))/10^3</f>
        <v>563256.71360953152</v>
      </c>
      <c r="BK82" s="33">
        <f t="shared" si="21"/>
        <v>304599.30339046847</v>
      </c>
      <c r="BL82" s="33">
        <f t="shared" si="22"/>
        <v>0</v>
      </c>
      <c r="BM82" s="33">
        <f t="shared" si="23"/>
        <v>304599.30339046847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18481</v>
      </c>
      <c r="AY83" s="18" t="str">
        <f>IF(IFERROR(比較地域マスタ!$AE18,"")=0,"",IFERROR(比較地域マスタ!$AE18,""))</f>
        <v>高浜町</v>
      </c>
      <c r="AZ83" s="16"/>
      <c r="BA83" s="22">
        <v>12</v>
      </c>
      <c r="BB83" s="22">
        <v>1</v>
      </c>
      <c r="BC83" s="18" t="str">
        <f t="shared" si="24"/>
        <v>18481</v>
      </c>
      <c r="BD83" s="18" t="str">
        <f t="shared" si="25"/>
        <v>高浜町</v>
      </c>
      <c r="BE83" s="33">
        <f>VLOOKUP(BC83&amp;"_"&amp;$AZ$9,データシート3!A:AB,MATCH("ea_"&amp;"太陽光（建物系）"&amp;"_年間発電",データシート3!$A$1:$AB$1,0),0)/10^3+VLOOKUP(BC83&amp;"_"&amp;$AZ$9,データシート3!A:AB,MATCH("ea_"&amp;"太陽光（土地系）"&amp;"_年間発電",データシート3!$A$1:$AB$1,0),0)/10^3</f>
        <v>154621.78700000001</v>
      </c>
      <c r="BF83" s="33">
        <f>VLOOKUP(BC83&amp;"_"&amp;$AZ$9,データシート3!A:AB,MATCH("ea_"&amp;"風力（陸上）"&amp;"_年間発電",データシート3!$A$1:$AB$1,0),0)/10^3</f>
        <v>139924.83199999997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294546.61899999995</v>
      </c>
      <c r="BJ83" s="33">
        <f>(VLOOKUP($BC83&amp;"_"&amp;$AZ$8,データシート3!$A:$AN,MATCH("da_合計",データシート3!$A$1:$AN$1,0),0))/10^3</f>
        <v>69193.519484416494</v>
      </c>
      <c r="BK83" s="33">
        <f t="shared" si="21"/>
        <v>225353.09951558345</v>
      </c>
      <c r="BL83" s="33">
        <f t="shared" si="22"/>
        <v>0</v>
      </c>
      <c r="BM83" s="33">
        <f t="shared" si="23"/>
        <v>225353.09951558345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18202</v>
      </c>
      <c r="AY84" s="18" t="str">
        <f>IF(IFERROR(比較地域マスタ!$AE19,"")=0,"",IFERROR(比較地域マスタ!$AE19,""))</f>
        <v>敦賀市</v>
      </c>
      <c r="AZ84" s="16"/>
      <c r="BA84" s="22">
        <v>13</v>
      </c>
      <c r="BB84" s="22">
        <v>1</v>
      </c>
      <c r="BC84" s="18" t="str">
        <f t="shared" si="24"/>
        <v>18202</v>
      </c>
      <c r="BD84" s="18" t="str">
        <f t="shared" si="25"/>
        <v>敦賀市</v>
      </c>
      <c r="BE84" s="33">
        <f>VLOOKUP(BC84&amp;"_"&amp;$AZ$9,データシート3!A:AB,MATCH("ea_"&amp;"太陽光（建物系）"&amp;"_年間発電",データシート3!$A$1:$AB$1,0),0)/10^3+VLOOKUP(BC84&amp;"_"&amp;$AZ$9,データシート3!A:AB,MATCH("ea_"&amp;"太陽光（土地系）"&amp;"_年間発電",データシート3!$A$1:$AB$1,0),0)/10^3</f>
        <v>489001.47400000005</v>
      </c>
      <c r="BF84" s="33">
        <f>VLOOKUP(BC84&amp;"_"&amp;$AZ$9,データシート3!A:AB,MATCH("ea_"&amp;"風力（陸上）"&amp;"_年間発電",データシート3!$A$1:$AB$1,0),0)/10^3</f>
        <v>997355.13699999999</v>
      </c>
      <c r="BG84" s="33">
        <f>VLOOKUP(BC84&amp;"_"&amp;$AZ$9,データシート3!A:AB,MATCH("ea_"&amp;"中小水（河川）"&amp;"_年間発電",データシート3!$A$1:$AB$1,0),0)/10^3+VLOOKUP(BC84&amp;"_"&amp;$AZ$9,データシート3!A:AB,MATCH("ea_"&amp;"中小水（農業用水路）"&amp;"_年間発電",データシート3!$A$1:$AB$1,0),0)/10^3</f>
        <v>26691.065999999999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1513047.6770000001</v>
      </c>
      <c r="BJ84" s="33">
        <f>(VLOOKUP($BC84&amp;"_"&amp;$AZ$8,データシート3!$A:$AN,MATCH("da_合計",データシート3!$A$1:$AN$1,0),0))/10^3</f>
        <v>562906.41857947444</v>
      </c>
      <c r="BK84" s="33">
        <f t="shared" si="21"/>
        <v>950141.2584205257</v>
      </c>
      <c r="BL84" s="33">
        <f t="shared" si="22"/>
        <v>0</v>
      </c>
      <c r="BM84" s="33">
        <f t="shared" si="23"/>
        <v>950141.2584205257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18201</v>
      </c>
      <c r="AY85" s="18" t="str">
        <f>IF(IFERROR(比較地域マスタ!$AE20,"")=0,"",IFERROR(比較地域マスタ!$AE20,""))</f>
        <v>福井市</v>
      </c>
      <c r="AZ85" s="16"/>
      <c r="BA85" s="22">
        <v>14</v>
      </c>
      <c r="BB85" s="22">
        <v>1</v>
      </c>
      <c r="BC85" s="18" t="str">
        <f t="shared" si="24"/>
        <v>18201</v>
      </c>
      <c r="BD85" s="18" t="str">
        <f t="shared" si="25"/>
        <v>福井市</v>
      </c>
      <c r="BE85" s="33">
        <f>VLOOKUP(BC85&amp;"_"&amp;$AZ$9,データシート3!A:AB,MATCH("ea_"&amp;"太陽光（建物系）"&amp;"_年間発電",データシート3!$A$1:$AB$1,0),0)/10^3+VLOOKUP(BC85&amp;"_"&amp;$AZ$9,データシート3!A:AB,MATCH("ea_"&amp;"太陽光（土地系）"&amp;"_年間発電",データシート3!$A$1:$AB$1,0),0)/10^3</f>
        <v>2219387.3160000001</v>
      </c>
      <c r="BF85" s="33">
        <f>VLOOKUP(BC85&amp;"_"&amp;$AZ$9,データシート3!A:AB,MATCH("ea_"&amp;"風力（陸上）"&amp;"_年間発電",データシート3!$A$1:$AB$1,0),0)/10^3</f>
        <v>902975.97400000016</v>
      </c>
      <c r="BG85" s="33">
        <f>VLOOKUP(BC85&amp;"_"&amp;$AZ$9,データシート3!A:AB,MATCH("ea_"&amp;"中小水（河川）"&amp;"_年間発電",データシート3!$A$1:$AB$1,0),0)/10^3+VLOOKUP(BC85&amp;"_"&amp;$AZ$9,データシート3!A:AB,MATCH("ea_"&amp;"中小水（農業用水路）"&amp;"_年間発電",データシート3!$A$1:$AB$1,0),0)/10^3</f>
        <v>28732.234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8.83</v>
      </c>
      <c r="BI85" s="33">
        <f t="shared" si="26"/>
        <v>3151104.3540000003</v>
      </c>
      <c r="BJ85" s="33">
        <f>(VLOOKUP($BC85&amp;"_"&amp;$AZ$8,データシート3!$A:$AN,MATCH("da_合計",データシート3!$A$1:$AN$1,0),0))/10^3</f>
        <v>2225012.3345033424</v>
      </c>
      <c r="BK85" s="33">
        <f t="shared" si="21"/>
        <v>926092.01949665789</v>
      </c>
      <c r="BL85" s="33">
        <f t="shared" si="22"/>
        <v>0</v>
      </c>
      <c r="BM85" s="33">
        <f t="shared" si="23"/>
        <v>926092.01949665789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18404</v>
      </c>
      <c r="AY86" s="18" t="str">
        <f>IF(IFERROR(比較地域マスタ!$AE21,"")=0,"",IFERROR(比較地域マスタ!$AE21,""))</f>
        <v>南越前町</v>
      </c>
      <c r="AZ86" s="16"/>
      <c r="BA86" s="22">
        <v>15</v>
      </c>
      <c r="BB86" s="22">
        <v>1</v>
      </c>
      <c r="BC86" s="18" t="str">
        <f t="shared" si="24"/>
        <v>18404</v>
      </c>
      <c r="BD86" s="18" t="str">
        <f t="shared" si="25"/>
        <v>南越前町</v>
      </c>
      <c r="BE86" s="33">
        <f>VLOOKUP(BC86&amp;"_"&amp;$AZ$9,データシート3!A:AB,MATCH("ea_"&amp;"太陽光（建物系）"&amp;"_年間発電",データシート3!$A$1:$AB$1,0),0)/10^3+VLOOKUP(BC86&amp;"_"&amp;$AZ$9,データシート3!A:AB,MATCH("ea_"&amp;"太陽光（土地系）"&amp;"_年間発電",データシート3!$A$1:$AB$1,0),0)/10^3</f>
        <v>316037.37800000003</v>
      </c>
      <c r="BF86" s="33">
        <f>VLOOKUP(BC86&amp;"_"&amp;$AZ$9,データシート3!A:AB,MATCH("ea_"&amp;"風力（陸上）"&amp;"_年間発電",データシート3!$A$1:$AB$1,0),0)/10^3</f>
        <v>886022.04099999997</v>
      </c>
      <c r="BG86" s="33">
        <f>VLOOKUP(BC86&amp;"_"&amp;$AZ$9,データシート3!A:AB,MATCH("ea_"&amp;"中小水（河川）"&amp;"_年間発電",データシート3!$A$1:$AB$1,0),0)/10^3+VLOOKUP(BC86&amp;"_"&amp;$AZ$9,データシート3!A:AB,MATCH("ea_"&amp;"中小水（農業用水路）"&amp;"_年間発電",データシート3!$A$1:$AB$1,0),0)/10^3</f>
        <v>86129.357000000004</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1288188.7760000001</v>
      </c>
      <c r="BJ86" s="33">
        <f>(VLOOKUP($BC86&amp;"_"&amp;$AZ$8,データシート3!$A:$AN,MATCH("da_合計",データシート3!$A$1:$AN$1,0),0))/10^3</f>
        <v>56088.208073963702</v>
      </c>
      <c r="BK86" s="33">
        <f t="shared" si="21"/>
        <v>1232100.5679260364</v>
      </c>
      <c r="BL86" s="33">
        <f t="shared" si="22"/>
        <v>0</v>
      </c>
      <c r="BM86" s="33">
        <f t="shared" si="23"/>
        <v>1232100.5679260364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18442</v>
      </c>
      <c r="AY87" s="18" t="str">
        <f>IF(IFERROR(比較地域マスタ!$AE22,"")=0,"",IFERROR(比較地域マスタ!$AE22,""))</f>
        <v>美浜町</v>
      </c>
      <c r="AZ87" s="16"/>
      <c r="BA87" s="22">
        <v>16</v>
      </c>
      <c r="BB87" s="22">
        <v>1</v>
      </c>
      <c r="BC87" s="18" t="str">
        <f t="shared" si="24"/>
        <v>18442</v>
      </c>
      <c r="BD87" s="18" t="str">
        <f t="shared" si="25"/>
        <v>美浜町</v>
      </c>
      <c r="BE87" s="33">
        <f>VLOOKUP(BC87&amp;"_"&amp;$AZ$9,データシート3!A:AB,MATCH("ea_"&amp;"太陽光（建物系）"&amp;"_年間発電",データシート3!$A$1:$AB$1,0),0)/10^3+VLOOKUP(BC87&amp;"_"&amp;$AZ$9,データシート3!A:AB,MATCH("ea_"&amp;"太陽光（土地系）"&amp;"_年間発電",データシート3!$A$1:$AB$1,0),0)/10^3</f>
        <v>232680.52599999995</v>
      </c>
      <c r="BF87" s="33">
        <f>VLOOKUP(BC87&amp;"_"&amp;$AZ$9,データシート3!A:AB,MATCH("ea_"&amp;"風力（陸上）"&amp;"_年間発電",データシート3!$A$1:$AB$1,0),0)/10^3</f>
        <v>738864.27399999998</v>
      </c>
      <c r="BG87" s="33">
        <f>VLOOKUP(BC87&amp;"_"&amp;$AZ$9,データシート3!A:AB,MATCH("ea_"&amp;"中小水（河川）"&amp;"_年間発電",データシート3!$A$1:$AB$1,0),0)/10^3+VLOOKUP(BC87&amp;"_"&amp;$AZ$9,データシート3!A:AB,MATCH("ea_"&amp;"中小水（農業用水路）"&amp;"_年間発電",データシート3!$A$1:$AB$1,0),0)/10^3</f>
        <v>18035.363000000001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989580.16299999994</v>
      </c>
      <c r="BJ87" s="33">
        <f>(VLOOKUP($BC87&amp;"_"&amp;$AZ$8,データシート3!$A:$AN,MATCH("da_合計",データシート3!$A$1:$AN$1,0),0))/10^3</f>
        <v>61021.262387186893</v>
      </c>
      <c r="BK87" s="33">
        <f t="shared" si="21"/>
        <v>928558.90061281307</v>
      </c>
      <c r="BL87" s="33">
        <f t="shared" si="22"/>
        <v>0</v>
      </c>
      <c r="BM87" s="33">
        <f t="shared" si="23"/>
        <v>928558.90061281307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18501</v>
      </c>
      <c r="AY88" s="18" t="str">
        <f>IF(IFERROR(比較地域マスタ!$AE23,"")=0,"",IFERROR(比較地域マスタ!$AE23,""))</f>
        <v>若狭町</v>
      </c>
      <c r="AZ88" s="16"/>
      <c r="BA88" s="22">
        <v>17</v>
      </c>
      <c r="BB88" s="22">
        <v>1</v>
      </c>
      <c r="BC88" s="18" t="str">
        <f t="shared" si="24"/>
        <v>18501</v>
      </c>
      <c r="BD88" s="18" t="str">
        <f t="shared" si="25"/>
        <v>若狭町</v>
      </c>
      <c r="BE88" s="33">
        <f>VLOOKUP(BC88&amp;"_"&amp;$AZ$9,データシート3!A:AB,MATCH("ea_"&amp;"太陽光（建物系）"&amp;"_年間発電",データシート3!$A$1:$AB$1,0),0)/10^3+VLOOKUP(BC88&amp;"_"&amp;$AZ$9,データシート3!A:AB,MATCH("ea_"&amp;"太陽光（土地系）"&amp;"_年間発電",データシート3!$A$1:$AB$1,0),0)/10^3</f>
        <v>475088.83900000004</v>
      </c>
      <c r="BF88" s="33">
        <f>VLOOKUP(BC88&amp;"_"&amp;$AZ$9,データシート3!A:AB,MATCH("ea_"&amp;"風力（陸上）"&amp;"_年間発電",データシート3!$A$1:$AB$1,0),0)/10^3</f>
        <v>420552.81900000002</v>
      </c>
      <c r="BG88" s="33">
        <f>VLOOKUP(BC88&amp;"_"&amp;$AZ$9,データシート3!A:AB,MATCH("ea_"&amp;"中小水（河川）"&amp;"_年間発電",データシート3!$A$1:$AB$1,0),0)/10^3+VLOOKUP(BC88&amp;"_"&amp;$AZ$9,データシート3!A:AB,MATCH("ea_"&amp;"中小水（農業用水路）"&amp;"_年間発電",データシート3!$A$1:$AB$1,0),0)/10^3</f>
        <v>5470.97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901112.62800000003</v>
      </c>
      <c r="BJ88" s="33">
        <f>(VLOOKUP($BC88&amp;"_"&amp;$AZ$8,データシート3!$A:$AN,MATCH("da_合計",データシート3!$A$1:$AN$1,0),0))/10^3</f>
        <v>151994.63148999243</v>
      </c>
      <c r="BK88" s="33">
        <f t="shared" si="21"/>
        <v>749117.99651000765</v>
      </c>
      <c r="BL88" s="33">
        <f t="shared" si="22"/>
        <v>0</v>
      </c>
      <c r="BM88" s="33">
        <f t="shared" si="23"/>
        <v>749117.99651000765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18481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90.2</v>
      </c>
      <c r="U7" s="910">
        <f t="shared" si="0"/>
        <v>89.7</v>
      </c>
      <c r="V7" s="910">
        <f t="shared" si="0"/>
        <v>109</v>
      </c>
      <c r="W7" s="910">
        <f t="shared" si="0"/>
        <v>98.6</v>
      </c>
      <c r="X7" s="910">
        <f t="shared" si="0"/>
        <v>35.299999999999997</v>
      </c>
      <c r="Y7" s="910">
        <f t="shared" si="0"/>
        <v>15</v>
      </c>
      <c r="Z7" s="910">
        <f>SUM(Z8:Z13)</f>
        <v>13.2</v>
      </c>
      <c r="AA7" s="910">
        <f>SUM(AA8:AA13)</f>
        <v>49.3</v>
      </c>
      <c r="AB7" s="911">
        <f t="shared" si="0"/>
        <v>0.29199999999999998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90.2</v>
      </c>
      <c r="U12" s="919">
        <f>VLOOKUP($D$3&amp;"_"&amp;U$3,データシート1!$A:$BU,MATCH($R$2&amp;"_"&amp;$C12,データシート1!$A$1:$BU$1,0),0)</f>
        <v>89.7</v>
      </c>
      <c r="V12" s="919">
        <f>VLOOKUP($D$3&amp;"_"&amp;V$3,データシート1!$A:$BU,MATCH($R$2&amp;"_"&amp;$C12,データシート1!$A$1:$BU$1,0),0)</f>
        <v>109</v>
      </c>
      <c r="W12" s="919">
        <f>VLOOKUP($D$3&amp;"_"&amp;W$3,データシート1!$A:$BU,MATCH($R$2&amp;"_"&amp;$C12,データシート1!$A$1:$BU$1,0),0)</f>
        <v>98.6</v>
      </c>
      <c r="X12" s="919">
        <f>VLOOKUP($D$3&amp;"_"&amp;X$3,データシート1!$A:$BU,MATCH($R$2&amp;"_"&amp;$C12,データシート1!$A$1:$BU$1,0),0)</f>
        <v>35.299999999999997</v>
      </c>
      <c r="Y12" s="919">
        <f>VLOOKUP($D$3&amp;"_"&amp;Y$3,データシート1!$A:$BU,MATCH($R$2&amp;"_"&amp;$C12,データシート1!$A$1:$BU$1,0),0)</f>
        <v>15</v>
      </c>
      <c r="Z12" s="919">
        <f>VLOOKUP($D$3&amp;"_"&amp;Z$3,データシート1!$A:$BU,MATCH($R$2&amp;"_"&amp;$C12,データシート1!$A$1:$BU$1,0),0)</f>
        <v>13.2</v>
      </c>
      <c r="AA12" s="919">
        <f>VLOOKUP($D$3&amp;"_"&amp;AA$3,データシート1!$A:$BU,MATCH($R$2&amp;"_"&amp;$C12,データシート1!$A$1:$BU$1,0),0)</f>
        <v>49.3</v>
      </c>
      <c r="AB12" s="920">
        <f>VLOOKUP($D$3&amp;"_"&amp;AB$3,データシート1!$A:$BU,MATCH($R$2&amp;"_"&amp;$C12,データシート1!$A$1:$BU$1,0),0)</f>
        <v>0.29199999999999998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90.2</v>
      </c>
      <c r="U53" s="925">
        <f>VLOOKUP($D$3&amp;"_"&amp;U$3,データシート2!$A:$SI,MATCH($R$2&amp;"_"&amp;$B53,データシート2!$A$1:$SI$1,0),0)</f>
        <v>89.7</v>
      </c>
      <c r="V53" s="925">
        <f>VLOOKUP($D$3&amp;"_"&amp;V$3,データシート2!$A:$SI,MATCH($R$2&amp;"_"&amp;$B53,データシート2!$A$1:$SI$1,0),0)</f>
        <v>109</v>
      </c>
      <c r="W53" s="925">
        <f>VLOOKUP($D$3&amp;"_"&amp;W$3,データシート2!$A:$SI,MATCH($R$2&amp;"_"&amp;$B53,データシート2!$A$1:$SI$1,0),0)</f>
        <v>98.6</v>
      </c>
      <c r="X53" s="925">
        <f>VLOOKUP($D$3&amp;"_"&amp;X$3,データシート2!$A:$SI,MATCH($R$2&amp;"_"&amp;$B53,データシート2!$A$1:$SI$1,0),0)</f>
        <v>35.299999999999997</v>
      </c>
      <c r="Y53" s="925">
        <f>VLOOKUP($D$3&amp;"_"&amp;Y$3,データシート2!$A:$SI,MATCH($R$2&amp;"_"&amp;$B53,データシート2!$A$1:$SI$1,0),0)</f>
        <v>15</v>
      </c>
      <c r="Z53" s="925">
        <f>VLOOKUP($D$3&amp;"_"&amp;Z$3,データシート2!$A:$SI,MATCH($R$2&amp;"_"&amp;$B53,データシート2!$A$1:$SI$1,0),0)</f>
        <v>13.2</v>
      </c>
      <c r="AA53" s="925">
        <f>VLOOKUP($D$3&amp;"_"&amp;AA$3,データシート2!$A:$SI,MATCH($R$2&amp;"_"&amp;$B53,データシート2!$A$1:$SI$1,0),0)</f>
        <v>49.3</v>
      </c>
      <c r="AB53" s="926">
        <f>VLOOKUP($D$3&amp;"_"&amp;AB$3,データシート2!$A:$SI,MATCH($R$2&amp;"_"&amp;$B53,データシート2!$A$1:$SI$1,0),0)</f>
        <v>0.29199999999999998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90.2</v>
      </c>
      <c r="U54" s="928">
        <f>VLOOKUP($D$3&amp;"_"&amp;U$3,データシート2!$A:$SI,MATCH($R$2&amp;"_"&amp;$C54,データシート2!$A$1:$SI$1,0),0)</f>
        <v>89.7</v>
      </c>
      <c r="V54" s="928">
        <f>VLOOKUP($D$3&amp;"_"&amp;V$3,データシート2!$A:$SI,MATCH($R$2&amp;"_"&amp;$C54,データシート2!$A$1:$SI$1,0),0)</f>
        <v>109</v>
      </c>
      <c r="W54" s="928">
        <f>VLOOKUP($D$3&amp;"_"&amp;W$3,データシート2!$A:$SI,MATCH($R$2&amp;"_"&amp;$C54,データシート2!$A$1:$SI$1,0),0)</f>
        <v>98.6</v>
      </c>
      <c r="X54" s="928">
        <f>VLOOKUP($D$3&amp;"_"&amp;X$3,データシート2!$A:$SI,MATCH($R$2&amp;"_"&amp;$C54,データシート2!$A$1:$SI$1,0),0)</f>
        <v>35.299999999999997</v>
      </c>
      <c r="Y54" s="928">
        <f>VLOOKUP($D$3&amp;"_"&amp;Y$3,データシート2!$A:$SI,MATCH($R$2&amp;"_"&amp;$C54,データシート2!$A$1:$SI$1,0),0)</f>
        <v>15</v>
      </c>
      <c r="Z54" s="928">
        <f>VLOOKUP($D$3&amp;"_"&amp;Z$3,データシート2!$A:$SI,MATCH($R$2&amp;"_"&amp;$C54,データシート2!$A$1:$SI$1,0),0)</f>
        <v>13.2</v>
      </c>
      <c r="AA54" s="928">
        <f>VLOOKUP($D$3&amp;"_"&amp;AA$3,データシート2!$A:$SI,MATCH($R$2&amp;"_"&amp;$C54,データシート2!$A$1:$SI$1,0),0)</f>
        <v>49.3</v>
      </c>
      <c r="AB54" s="929">
        <f>VLOOKUP($D$3&amp;"_"&amp;AB$3,データシート2!$A:$SI,MATCH($R$2&amp;"_"&amp;$C54,データシート2!$A$1:$SI$1,0),0)</f>
        <v>0.29199999999999998</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90.2</v>
      </c>
      <c r="U55" s="979">
        <f>VLOOKUP($D$3&amp;"_"&amp;U$3,データシート2!$A:$SI,MATCH($R$2&amp;"_"&amp;$E55,データシート2!$A$1:$SI$1,0),0)</f>
        <v>89.7</v>
      </c>
      <c r="V55" s="979">
        <f>VLOOKUP($D$3&amp;"_"&amp;V$3,データシート2!$A:$SI,MATCH($R$2&amp;"_"&amp;$E55,データシート2!$A$1:$SI$1,0),0)</f>
        <v>109</v>
      </c>
      <c r="W55" s="979">
        <f>VLOOKUP($D$3&amp;"_"&amp;W$3,データシート2!$A:$SI,MATCH($R$2&amp;"_"&amp;$E55,データシート2!$A$1:$SI$1,0),0)</f>
        <v>98.6</v>
      </c>
      <c r="X55" s="979">
        <f>VLOOKUP($D$3&amp;"_"&amp;X$3,データシート2!$A:$SI,MATCH($R$2&amp;"_"&amp;$E55,データシート2!$A$1:$SI$1,0),0)</f>
        <v>35.299999999999997</v>
      </c>
      <c r="Y55" s="979">
        <f>VLOOKUP($D$3&amp;"_"&amp;Y$3,データシート2!$A:$SI,MATCH($R$2&amp;"_"&amp;$E55,データシート2!$A$1:$SI$1,0),0)</f>
        <v>15</v>
      </c>
      <c r="Z55" s="979">
        <f>VLOOKUP($D$3&amp;"_"&amp;Z$3,データシート2!$A:$SI,MATCH($R$2&amp;"_"&amp;$E55,データシート2!$A$1:$SI$1,0),0)</f>
        <v>13.2</v>
      </c>
      <c r="AA55" s="979">
        <f>VLOOKUP($D$3&amp;"_"&amp;AA$3,データシート2!$A:$SI,MATCH($R$2&amp;"_"&amp;$E55,データシート2!$A$1:$SI$1,0),0)</f>
        <v>49.3</v>
      </c>
      <c r="AB55" s="980">
        <f>VLOOKUP($D$3&amp;"_"&amp;AB$3,データシート2!$A:$SI,MATCH($R$2&amp;"_"&amp;$E55,データシート2!$A$1:$SI$1,0),0)</f>
        <v>0.29199999999999998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2025-03-04T09:35:34Z</dcterms:created>
  <dcterms:modified xsi:type="dcterms:W3CDTF">2025-03-04T09:35:34Z</dcterms:modified>
  <cp:category/>
  <cp:contentStatus/>
</cp:coreProperties>
</file>