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7B91D86-CCF0-426B-A23C-5F675B3C79D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<sst xmlns="http://schemas.openxmlformats.org/spreadsheetml/2006/main" count="16710" uniqueCount="2396">
  <si>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</si>
  <si>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</si>
  <si>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</si>
  <si>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</si>
  <si>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</si>
  <si>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</si>
  <si>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</si>
  <si>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</si>
  <si>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</si>
  <si>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</si>
  <si>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</si>
  <si>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</si>
  <si>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</si>
  <si>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</si>
  <si>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</si>
  <si>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</si>
  <si>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</si>
  <si>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</si>
  <si>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</si>
  <si>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</si>
  <si>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</si>
  <si>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</si>
  <si>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</si>
  <si>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</si>
  <si>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</si>
  <si>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</si>
  <si>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</si>
  <si>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</si>
  <si>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</si>
  <si>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</si>
  <si>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</si>
  <si>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</si>
  <si>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</si>
  <si>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</si>
  <si>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</si>
  <si>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</si>
  <si>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</si>
  <si>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</si>
  <si>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</si>
  <si>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</si>
  <si>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</si>
  <si>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</si>
  <si>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</si>
  <si>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</si>
  <si>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</si>
  <si>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</si>
  <si>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</si>
  <si>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</si>
  <si>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</si>
  <si>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</si>
  <si>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</si>
  <si>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</si>
  <si>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</si>
  <si>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</si>
  <si>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</si>
  <si>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</si>
  <si>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</si>
  <si>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</si>
  <si>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</si>
  <si>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</si>
  <si>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</si>
  <si>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</si>
  <si>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</si>
  <si>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</si>
  <si>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</si>
  <si>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</si>
  <si>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</si>
  <si>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</si>
  <si>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</si>
  <si>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</si>
  <si>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</si>
  <si>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</si>
  <si>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</si>
  <si>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</si>
  <si>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</si>
  <si>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</si>
  <si>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</si>
  <si>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</si>
  <si>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</si>
  <si>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</si>
  <si>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</si>
  <si>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</si>
  <si>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</si>
  <si>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</si>
  <si>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</si>
  <si>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</si>
  <si>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</si>
  <si>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</si>
  <si>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</si>
  <si>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</si>
  <si>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</si>
  <si>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</si>
  <si>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</si>
  <si>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</si>
  <si>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</si>
  <si>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</si>
  <si>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</si>
  <si>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</si>
  <si>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</si>
  <si>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</si>
  <si>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</si>
  <si>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</si>
  <si>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</si>
  <si>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</si>
  <si>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</si>
  <si>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</si>
  <si>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</si>
  <si>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</si>
  <si>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</si>
  <si>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</si>
  <si>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</si>
  <si>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</si>
  <si>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</si>
  <si>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</si>
  <si>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</si>
  <si>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</si>
  <si>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</si>
  <si>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</si>
  <si>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</si>
  <si>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</si>
  <si>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</si>
  <si>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</si>
  <si>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</si>
  <si>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</si>
  <si>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</si>
  <si>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</si>
  <si>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</si>
  <si>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</si>
  <si>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</si>
  <si>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</si>
  <si>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</si>
  <si>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</si>
  <si>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</si>
  <si>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</si>
  <si>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</si>
  <si>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</si>
  <si>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</si>
  <si>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</si>
  <si>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</si>
  <si>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</si>
  <si>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</si>
  <si>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</si>
  <si>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</si>
  <si>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</si>
  <si>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</si>
  <si>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</si>
  <si>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</si>
  <si>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</si>
  <si>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</si>
  <si>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</si>
  <si>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</si>
  <si>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</si>
  <si>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</si>
  <si>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</si>
  <si>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</si>
  <si>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</si>
  <si>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</si>
  <si>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</si>
  <si>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</si>
  <si>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</si>
  <si>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</si>
  <si>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</si>
  <si>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</si>
  <si>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</si>
  <si>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</si>
  <si>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</si>
  <si>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</si>
  <si>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</si>
  <si>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</si>
  <si>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</si>
  <si>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</si>
  <si>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</si>
  <si>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</si>
  <si>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</si>
  <si>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</si>
  <si>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</si>
  <si>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</si>
  <si>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</si>
  <si>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</si>
  <si>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</si>
  <si>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</si>
  <si>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</si>
  <si>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</si>
  <si>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</si>
  <si>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</si>
  <si>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</si>
  <si>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</si>
  <si>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</si>
  <si>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</si>
  <si>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</si>
  <si>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</si>
  <si>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</si>
  <si>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</si>
  <si>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</si>
  <si>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</si>
  <si>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</si>
  <si>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</si>
  <si>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</si>
  <si>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</si>
  <si>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</si>
  <si>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</si>
  <si>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</si>
  <si>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</si>
  <si>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</si>
  <si>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</si>
  <si>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</si>
  <si>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</si>
  <si>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</si>
  <si>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</si>
  <si>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</si>
  <si>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</si>
  <si>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</si>
  <si>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</si>
  <si>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</si>
  <si>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</si>
  <si>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</si>
  <si>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</si>
  <si>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</si>
  <si>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</si>
  <si>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</si>
  <si>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</si>
  <si>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</si>
  <si>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</si>
  <si>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</si>
  <si>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</si>
  <si>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</si>
  <si>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</si>
  <si>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</si>
  <si>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</si>
  <si>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</si>
  <si>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</si>
  <si>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</si>
  <si>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</si>
  <si>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</si>
  <si>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</si>
  <si>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</si>
  <si>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</si>
  <si>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</si>
  <si>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</si>
  <si>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</si>
  <si>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</si>
  <si>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</si>
  <si>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</si>
  <si>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</si>
  <si>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</si>
  <si>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</si>
  <si>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</si>
  <si>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</si>
  <si>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</si>
  <si>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</si>
  <si>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</si>
  <si>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</si>
  <si>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</si>
  <si>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</si>
  <si>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</si>
  <si>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</si>
  <si>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</si>
  <si>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</si>
  <si>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</si>
  <si>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</si>
  <si>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</si>
  <si>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</si>
  <si>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</si>
  <si>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</si>
  <si>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</si>
  <si>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</si>
  <si>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</si>
  <si>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</si>
  <si>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</si>
  <si>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</si>
  <si>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</si>
  <si>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</si>
  <si>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</si>
  <si>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</si>
  <si>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</si>
  <si>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</si>
  <si>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</si>
  <si>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</si>
  <si>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</si>
  <si>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</si>
  <si>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</si>
  <si>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</si>
  <si>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</si>
  <si>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</si>
  <si>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</si>
  <si>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</si>
  <si>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</si>
  <si>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</si>
  <si>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</si>
  <si>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</si>
  <si>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</si>
  <si>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</si>
  <si>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</si>
  <si>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</si>
  <si>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</si>
  <si>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</si>
  <si>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</si>
  <si>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</si>
  <si>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</si>
  <si>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</si>
  <si>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</si>
  <si>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</si>
  <si>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</si>
  <si>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</si>
  <si>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</si>
  <si>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</si>
  <si>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</si>
  <si>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</si>
  <si>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</si>
  <si>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</si>
  <si>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</si>
  <si>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</si>
  <si>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</si>
  <si>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</si>
  <si>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</si>
  <si>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</si>
  <si>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</si>
  <si>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</si>
  <si>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</si>
  <si>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</si>
  <si>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</si>
  <si>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</si>
  <si>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</si>
  <si>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</si>
  <si>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</si>
  <si>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</si>
  <si>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</si>
  <si>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</si>
  <si>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</si>
  <si>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</si>
  <si>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</si>
  <si>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</si>
  <si>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</si>
  <si>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</si>
  <si>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</si>
  <si>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</si>
  <si>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</si>
  <si>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</si>
  <si>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</si>
  <si>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</si>
  <si>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</si>
  <si>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</si>
  <si>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</si>
  <si>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</si>
  <si>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</si>
  <si>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</si>
  <si>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</si>
  <si>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</si>
  <si>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</si>
  <si>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</si>
  <si>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</si>
  <si>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</si>
  <si>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</si>
  <si>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</si>
  <si>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</si>
  <si>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</si>
  <si>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</si>
  <si>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</si>
  <si>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</si>
  <si>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</si>
  <si>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</si>
  <si>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</si>
  <si>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</si>
  <si>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</si>
  <si>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</si>
  <si>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</si>
  <si>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</si>
  <si>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</si>
  <si>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</si>
  <si>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</si>
  <si>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</si>
  <si>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</si>
  <si>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</si>
  <si>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</si>
  <si>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</si>
  <si>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</si>
  <si>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</si>
  <si>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</si>
  <si>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</si>
  <si>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</si>
  <si>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</si>
  <si>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</si>
  <si>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</si>
  <si>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</si>
  <si>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</si>
  <si>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</si>
  <si>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</si>
  <si>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</si>
  <si>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</si>
  <si>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</si>
  <si>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</si>
  <si>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</si>
  <si>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</si>
  <si>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</si>
  <si>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</si>
  <si>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</si>
  <si>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</si>
  <si>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</si>
  <si>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</si>
  <si>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</si>
  <si>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</si>
  <si>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</si>
  <si>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</si>
  <si>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</si>
  <si>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</si>
  <si>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</si>
  <si>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</si>
  <si>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</si>
  <si>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</si>
  <si>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</si>
  <si>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</si>
  <si>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</si>
  <si>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</si>
  <si>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</si>
  <si>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</si>
  <si>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</si>
  <si>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</si>
  <si>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</si>
  <si>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</si>
  <si>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</si>
  <si>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</si>
  <si>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</si>
  <si>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</si>
  <si>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</si>
  <si>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</si>
  <si>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</si>
  <si>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</si>
  <si>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</si>
  <si>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</si>
  <si>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</si>
  <si>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</si>
  <si>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</si>
  <si>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</si>
  <si>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</si>
  <si>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</si>
  <si>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</si>
  <si>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</si>
  <si>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</si>
  <si>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</si>
  <si>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</si>
  <si>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</si>
  <si>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</si>
  <si>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</si>
  <si>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</si>
  <si>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</si>
  <si>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</si>
  <si>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</si>
  <si>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</si>
  <si>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</si>
  <si>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</si>
  <si>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</si>
  <si>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</si>
  <si>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</si>
  <si>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</si>
  <si>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</si>
  <si>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</si>
  <si>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</si>
  <si>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</si>
  <si>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</si>
  <si>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</si>
  <si>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</si>
  <si>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</si>
  <si>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</si>
  <si>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</si>
  <si>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</si>
  <si>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</si>
  <si>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</si>
  <si>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</si>
  <si>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</si>
  <si>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</si>
  <si>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</si>
  <si>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</si>
  <si>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</si>
  <si>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</si>
  <si>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</si>
  <si>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</si>
  <si>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</si>
  <si>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</si>
  <si>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</si>
  <si>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</si>
  <si>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</si>
  <si>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</si>
  <si>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</si>
  <si>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</si>
  <si>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</si>
  <si>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</si>
  <si>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</si>
  <si>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</si>
  <si>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</si>
  <si>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</si>
  <si>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</si>
  <si>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</si>
  <si>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</si>
  <si>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</si>
  <si>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</si>
  <si>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</si>
  <si>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</si>
  <si>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</si>
  <si>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</si>
  <si>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</si>
  <si>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</si>
  <si>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</si>
  <si>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</si>
  <si>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</si>
  <si>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</si>
  <si>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</si>
  <si>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</si>
  <si>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</si>
  <si>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</si>
  <si>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</si>
  <si>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</si>
  <si>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</si>
  <si>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</si>
  <si>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</si>
  <si>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</si>
  <si>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</si>
  <si>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</si>
  <si>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</si>
  <si>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</si>
  <si>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</si>
  <si>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</si>
  <si>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</si>
  <si>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</si>
  <si>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</si>
  <si>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</si>
  <si>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</si>
  <si>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</si>
  <si>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</si>
  <si>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</si>
  <si>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</si>
  <si>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</si>
  <si>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</si>
  <si>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</si>
  <si>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</si>
  <si>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</si>
  <si>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</si>
  <si>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</si>
  <si>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</si>
  <si>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</si>
  <si>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</si>
  <si>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</si>
  <si>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</si>
  <si>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</si>
  <si>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</si>
  <si>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</si>
  <si>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</si>
  <si>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</si>
  <si>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</si>
  <si>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</si>
  <si>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</si>
  <si>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</si>
  <si>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</si>
  <si>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</si>
  <si>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</si>
  <si>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</si>
  <si>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</si>
  <si>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</si>
  <si>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</si>
  <si>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</si>
  <si>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</si>
  <si>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</si>
  <si>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</si>
  <si>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</si>
  <si>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</si>
  <si>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</si>
  <si>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</si>
  <si>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</si>
  <si>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</si>
  <si>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</si>
  <si>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</si>
  <si>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</si>
  <si>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</si>
  <si>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</si>
  <si>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</si>
  <si>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</si>
  <si>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</si>
  <si>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</si>
  <si>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</si>
  <si>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</si>
  <si>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</si>
  <si>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</si>
  <si>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</si>
  <si>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</si>
  <si>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</si>
  <si>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</si>
  <si>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</si>
  <si>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</si>
  <si>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</si>
  <si>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</si>
  <si>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</si>
  <si>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</si>
  <si>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</si>
  <si>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</si>
  <si>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</si>
  <si>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</si>
  <si>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</si>
  <si>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</si>
  <si>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</si>
  <si>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</si>
  <si>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</si>
  <si>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</si>
  <si>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</si>
  <si>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</si>
  <si>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</si>
  <si>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</si>
  <si>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</si>
  <si>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</si>
  <si>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</si>
  <si>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</si>
  <si>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</si>
  <si>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</si>
  <si>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</si>
  <si>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</si>
  <si>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</si>
  <si>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</si>
  <si>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</si>
  <si>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</si>
  <si>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</si>
  <si>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</si>
  <si>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</si>
  <si>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</si>
  <si>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</si>
  <si>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</si>
  <si>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</si>
  <si>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</si>
  <si>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</si>
  <si>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</si>
  <si>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</si>
  <si>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</si>
  <si>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</si>
  <si>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</si>
  <si>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</si>
  <si>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</si>
  <si>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</si>
  <si>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</si>
  <si>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</si>
  <si>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</si>
  <si>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</si>
  <si>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</si>
  <si>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</si>
  <si>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</si>
  <si>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</si>
  <si>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</si>
  <si>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</si>
  <si>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</si>
  <si>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</si>
  <si>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</si>
  <si>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</si>
  <si>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</si>
  <si>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</si>
  <si>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</si>
  <si>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</si>
  <si>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</si>
  <si>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</si>
  <si>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</si>
  <si>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</si>
  <si>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</si>
  <si>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</si>
  <si>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</si>
  <si>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</si>
  <si>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</si>
  <si>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</si>
  <si>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</si>
  <si>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</si>
  <si>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</si>
  <si>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</si>
  <si>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</si>
  <si>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</si>
  <si>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</si>
  <si>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</si>
  <si>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</si>
  <si>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</si>
  <si>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</si>
  <si>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</si>
  <si>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</si>
  <si>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</si>
  <si>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</si>
  <si>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</si>
  <si>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</si>
  <si>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</si>
  <si>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</si>
  <si>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</si>
  <si>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</si>
  <si>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</si>
  <si>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</si>
  <si>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</si>
  <si>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</si>
  <si>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</si>
  <si>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</si>
  <si>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</si>
  <si>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</si>
  <si>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</si>
  <si>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</si>
  <si>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</si>
  <si>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</si>
  <si>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</si>
  <si>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</si>
  <si>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</si>
  <si>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</si>
  <si>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</si>
  <si>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</si>
  <si>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</si>
  <si>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</si>
  <si>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</si>
  <si>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</si>
  <si>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</si>
  <si>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</si>
  <si>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</si>
  <si>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</si>
  <si>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</si>
  <si>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</si>
  <si>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</si>
  <si>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</si>
  <si>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</si>
  <si>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</si>
  <si>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</si>
  <si>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</si>
  <si>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</si>
  <si>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</si>
  <si>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</si>
  <si>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</si>
  <si>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</si>
  <si>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</si>
  <si>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</si>
  <si>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</si>
  <si>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</si>
  <si>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</si>
  <si>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</si>
  <si>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</si>
  <si>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</si>
  <si>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</si>
  <si>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</si>
  <si>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</si>
  <si>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</si>
  <si>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</si>
  <si>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</si>
  <si>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</si>
  <si>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</si>
  <si>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</si>
  <si>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</si>
  <si>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</si>
  <si>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</si>
  <si>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</si>
  <si>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</si>
  <si>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</si>
  <si>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</si>
  <si>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</si>
  <si>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</si>
  <si>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</si>
  <si>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</si>
  <si>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</si>
  <si>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</si>
  <si>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</si>
  <si>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</si>
  <si>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</si>
  <si>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</si>
  <si>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</si>
  <si>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</si>
  <si>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</si>
  <si>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</si>
  <si>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</si>
  <si>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</si>
  <si>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</si>
  <si>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</si>
  <si>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</si>
  <si>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</si>
  <si>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</si>
  <si>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</si>
  <si>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</si>
  <si>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</si>
  <si>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</si>
  <si>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</si>
  <si>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</si>
  <si>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</si>
  <si>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</si>
  <si>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</si>
  <si>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</si>
  <si>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</si>
  <si>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</si>
  <si>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</si>
  <si>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</si>
  <si>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</si>
  <si>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</si>
  <si>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</si>
  <si>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</si>
  <si>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</si>
  <si>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</si>
  <si>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</si>
  <si>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</si>
  <si>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</si>
  <si>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</si>
  <si>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</si>
  <si>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</si>
  <si>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</si>
  <si>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</si>
  <si>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</si>
  <si>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</si>
  <si>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</si>
  <si>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</si>
  <si>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</si>
  <si>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</si>
  <si>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</si>
  <si>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</si>
  <si>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</si>
  <si>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</si>
  <si>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</si>
  <si>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</si>
  <si>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</si>
  <si>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</si>
  <si>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</si>
  <si>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</si>
  <si>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</si>
  <si>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</si>
  <si>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</si>
  <si>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</si>
  <si>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</si>
  <si>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</si>
  <si>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</si>
  <si>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</si>
  <si>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</si>
  <si>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</si>
  <si>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</si>
  <si>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</si>
  <si>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</si>
  <si>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</si>
  <si>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</si>
  <si>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</si>
  <si>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</si>
  <si>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</si>
  <si>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</si>
  <si>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</si>
  <si>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</si>
  <si>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</si>
  <si>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</si>
  <si>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</si>
  <si>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</si>
  <si>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</si>
  <si>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</si>
  <si>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</si>
  <si>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</si>
  <si>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</si>
  <si>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</si>
  <si>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</si>
  <si>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</si>
  <si>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</si>
  <si>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</si>
  <si>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</si>
  <si>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</si>
  <si>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</si>
  <si>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</si>
  <si>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</si>
  <si>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</si>
  <si>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</si>
  <si>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</si>
  <si>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</si>
  <si>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</si>
  <si>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</si>
  <si>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</si>
  <si>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</si>
  <si>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</si>
  <si>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</si>
  <si>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</si>
  <si>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</si>
  <si>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</si>
  <si>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</si>
  <si>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</si>
  <si>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</si>
  <si>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</si>
  <si>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</si>
  <si>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</si>
  <si>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</si>
  <si>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</si>
  <si>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</si>
  <si>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</si>
  <si>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</si>
  <si>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</si>
  <si>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</si>
  <si>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</si>
  <si>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</si>
  <si>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</si>
  <si>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</si>
  <si>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</si>
  <si>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</si>
  <si>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</si>
  <si>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</si>
  <si>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</si>
  <si>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</si>
  <si>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</si>
  <si>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</si>
  <si>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</si>
  <si>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</si>
  <si>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</si>
  <si>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</si>
  <si>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</si>
  <si>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</si>
  <si>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</si>
  <si>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</si>
  <si>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</si>
  <si>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</si>
  <si>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</si>
  <si>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</si>
  <si>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</si>
  <si>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</si>
  <si>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</si>
  <si>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</si>
  <si>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</si>
  <si>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</si>
  <si>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</si>
  <si>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</si>
  <si>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</si>
  <si>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</si>
  <si>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</si>
  <si>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</si>
  <si>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</si>
  <si>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</si>
  <si>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</si>
  <si>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</si>
  <si>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</si>
  <si>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</si>
  <si>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</si>
  <si>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</si>
  <si>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</si>
  <si>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</si>
  <si>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</si>
  <si>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</si>
  <si>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</si>
  <si>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</si>
  <si>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</si>
  <si>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</si>
  <si>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</si>
  <si>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</si>
  <si>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</si>
  <si>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</si>
  <si>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</si>
  <si>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</si>
  <si>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</si>
  <si>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</si>
  <si>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</si>
  <si>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</si>
  <si>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</si>
  <si>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</si>
  <si>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</si>
  <si>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</si>
  <si>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</si>
  <si>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</si>
  <si>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</si>
  <si>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</si>
  <si>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</si>
  <si>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</si>
  <si>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</si>
  <si>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</si>
  <si>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</si>
  <si>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</si>
  <si>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</si>
  <si>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</si>
  <si>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</si>
  <si>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</si>
  <si>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</si>
  <si>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</si>
  <si>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</si>
  <si>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</si>
  <si>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</si>
  <si>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</si>
  <si>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</si>
  <si>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</si>
  <si>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</si>
  <si>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</si>
  <si>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</si>
  <si>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</si>
  <si>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</si>
  <si>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</si>
  <si>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</si>
  <si>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</si>
  <si>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</si>
  <si>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</si>
  <si>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</si>
  <si>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</si>
  <si>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</si>
  <si>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</si>
  <si>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</si>
  <si>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</si>
  <si>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</si>
  <si>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</si>
  <si>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</si>
  <si>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</si>
  <si>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</si>
  <si>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</si>
  <si>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</si>
  <si>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</si>
  <si>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</si>
  <si>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</si>
  <si>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</si>
  <si>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</si>
  <si>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</si>
  <si>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</si>
  <si>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</si>
  <si>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</si>
  <si>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</si>
  <si>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</si>
  <si>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</si>
  <si>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</si>
  <si>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</si>
  <si>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</si>
  <si>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</si>
  <si>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</si>
  <si>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</si>
  <si>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</si>
  <si>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</si>
  <si>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</si>
  <si>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</si>
  <si>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</si>
  <si>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</si>
  <si>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</si>
  <si>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</si>
  <si>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</si>
  <si>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</si>
  <si>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</si>
  <si>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</si>
  <si>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</si>
  <si>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</si>
  <si>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</si>
  <si>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</si>
  <si>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</si>
  <si>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</si>
  <si>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</si>
  <si>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</si>
  <si>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</si>
  <si>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</si>
  <si>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</si>
  <si>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</si>
  <si>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</si>
  <si>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</si>
  <si>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</si>
  <si>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</si>
  <si>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</si>
  <si>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</si>
  <si>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</si>
  <si>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</si>
  <si>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</si>
  <si>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</si>
  <si>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</si>
  <si>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</si>
  <si>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</si>
  <si>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</si>
  <si>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</si>
  <si>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</si>
  <si>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</si>
  <si>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</si>
  <si>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</si>
  <si>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</si>
  <si>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</si>
  <si>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</si>
  <si>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</si>
  <si>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</si>
  <si>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</si>
  <si>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</si>
  <si>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</si>
  <si>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</si>
  <si>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</si>
  <si>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</si>
  <si>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</si>
  <si>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</si>
  <si>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</si>
  <si>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</si>
  <si>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</si>
  <si>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</si>
  <si>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</si>
  <si>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</si>
  <si>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</si>
  <si>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</si>
  <si>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</si>
  <si>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</si>
  <si>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</si>
  <si>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</si>
  <si>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</si>
  <si>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</si>
  <si>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</si>
  <si>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</si>
  <si>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</si>
  <si>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</si>
  <si>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</si>
  <si>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</si>
  <si>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</si>
  <si>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</si>
  <si>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</si>
  <si>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</si>
  <si>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</si>
  <si>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</si>
  <si>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</si>
  <si>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</si>
  <si>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</si>
  <si>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</si>
  <si>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</si>
  <si>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</si>
  <si>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</si>
  <si>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</si>
  <si>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</si>
  <si>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</si>
  <si>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</si>
  <si>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</si>
  <si>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</si>
  <si>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</si>
  <si>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</si>
  <si>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</si>
  <si>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</si>
  <si>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</si>
  <si>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</si>
  <si>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</si>
  <si>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</si>
  <si>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</si>
  <si>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</si>
  <si>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</si>
  <si>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</si>
  <si>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</si>
  <si>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</si>
  <si>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</si>
  <si>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</si>
  <si>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</si>
  <si>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</si>
  <si>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</si>
  <si>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</si>
  <si>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</si>
  <si>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</si>
  <si>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</si>
  <si>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</si>
  <si>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</si>
  <si>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</si>
  <si>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</si>
  <si>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</si>
  <si>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</si>
  <si>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</si>
  <si>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</si>
  <si>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</si>
  <si>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</si>
  <si>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</si>
  <si>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</si>
  <si>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</si>
  <si>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</si>
  <si>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</si>
  <si>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</si>
  <si>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</si>
  <si>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</si>
  <si>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</si>
  <si>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</si>
  <si>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</si>
  <si>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</si>
  <si>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</si>
  <si>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</si>
  <si>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</si>
  <si>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</si>
  <si>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</si>
  <si>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</si>
  <si>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</si>
  <si>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</si>
  <si>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</si>
  <si>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</si>
  <si>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</si>
  <si>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</si>
  <si>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</si>
  <si>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</si>
  <si>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</si>
  <si>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</si>
  <si>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</si>
  <si>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</si>
  <si>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</si>
  <si>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</si>
  <si>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</si>
  <si>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</si>
  <si>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</si>
  <si>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</si>
  <si>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</si>
  <si>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</si>
  <si>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</si>
  <si>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</si>
  <si>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</si>
  <si>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</si>
  <si>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</si>
  <si>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</si>
  <si>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</si>
  <si>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</si>
  <si>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</si>
  <si>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</si>
  <si>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</si>
  <si>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</si>
  <si>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</si>
  <si>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</si>
  <si>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</si>
  <si>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</si>
  <si>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</si>
  <si>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</si>
  <si>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</si>
  <si>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</si>
  <si>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</si>
  <si>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</si>
  <si>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</si>
  <si>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</si>
  <si>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</si>
  <si>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</si>
  <si>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</si>
  <si>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</si>
  <si>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</si>
  <si>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</si>
  <si>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</si>
  <si>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</si>
  <si>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</si>
  <si>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</si>
  <si>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</si>
  <si>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</si>
  <si>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</si>
  <si>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</si>
  <si>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</si>
  <si>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</si>
  <si>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</si>
  <si>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</si>
  <si>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</si>
  <si>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</si>
  <si>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</si>
  <si>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</si>
  <si>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</si>
  <si>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</si>
  <si>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</si>
  <si>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</si>
  <si>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</si>
  <si>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</si>
  <si>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</si>
  <si>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</si>
  <si>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</si>
  <si>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</si>
  <si>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</si>
  <si>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</si>
  <si>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</si>
  <si>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</si>
  <si>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</si>
  <si>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</si>
  <si>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</si>
  <si>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</si>
  <si>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</si>
  <si>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</si>
  <si>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</si>
  <si>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</si>
  <si>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</si>
  <si>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</si>
  <si>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</si>
  <si>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</si>
  <si>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</si>
  <si>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</si>
  <si>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</si>
  <si>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</si>
  <si>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</si>
  <si>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</si>
  <si>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</si>
  <si>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</si>
  <si>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</si>
  <si>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</si>
  <si>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</si>
  <si>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</si>
  <si>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</si>
  <si>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</si>
  <si>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</si>
  <si>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</si>
  <si>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</si>
  <si>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</si>
  <si>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</si>
  <si>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</si>
  <si>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</si>
  <si>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</si>
  <si>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</si>
  <si>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</si>
  <si>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</si>
  <si>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</si>
  <si>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</si>
  <si>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</si>
  <si>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</si>
  <si>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</si>
  <si>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</si>
  <si>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</si>
  <si>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</si>
  <si>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</si>
  <si>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</si>
  <si>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</si>
  <si>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</si>
  <si>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</si>
  <si>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</si>
  <si>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</si>
  <si>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</si>
  <si>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</si>
  <si>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</si>
  <si>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</si>
  <si>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</si>
  <si>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</si>
  <si>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</si>
  <si>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</si>
  <si>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</si>
  <si>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</si>
  <si>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</si>
  <si>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</si>
  <si>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</si>
  <si>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</si>
  <si>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</si>
  <si>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</si>
  <si>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</si>
  <si>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</si>
  <si>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</si>
  <si>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</si>
  <si>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</si>
  <si>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</si>
  <si>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</si>
  <si>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</si>
  <si>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</si>
  <si>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</si>
  <si>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</si>
  <si>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</si>
  <si>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</si>
  <si>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</si>
  <si>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</si>
  <si>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</si>
  <si>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</si>
  <si>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</si>
  <si>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</si>
  <si>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</si>
  <si>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</si>
  <si>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</si>
  <si>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</si>
  <si>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</si>
  <si>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</si>
  <si>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</si>
  <si>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</si>
  <si>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</si>
  <si>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</si>
  <si>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</si>
  <si>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</si>
  <si>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</si>
  <si>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</si>
  <si>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</si>
  <si>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</si>
  <si>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</si>
  <si>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</si>
  <si>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</si>
  <si>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</si>
  <si>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</si>
  <si>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</si>
  <si>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</si>
  <si>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</si>
  <si>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</si>
  <si>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</si>
  <si>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</si>
  <si>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</si>
  <si>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</si>
  <si>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</si>
  <si>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</si>
  <si>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</si>
  <si>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</si>
  <si>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</si>
  <si>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</si>
  <si>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</si>
  <si>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</si>
  <si>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</si>
  <si>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</si>
  <si>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</si>
  <si>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</si>
  <si>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</si>
  <si>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</si>
  <si>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</si>
  <si>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</si>
  <si>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</si>
  <si>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</si>
  <si>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</si>
  <si>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</si>
  <si>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</si>
  <si>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</si>
  <si>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</si>
  <si>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</si>
  <si>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</si>
  <si>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</si>
  <si>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</si>
  <si>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</si>
  <si>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</si>
  <si>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</si>
  <si>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</si>
  <si>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</si>
  <si>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</si>
  <si>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</si>
  <si>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</si>
  <si>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</si>
  <si>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</si>
  <si>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</si>
  <si>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</si>
  <si>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</si>
  <si>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</si>
  <si>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</si>
  <si>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</si>
  <si>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</si>
  <si>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</si>
  <si>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</si>
  <si>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</si>
  <si>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</si>
  <si>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</si>
  <si>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</si>
  <si>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</si>
  <si>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</si>
  <si>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</si>
  <si>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</si>
  <si>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</si>
  <si>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</si>
  <si>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</si>
  <si>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</si>
  <si>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</si>
  <si>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</si>
  <si>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</si>
  <si>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</si>
  <si>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</si>
  <si>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</si>
  <si>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</si>
  <si>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</si>
  <si>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</si>
  <si>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</si>
  <si>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</si>
  <si>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</si>
  <si>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</si>
  <si>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</si>
  <si>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</si>
  <si>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</si>
  <si>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</si>
  <si>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</si>
  <si>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</si>
  <si>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</si>
  <si>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</si>
  <si>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</si>
  <si>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</si>
  <si>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</si>
  <si>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</si>
  <si>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</si>
  <si>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</si>
  <si>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</si>
  <si>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</si>
  <si>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</si>
  <si>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</si>
  <si>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</si>
  <si>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</si>
  <si>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</si>
  <si>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</si>
  <si>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</si>
  <si>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</si>
  <si>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</si>
  <si>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</si>
  <si>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</si>
  <si>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</si>
  <si>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</si>
  <si>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</si>
  <si>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</si>
  <si>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</si>
  <si>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</si>
  <si>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</si>
  <si>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</si>
  <si>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</si>
  <si>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</si>
  <si>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</si>
  <si>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</si>
  <si>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</si>
  <si>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</si>
  <si>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</si>
  <si>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</si>
  <si>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</si>
  <si>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</si>
  <si>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</si>
  <si>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</si>
  <si>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</si>
  <si>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</si>
  <si>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</si>
  <si>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</si>
  <si>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</si>
  <si>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</si>
  <si>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</si>
  <si>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</si>
  <si>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</si>
  <si>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</si>
  <si>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</si>
  <si>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</si>
  <si>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</si>
  <si>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</si>
  <si>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</si>
  <si>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</si>
  <si>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</si>
  <si>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</si>
  <si>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</si>
  <si>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</si>
  <si>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</si>
  <si>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</si>
  <si>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</si>
  <si>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</si>
  <si>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</si>
  <si>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</si>
  <si>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</si>
  <si>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</si>
  <si>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</si>
  <si>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</si>
  <si>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</si>
  <si>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</si>
  <si>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</si>
  <si>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</si>
  <si>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</si>
  <si>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</si>
  <si>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</si>
  <si>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</si>
  <si>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</si>
  <si>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</si>
  <si>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</si>
  <si>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</si>
  <si>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</si>
  <si>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</si>
  <si>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</si>
  <si>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</si>
  <si>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</si>
  <si>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</si>
  <si>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</si>
  <si>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</si>
  <si>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</si>
  <si>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</si>
  <si>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</si>
  <si>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</si>
  <si>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</si>
  <si>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</si>
  <si>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</si>
  <si>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</si>
  <si>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</si>
  <si>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</si>
  <si>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</si>
  <si>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</si>
  <si>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</si>
  <si>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</si>
  <si>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</si>
  <si>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</si>
  <si>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</si>
  <si>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</si>
  <si>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</si>
  <si>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</si>
  <si>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</si>
  <si>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</si>
  <si>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</si>
  <si>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</si>
  <si>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</si>
  <si>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</si>
  <si>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</si>
  <si>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</si>
  <si>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</si>
  <si>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</si>
  <si>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</si>
  <si>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</si>
  <si>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</si>
  <si>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</si>
  <si>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</si>
  <si>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</si>
  <si>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</si>
  <si>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</si>
  <si>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</si>
  <si>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</si>
  <si>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</si>
  <si>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</si>
  <si>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</si>
  <si>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</si>
  <si>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</si>
  <si>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</si>
  <si>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</si>
  <si>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</si>
  <si>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</si>
  <si>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</si>
  <si>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</si>
  <si>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</si>
  <si>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</si>
  <si>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</si>
  <si>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</si>
  <si>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</si>
  <si>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</si>
  <si>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</si>
  <si>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</si>
  <si>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</si>
  <si>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</si>
  <si>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</si>
  <si>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</si>
  <si>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</si>
  <si>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</si>
  <si>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</si>
  <si>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</si>
  <si>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</si>
  <si>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</si>
  <si>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</si>
  <si>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</si>
  <si>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</si>
  <si>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</si>
  <si>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</si>
  <si>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</si>
  <si>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</si>
  <si>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</si>
  <si>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</si>
  <si>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</si>
  <si>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</si>
  <si>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</si>
  <si>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</si>
  <si>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</si>
  <si>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</si>
  <si>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</si>
  <si>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</si>
  <si>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</si>
  <si>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</si>
  <si>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</si>
  <si>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</si>
  <si>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</si>
  <si>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</si>
  <si>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</si>
  <si>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</si>
  <si>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</si>
  <si>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</si>
  <si>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</si>
  <si>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</si>
  <si>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</si>
  <si>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</si>
  <si>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</si>
  <si>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</si>
  <si>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</si>
  <si>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</si>
  <si>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</si>
  <si>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</si>
  <si>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</si>
  <si>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</si>
  <si>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</si>
  <si>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</si>
  <si>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</si>
  <si>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</si>
  <si>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17203</t>
  </si>
  <si>
    <t>小松市</t>
  </si>
  <si>
    <t>17203_令和4年度</t>
  </si>
  <si>
    <t>17203_令和6年度</t>
  </si>
  <si>
    <t>17210</t>
  </si>
  <si>
    <t>白山市</t>
  </si>
  <si>
    <t>17210_令和4年度</t>
  </si>
  <si>
    <t>17210_令和6年度</t>
  </si>
  <si>
    <t>17384</t>
  </si>
  <si>
    <t>志賀町</t>
  </si>
  <si>
    <t>17384_令和4年度</t>
  </si>
  <si>
    <t>17384_令和6年度</t>
  </si>
  <si>
    <t>17386</t>
  </si>
  <si>
    <t>宝達志水町</t>
  </si>
  <si>
    <t>17386_令和4年度</t>
  </si>
  <si>
    <t>17386_令和6年度</t>
  </si>
  <si>
    <t>17207</t>
  </si>
  <si>
    <t>羽咋市</t>
  </si>
  <si>
    <t>17207_令和4年度</t>
  </si>
  <si>
    <t>17207_令和6年度</t>
  </si>
  <si>
    <t>17365</t>
  </si>
  <si>
    <t>内灘町</t>
  </si>
  <si>
    <t>17365_令和4年度</t>
  </si>
  <si>
    <t>17365_令和6年度</t>
  </si>
  <si>
    <t>17461</t>
  </si>
  <si>
    <t>穴水町</t>
  </si>
  <si>
    <t>17461_令和4年度</t>
  </si>
  <si>
    <t>17461_令和6年度</t>
  </si>
  <si>
    <t>17204</t>
  </si>
  <si>
    <t>輪島市</t>
  </si>
  <si>
    <t>17204_令和4年度</t>
  </si>
  <si>
    <t>17204_令和6年度</t>
  </si>
  <si>
    <t>17361</t>
  </si>
  <si>
    <t>津幡町</t>
  </si>
  <si>
    <t>17361_令和4年度</t>
  </si>
  <si>
    <t>17361_令和6年度</t>
  </si>
  <si>
    <t>17209</t>
  </si>
  <si>
    <t>かほく市</t>
  </si>
  <si>
    <t>17209_令和4年度</t>
  </si>
  <si>
    <t>17209_令和6年度</t>
  </si>
  <si>
    <t>17463</t>
  </si>
  <si>
    <t>能登町</t>
  </si>
  <si>
    <t>17463_令和4年度</t>
  </si>
  <si>
    <t>17463_令和6年度</t>
  </si>
  <si>
    <t>17212</t>
  </si>
  <si>
    <t>野々市市</t>
  </si>
  <si>
    <t>17212_令和4年度</t>
  </si>
  <si>
    <t>17212_令和6年度</t>
  </si>
  <si>
    <t>17324</t>
  </si>
  <si>
    <t>川北町</t>
  </si>
  <si>
    <t>17324_令和4年度</t>
  </si>
  <si>
    <t>17324_令和6年度</t>
  </si>
  <si>
    <t>17407</t>
  </si>
  <si>
    <t>中能登町</t>
  </si>
  <si>
    <t>17407_令和4年度</t>
  </si>
  <si>
    <t>17407_令和6年度</t>
  </si>
  <si>
    <t>02205_令和6年度</t>
  </si>
  <si>
    <t>02205</t>
  </si>
  <si>
    <t>五所川原市</t>
  </si>
  <si>
    <t>02208_令和6年度</t>
  </si>
  <si>
    <t>02208</t>
  </si>
  <si>
    <t>むつ市</t>
  </si>
  <si>
    <t>02205_令和4年度</t>
  </si>
  <si>
    <t>02208_令和4年度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</si>
  <si>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</si>
  <si>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</si>
  <si>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</si>
  <si>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</si>
  <si>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</si>
  <si>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</si>
  <si>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</si>
  <si>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</si>
  <si>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</si>
  <si>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</si>
  <si>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</si>
  <si>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</si>
  <si>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</si>
  <si>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</si>
  <si>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</si>
  <si>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</si>
  <si>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</si>
  <si>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</si>
  <si>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</si>
  <si>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</si>
  <si>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</si>
  <si>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</si>
  <si>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</si>
  <si>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</si>
  <si>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</si>
  <si>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</si>
  <si>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</si>
  <si>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</si>
  <si>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</si>
  <si>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</si>
  <si>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</si>
  <si>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</si>
  <si>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</si>
  <si>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</si>
  <si>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</si>
  <si>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</si>
  <si>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</si>
  <si>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</si>
  <si>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</si>
  <si>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</si>
  <si>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</si>
  <si>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</si>
  <si>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</si>
  <si>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</si>
  <si>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</si>
  <si>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</si>
  <si>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</si>
  <si>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</si>
  <si>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</si>
  <si>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</si>
  <si>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</si>
  <si>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</si>
  <si>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</si>
  <si>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</si>
  <si>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</si>
  <si>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</si>
  <si>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</si>
  <si>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</si>
  <si>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</si>
  <si>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</si>
  <si>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</si>
  <si>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</si>
  <si>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</si>
  <si>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</si>
  <si>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</si>
  <si>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</si>
  <si>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</si>
  <si>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</si>
  <si>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</si>
  <si>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</si>
  <si>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</si>
  <si>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</si>
  <si>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</si>
  <si>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</si>
  <si>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</si>
  <si>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</si>
  <si>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</si>
  <si>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</si>
  <si>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</si>
  <si>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</si>
  <si>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</si>
  <si>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</si>
  <si>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</si>
  <si>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</si>
  <si>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</si>
  <si>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</si>
  <si>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</si>
  <si>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</si>
  <si>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</si>
  <si>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</si>
  <si>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</si>
  <si>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</si>
  <si>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</si>
  <si>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</si>
  <si>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</si>
  <si>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</si>
  <si>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</si>
  <si>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</si>
  <si>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</si>
  <si>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</si>
  <si>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</si>
  <si>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</si>
  <si>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</si>
  <si>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</si>
  <si>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</si>
  <si>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</si>
  <si>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</si>
  <si>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</si>
  <si>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</si>
  <si>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</si>
  <si>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</si>
  <si>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</si>
  <si>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</si>
  <si>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</si>
  <si>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</si>
  <si>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</si>
  <si>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</si>
  <si>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</si>
  <si>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</si>
  <si>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</si>
  <si>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</si>
  <si>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</si>
  <si>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</si>
  <si>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</si>
  <si>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</si>
  <si>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</si>
  <si>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</si>
  <si>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</si>
  <si>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</si>
  <si>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</si>
  <si>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</si>
  <si>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</si>
  <si>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</si>
  <si>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</si>
  <si>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</si>
  <si>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</si>
  <si>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</si>
  <si>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</si>
  <si>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</si>
  <si>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</si>
  <si>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</si>
  <si>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</si>
  <si>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</si>
  <si>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</si>
  <si>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</si>
  <si>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</si>
  <si>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</si>
  <si>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</si>
  <si>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</si>
  <si>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</si>
  <si>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</si>
  <si>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</si>
  <si>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</si>
  <si>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</si>
  <si>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</si>
  <si>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</si>
  <si>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</si>
  <si>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</si>
  <si>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</si>
  <si>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</si>
  <si>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</si>
  <si>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</si>
  <si>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</si>
  <si>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</si>
  <si>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</si>
  <si>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</si>
  <si>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</si>
  <si>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</si>
  <si>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</si>
  <si>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</si>
  <si>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</si>
  <si>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</si>
  <si>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</si>
  <si>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</si>
  <si>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</si>
  <si>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</si>
  <si>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</si>
  <si>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</si>
  <si>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</si>
  <si>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</si>
  <si>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</si>
  <si>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</si>
  <si>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</si>
  <si>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</si>
  <si>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</si>
  <si>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</si>
  <si>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</si>
  <si>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</si>
  <si>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</si>
  <si>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</si>
  <si>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</si>
  <si>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</si>
  <si>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</si>
  <si>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</si>
  <si>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</si>
  <si>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</si>
  <si>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</si>
  <si>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</si>
  <si>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</si>
  <si>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</si>
  <si>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</si>
  <si>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</si>
  <si>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</si>
  <si>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</si>
  <si>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</si>
  <si>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</si>
  <si>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</si>
  <si>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</si>
  <si>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</si>
  <si>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</si>
  <si>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</si>
  <si>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</si>
  <si>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</si>
  <si>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</si>
  <si>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</si>
  <si>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</si>
  <si>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</si>
  <si>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</si>
  <si>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</si>
  <si>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</si>
  <si>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</si>
  <si>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</si>
  <si>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</si>
  <si>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</si>
  <si>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</si>
  <si>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</si>
  <si>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</si>
  <si>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</si>
  <si>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</si>
  <si>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</si>
  <si>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</si>
  <si>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</si>
  <si>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</si>
  <si>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</si>
  <si>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</si>
  <si>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</si>
  <si>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</si>
  <si>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</si>
  <si>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</si>
  <si>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</si>
  <si>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</si>
  <si>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</si>
  <si>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</si>
  <si>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</si>
  <si>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</si>
  <si>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</si>
  <si>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</si>
  <si>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</si>
  <si>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</si>
  <si>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</si>
  <si>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</si>
  <si>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</si>
  <si>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</si>
  <si>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</si>
  <si>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</si>
  <si>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</si>
  <si>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</si>
  <si>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</si>
  <si>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</si>
  <si>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</si>
  <si>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</si>
  <si>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</si>
  <si>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</si>
  <si>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</si>
  <si>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</si>
  <si>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</si>
  <si>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</si>
  <si>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</si>
  <si>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</si>
  <si>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</si>
  <si>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</si>
  <si>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</si>
  <si>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</si>
  <si>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</si>
  <si>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</si>
  <si>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</si>
  <si>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</si>
  <si>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</si>
  <si>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</si>
  <si>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</si>
  <si>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</si>
  <si>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</si>
  <si>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</si>
  <si>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</si>
  <si>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</si>
  <si>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</si>
  <si>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</si>
  <si>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</si>
  <si>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</si>
  <si>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</si>
  <si>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</si>
  <si>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</si>
  <si>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</si>
  <si>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</si>
  <si>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</si>
  <si>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</si>
  <si>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</si>
  <si>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</si>
  <si>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</si>
  <si>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</si>
  <si>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</si>
  <si>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</si>
  <si>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</si>
  <si>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</si>
  <si>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</si>
  <si>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</si>
  <si>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</si>
  <si>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</si>
  <si>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</si>
  <si>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</si>
  <si>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</si>
  <si>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</si>
  <si>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</si>
  <si>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</si>
  <si>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</si>
  <si>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</si>
  <si>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</si>
  <si>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</si>
  <si>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</si>
  <si>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</si>
  <si>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</si>
  <si>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</si>
  <si>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</si>
  <si>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</si>
  <si>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</si>
  <si>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</si>
  <si>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</si>
  <si>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</si>
  <si>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</si>
  <si>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</si>
  <si>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</si>
  <si>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</si>
  <si>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</si>
  <si>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</si>
  <si>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</si>
  <si>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</si>
  <si>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</si>
  <si>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</si>
  <si>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</si>
  <si>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</si>
  <si>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</si>
  <si>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</si>
  <si>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</si>
  <si>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</si>
  <si>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</si>
  <si>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</si>
  <si>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</si>
  <si>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</si>
  <si>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</si>
  <si>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</si>
  <si>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</si>
  <si>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</si>
  <si>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</si>
  <si>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</si>
  <si>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</si>
  <si>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</si>
  <si>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</si>
  <si>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</si>
  <si>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</si>
  <si>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</si>
  <si>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</si>
  <si>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</si>
  <si>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</si>
  <si>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</si>
  <si>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</si>
  <si>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</si>
  <si>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</si>
  <si>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</si>
  <si>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</si>
  <si>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</si>
  <si>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</si>
  <si>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</si>
  <si>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</si>
  <si>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</si>
  <si>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</si>
  <si>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</si>
  <si>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</si>
  <si>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</si>
  <si>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</si>
  <si>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</si>
  <si>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</si>
  <si>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</si>
  <si>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</si>
  <si>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</si>
  <si>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</si>
  <si>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</si>
  <si>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</si>
  <si>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</si>
  <si>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</si>
  <si>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</si>
  <si>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</si>
  <si>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</si>
  <si>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</si>
  <si>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</si>
  <si>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</si>
  <si>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</si>
  <si>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</si>
  <si>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</si>
  <si>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</si>
  <si>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</si>
  <si>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</si>
  <si>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</si>
  <si>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</si>
  <si>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</si>
  <si>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</si>
  <si>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</si>
  <si>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</si>
  <si>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</si>
  <si>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</si>
  <si>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</si>
  <si>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</si>
  <si>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</si>
  <si>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</si>
  <si>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</si>
  <si>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</si>
  <si>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</si>
  <si>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</si>
  <si>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</si>
  <si>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</si>
  <si>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</si>
  <si>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</si>
  <si>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</si>
  <si>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</si>
  <si>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</si>
  <si>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</si>
  <si>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</si>
  <si>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</si>
  <si>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</si>
  <si>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</si>
  <si>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</si>
  <si>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</si>
  <si>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</si>
  <si>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</si>
  <si>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</si>
  <si>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</si>
  <si>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</si>
  <si>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</si>
  <si>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</si>
  <si>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</si>
  <si>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</si>
  <si>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</si>
  <si>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</si>
  <si>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</si>
  <si>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</si>
  <si>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</si>
  <si>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</si>
  <si>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</si>
  <si>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</si>
  <si>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</si>
  <si>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</si>
  <si>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</si>
  <si>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</si>
  <si>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</si>
  <si>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</si>
  <si>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</si>
  <si>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</si>
  <si>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</si>
  <si>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</si>
  <si>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</si>
  <si>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</si>
  <si>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</si>
  <si>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</si>
  <si>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</si>
  <si>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</si>
  <si>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</si>
  <si>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</si>
  <si>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</si>
  <si>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</si>
  <si>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</si>
  <si>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</si>
  <si>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</si>
  <si>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</si>
  <si>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</si>
  <si>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</si>
  <si>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</si>
  <si>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</si>
  <si>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</si>
  <si>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</si>
  <si>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</si>
  <si>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</si>
  <si>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</si>
  <si>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</si>
  <si>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</si>
  <si>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</si>
  <si>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</si>
  <si>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</si>
  <si>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</si>
  <si>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</si>
  <si>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</si>
  <si>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</si>
  <si>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</si>
  <si>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</si>
  <si>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</si>
  <si>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</si>
  <si>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</si>
  <si>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</si>
  <si>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</si>
  <si>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</si>
  <si>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</si>
  <si>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</si>
  <si>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</si>
  <si>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</si>
  <si>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</si>
  <si>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</si>
  <si>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</si>
  <si>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</si>
  <si>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</si>
  <si>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</si>
  <si>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</si>
  <si>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</si>
  <si>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</si>
  <si>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</si>
  <si>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</si>
  <si>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</si>
  <si>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</si>
  <si>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</si>
  <si>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</si>
  <si>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</si>
  <si>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</si>
  <si>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</si>
  <si>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</si>
  <si>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</si>
  <si>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</si>
  <si>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</si>
  <si>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</si>
  <si>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</si>
  <si>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</si>
  <si>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</si>
  <si>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</si>
  <si>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</si>
  <si>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</si>
  <si>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</si>
  <si>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</si>
  <si>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</si>
  <si>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</si>
  <si>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</si>
  <si>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</si>
  <si>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</si>
  <si>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</si>
  <si>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</si>
  <si>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</si>
  <si>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</si>
  <si>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</si>
  <si>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</si>
  <si>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</si>
  <si>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</si>
  <si>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</si>
  <si>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</si>
  <si>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</si>
  <si>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</si>
  <si>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</si>
  <si>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</si>
  <si>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</si>
  <si>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</si>
  <si>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</si>
  <si>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</si>
  <si>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</si>
  <si>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</si>
  <si>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</si>
  <si>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</si>
  <si>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</si>
  <si>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</si>
  <si>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</si>
  <si>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</si>
  <si>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</si>
  <si>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</si>
  <si>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</si>
  <si>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</si>
  <si>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</si>
  <si>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</si>
  <si>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</si>
  <si>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</si>
  <si>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</si>
  <si>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</si>
  <si>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</si>
  <si>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</si>
  <si>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</si>
  <si>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</si>
  <si>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</si>
  <si>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</si>
  <si>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</si>
  <si>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</si>
  <si>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</si>
  <si>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</si>
  <si>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</si>
  <si>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</si>
  <si>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</si>
  <si>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</si>
  <si>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</si>
  <si>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</si>
  <si>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</si>
  <si>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</si>
  <si>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</si>
  <si>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</si>
  <si>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</si>
  <si>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</si>
  <si>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</si>
  <si>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</si>
  <si>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</si>
  <si>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</si>
  <si>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</si>
  <si>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</si>
  <si>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</si>
  <si>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</si>
  <si>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</si>
  <si>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</si>
  <si>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</si>
  <si>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</si>
  <si>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</si>
  <si>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</si>
  <si>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</si>
  <si>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</si>
  <si>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</si>
  <si>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</si>
  <si>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</si>
  <si>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</si>
  <si>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</si>
  <si>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</si>
  <si>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</si>
  <si>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</si>
  <si>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</si>
  <si>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</si>
  <si>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</si>
  <si>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</si>
  <si>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</si>
  <si>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</si>
  <si>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</si>
  <si>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</si>
  <si>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</si>
  <si>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</si>
  <si>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</si>
  <si>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</si>
  <si>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</si>
  <si>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</si>
  <si>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</si>
  <si>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</si>
  <si>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</si>
  <si>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</si>
  <si>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</si>
  <si>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</si>
  <si>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</si>
  <si>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</si>
  <si>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</si>
  <si>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</si>
  <si>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</si>
  <si>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</si>
  <si>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</si>
  <si>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</si>
  <si>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</si>
  <si>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</si>
  <si>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</si>
  <si>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</si>
  <si>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</si>
  <si>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</si>
  <si>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</si>
  <si>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</si>
  <si>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</si>
  <si>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</si>
  <si>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</si>
  <si>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17205</t>
  </si>
  <si>
    <t>珠洲市</t>
  </si>
  <si>
    <t>17205_令和4年度</t>
  </si>
  <si>
    <t>17205_令和6年度</t>
  </si>
  <si>
    <t>17206</t>
  </si>
  <si>
    <t>加賀市</t>
  </si>
  <si>
    <t>17206_令和4年度</t>
  </si>
  <si>
    <t>17206_令和6年度</t>
  </si>
  <si>
    <t>17202</t>
  </si>
  <si>
    <t>七尾市</t>
  </si>
  <si>
    <t>17202_令和4年度</t>
  </si>
  <si>
    <t>17202_令和6年度</t>
  </si>
  <si>
    <t>17201</t>
  </si>
  <si>
    <t>金沢市</t>
  </si>
  <si>
    <t>17201_令和4年度</t>
  </si>
  <si>
    <t>17201_令和6年度</t>
  </si>
  <si>
    <t>17_平成2年度</t>
  </si>
  <si>
    <t>17</t>
  </si>
  <si>
    <t>石川県</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</si>
  <si>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</si>
  <si>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</si>
  <si>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</si>
  <si>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</si>
  <si>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</si>
  <si>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</si>
  <si>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</si>
  <si>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</si>
  <si>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</si>
  <si>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</si>
  <si>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</si>
  <si>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</si>
  <si>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</si>
  <si>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</si>
  <si>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</si>
  <si>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</si>
  <si>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</si>
  <si>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</si>
  <si>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17_令和5年度</t>
  </si>
  <si>
    <t>17_令和6年度</t>
  </si>
  <si>
    <t>17211_令和7年度</t>
  </si>
  <si>
    <t>17211_令和8年度</t>
  </si>
  <si>
    <t>17211_令和9年度</t>
  </si>
  <si>
    <t>17211_令和10年度</t>
  </si>
  <si>
    <t>17211_令和11年度</t>
  </si>
  <si>
    <t>17211_令和12年度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</si>
</sst>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5.0407914942421579</c:v>
                </c:pt>
                <c:pt idx="1">
                  <c:v>3.9069791504776501</c:v>
                </c:pt>
                <c:pt idx="2">
                  <c:v>4.445643784042268</c:v>
                </c:pt>
                <c:pt idx="3">
                  <c:v>5.277270065909649</c:v>
                </c:pt>
                <c:pt idx="4">
                  <c:v>4.9582586493152254</c:v>
                </c:pt>
                <c:pt idx="5">
                  <c:v>5.2038714758003399</c:v>
                </c:pt>
                <c:pt idx="6">
                  <c:v>3.8371340818073758</c:v>
                </c:pt>
                <c:pt idx="7">
                  <c:v>4.7518666525573465</c:v>
                </c:pt>
                <c:pt idx="8">
                  <c:v>5.1598551902399992</c:v>
                </c:pt>
                <c:pt idx="9">
                  <c:v>5.0163760904399997</c:v>
                </c:pt>
                <c:pt idx="10">
                  <c:v>5.2900465260300003</c:v>
                </c:pt>
                <c:pt idx="11">
                  <c:v>6.6821864443800001</c:v>
                </c:pt>
                <c:pt idx="12">
                  <c:v>5.7119616936200002</c:v>
                </c:pt>
                <c:pt idx="13">
                  <c:v>4.6861050079200002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91.910442594223099</c:v>
                </c:pt>
                <c:pt idx="1">
                  <c:v>92.501699737687929</c:v>
                </c:pt>
                <c:pt idx="2">
                  <c:v>91.322270251976732</c:v>
                </c:pt>
                <c:pt idx="3">
                  <c:v>91.588820459519681</c:v>
                </c:pt>
                <c:pt idx="4">
                  <c:v>90.124352536946787</c:v>
                </c:pt>
                <c:pt idx="5">
                  <c:v>87.446288840884563</c:v>
                </c:pt>
                <c:pt idx="6">
                  <c:v>87.184574146860811</c:v>
                </c:pt>
                <c:pt idx="7">
                  <c:v>86.424844334702215</c:v>
                </c:pt>
                <c:pt idx="8">
                  <c:v>85.851544943549285</c:v>
                </c:pt>
                <c:pt idx="9">
                  <c:v>85.096170316678183</c:v>
                </c:pt>
                <c:pt idx="10">
                  <c:v>83.578318451406204</c:v>
                </c:pt>
                <c:pt idx="11">
                  <c:v>75.617835765776789</c:v>
                </c:pt>
                <c:pt idx="12">
                  <c:v>75.349728878055856</c:v>
                </c:pt>
                <c:pt idx="13">
                  <c:v>78.099383845766567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58.652853340860133</c:v>
                </c:pt>
                <c:pt idx="1">
                  <c:v>73.43711154022516</c:v>
                </c:pt>
                <c:pt idx="2">
                  <c:v>103.0239503222936</c:v>
                </c:pt>
                <c:pt idx="3">
                  <c:v>111.8290052630893</c:v>
                </c:pt>
                <c:pt idx="4">
                  <c:v>97.895200584240214</c:v>
                </c:pt>
                <c:pt idx="5">
                  <c:v>96.535540203556167</c:v>
                </c:pt>
                <c:pt idx="6">
                  <c:v>95.879938130928906</c:v>
                </c:pt>
                <c:pt idx="7">
                  <c:v>91.124190911677204</c:v>
                </c:pt>
                <c:pt idx="8">
                  <c:v>97.253372277684178</c:v>
                </c:pt>
                <c:pt idx="9">
                  <c:v>84.606936257361738</c:v>
                </c:pt>
                <c:pt idx="10">
                  <c:v>73.690658670485178</c:v>
                </c:pt>
                <c:pt idx="11">
                  <c:v>69.087178220247807</c:v>
                </c:pt>
                <c:pt idx="12">
                  <c:v>73.740864919680163</c:v>
                </c:pt>
                <c:pt idx="13">
                  <c:v>78.309648094380833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48.135161990367969</c:v>
                </c:pt>
                <c:pt idx="1">
                  <c:v>52.860110114245103</c:v>
                </c:pt>
                <c:pt idx="2">
                  <c:v>71.661405044336604</c:v>
                </c:pt>
                <c:pt idx="3">
                  <c:v>71.83210677146576</c:v>
                </c:pt>
                <c:pt idx="4">
                  <c:v>72.86374340786162</c:v>
                </c:pt>
                <c:pt idx="5">
                  <c:v>73.566788870413021</c:v>
                </c:pt>
                <c:pt idx="6">
                  <c:v>71.670931449955958</c:v>
                </c:pt>
                <c:pt idx="7">
                  <c:v>67.420232711529181</c:v>
                </c:pt>
                <c:pt idx="8">
                  <c:v>59.406743123185912</c:v>
                </c:pt>
                <c:pt idx="9">
                  <c:v>56.610949966906226</c:v>
                </c:pt>
                <c:pt idx="10">
                  <c:v>53.006210834589581</c:v>
                </c:pt>
                <c:pt idx="11">
                  <c:v>48.430740120095699</c:v>
                </c:pt>
                <c:pt idx="12">
                  <c:v>51.067261442309245</c:v>
                </c:pt>
                <c:pt idx="13">
                  <c:v>51.594779872740041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147.93823460034056</c:v>
                </c:pt>
                <c:pt idx="1">
                  <c:v>160.26687226154075</c:v>
                </c:pt>
                <c:pt idx="2">
                  <c:v>203.687207985155</c:v>
                </c:pt>
                <c:pt idx="3">
                  <c:v>220.54377978978118</c:v>
                </c:pt>
                <c:pt idx="4">
                  <c:v>245.67595406571056</c:v>
                </c:pt>
                <c:pt idx="5">
                  <c:v>236.44113510038483</c:v>
                </c:pt>
                <c:pt idx="6">
                  <c:v>264.25142255925101</c:v>
                </c:pt>
                <c:pt idx="7">
                  <c:v>237.16737119308854</c:v>
                </c:pt>
                <c:pt idx="8">
                  <c:v>217.39056144340054</c:v>
                </c:pt>
                <c:pt idx="9">
                  <c:v>209.26840458793305</c:v>
                </c:pt>
                <c:pt idx="10">
                  <c:v>192.56463286825334</c:v>
                </c:pt>
                <c:pt idx="11">
                  <c:v>202.96044806438741</c:v>
                </c:pt>
                <c:pt idx="12">
                  <c:v>248.27154186118997</c:v>
                </c:pt>
                <c:pt idx="13">
                  <c:v>196.27380012040049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29411</c:v>
                </c:pt>
                <c:pt idx="1">
                  <c:v>29752</c:v>
                </c:pt>
                <c:pt idx="2">
                  <c:v>30137</c:v>
                </c:pt>
                <c:pt idx="3">
                  <c:v>30653</c:v>
                </c:pt>
                <c:pt idx="4">
                  <c:v>31240</c:v>
                </c:pt>
                <c:pt idx="5">
                  <c:v>31521</c:v>
                </c:pt>
                <c:pt idx="6">
                  <c:v>31981</c:v>
                </c:pt>
                <c:pt idx="7">
                  <c:v>32373</c:v>
                </c:pt>
                <c:pt idx="8">
                  <c:v>32723</c:v>
                </c:pt>
                <c:pt idx="9">
                  <c:v>33005</c:v>
                </c:pt>
                <c:pt idx="10">
                  <c:v>33131</c:v>
                </c:pt>
                <c:pt idx="11">
                  <c:v>33341</c:v>
                </c:pt>
                <c:pt idx="12">
                  <c:v>33510</c:v>
                </c:pt>
                <c:pt idx="13">
                  <c:v>33654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6218</c:v>
                </c:pt>
                <c:pt idx="1">
                  <c:v>6075</c:v>
                </c:pt>
                <c:pt idx="2">
                  <c:v>6025</c:v>
                </c:pt>
                <c:pt idx="3">
                  <c:v>5868</c:v>
                </c:pt>
                <c:pt idx="4">
                  <c:v>5825</c:v>
                </c:pt>
                <c:pt idx="5">
                  <c:v>5770</c:v>
                </c:pt>
                <c:pt idx="6">
                  <c:v>5673</c:v>
                </c:pt>
                <c:pt idx="7">
                  <c:v>5732</c:v>
                </c:pt>
                <c:pt idx="8">
                  <c:v>5736</c:v>
                </c:pt>
                <c:pt idx="9">
                  <c:v>5804</c:v>
                </c:pt>
                <c:pt idx="10">
                  <c:v>5722</c:v>
                </c:pt>
                <c:pt idx="11">
                  <c:v>5742</c:v>
                </c:pt>
                <c:pt idx="12">
                  <c:v>5789</c:v>
                </c:pt>
                <c:pt idx="13">
                  <c:v>5906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16025</c:v>
                </c:pt>
                <c:pt idx="1">
                  <c:v>16193</c:v>
                </c:pt>
                <c:pt idx="2">
                  <c:v>16397</c:v>
                </c:pt>
                <c:pt idx="3">
                  <c:v>17101</c:v>
                </c:pt>
                <c:pt idx="4">
                  <c:v>17381</c:v>
                </c:pt>
                <c:pt idx="5">
                  <c:v>17668</c:v>
                </c:pt>
                <c:pt idx="6">
                  <c:v>17985</c:v>
                </c:pt>
                <c:pt idx="7">
                  <c:v>18238</c:v>
                </c:pt>
                <c:pt idx="8">
                  <c:v>18596</c:v>
                </c:pt>
                <c:pt idx="9">
                  <c:v>18988</c:v>
                </c:pt>
                <c:pt idx="10">
                  <c:v>19311</c:v>
                </c:pt>
                <c:pt idx="11">
                  <c:v>19311</c:v>
                </c:pt>
                <c:pt idx="12">
                  <c:v>19500</c:v>
                </c:pt>
                <c:pt idx="13">
                  <c:v>19731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130</c:v>
                </c:pt>
                <c:pt idx="1">
                  <c:v>130</c:v>
                </c:pt>
                <c:pt idx="2">
                  <c:v>130</c:v>
                </c:pt>
                <c:pt idx="3">
                  <c:v>130</c:v>
                </c:pt>
                <c:pt idx="4">
                  <c:v>130</c:v>
                </c:pt>
                <c:pt idx="5">
                  <c:v>119</c:v>
                </c:pt>
                <c:pt idx="6">
                  <c:v>119</c:v>
                </c:pt>
                <c:pt idx="7">
                  <c:v>119</c:v>
                </c:pt>
                <c:pt idx="8">
                  <c:v>119</c:v>
                </c:pt>
                <c:pt idx="9">
                  <c:v>119</c:v>
                </c:pt>
                <c:pt idx="10">
                  <c:v>119</c:v>
                </c:pt>
                <c:pt idx="11">
                  <c:v>143</c:v>
                </c:pt>
                <c:pt idx="12">
                  <c:v>143</c:v>
                </c:pt>
                <c:pt idx="13">
                  <c:v>143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1498</c:v>
                </c:pt>
                <c:pt idx="1">
                  <c:v>1498</c:v>
                </c:pt>
                <c:pt idx="2">
                  <c:v>1498</c:v>
                </c:pt>
                <c:pt idx="3">
                  <c:v>1498</c:v>
                </c:pt>
                <c:pt idx="4">
                  <c:v>1498</c:v>
                </c:pt>
                <c:pt idx="5">
                  <c:v>1129</c:v>
                </c:pt>
                <c:pt idx="6">
                  <c:v>1129</c:v>
                </c:pt>
                <c:pt idx="7">
                  <c:v>1129</c:v>
                </c:pt>
                <c:pt idx="8">
                  <c:v>1129</c:v>
                </c:pt>
                <c:pt idx="9">
                  <c:v>1129</c:v>
                </c:pt>
                <c:pt idx="10">
                  <c:v>1129</c:v>
                </c:pt>
                <c:pt idx="11">
                  <c:v>1255</c:v>
                </c:pt>
                <c:pt idx="12">
                  <c:v>1255</c:v>
                </c:pt>
                <c:pt idx="13">
                  <c:v>1255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1929.1279</c:v>
                </c:pt>
                <c:pt idx="1">
                  <c:v>2197.4865</c:v>
                </c:pt>
                <c:pt idx="2">
                  <c:v>2404.7867999999999</c:v>
                </c:pt>
                <c:pt idx="3">
                  <c:v>2670.2838999999999</c:v>
                </c:pt>
                <c:pt idx="4">
                  <c:v>2967.8759</c:v>
                </c:pt>
                <c:pt idx="5">
                  <c:v>3258.3092000000001</c:v>
                </c:pt>
                <c:pt idx="6">
                  <c:v>3378.0754999999999</c:v>
                </c:pt>
                <c:pt idx="7">
                  <c:v>3087.4760999999999</c:v>
                </c:pt>
                <c:pt idx="8">
                  <c:v>3226.5920000000001</c:v>
                </c:pt>
                <c:pt idx="9">
                  <c:v>3292.9792000000002</c:v>
                </c:pt>
                <c:pt idx="10">
                  <c:v>3264.5322999999999</c:v>
                </c:pt>
                <c:pt idx="11">
                  <c:v>3105.6779000000001</c:v>
                </c:pt>
                <c:pt idx="12">
                  <c:v>3220.6109999999999</c:v>
                </c:pt>
                <c:pt idx="13">
                  <c:v>3593.2746999999999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4.1280000000000001</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40.438000000000002</c:v>
                </c:pt>
                <c:pt idx="3">
                  <c:v>3.8279999999999998</c:v>
                </c:pt>
                <c:pt idx="4">
                  <c:v>5.6020000000000003</c:v>
                </c:pt>
                <c:pt idx="5">
                  <c:v>4.8970000000000002</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20</c:v>
                </c:pt>
                <c:pt idx="1">
                  <c:v>14</c:v>
                </c:pt>
                <c:pt idx="2">
                  <c:v>42.44</c:v>
                </c:pt>
                <c:pt idx="3">
                  <c:v>15.087999999999999</c:v>
                </c:pt>
                <c:pt idx="4">
                  <c:v>20.25</c:v>
                </c:pt>
                <c:pt idx="5">
                  <c:v>20.712</c:v>
                </c:pt>
                <c:pt idx="6">
                  <c:v>19.923999999999999</c:v>
                </c:pt>
                <c:pt idx="7">
                  <c:v>20.248999999999999</c:v>
                </c:pt>
                <c:pt idx="8">
                  <c:v>18.443000000000001</c:v>
                </c:pt>
                <c:pt idx="9">
                  <c:v>18</c:v>
                </c:pt>
                <c:pt idx="10">
                  <c:v>47.54</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3.2</c:v>
                </c:pt>
                <c:pt idx="1">
                  <c:v>0</c:v>
                </c:pt>
                <c:pt idx="2">
                  <c:v>0</c:v>
                </c:pt>
                <c:pt idx="3">
                  <c:v>0</c:v>
                </c:pt>
                <c:pt idx="4">
                  <c:v>0</c:v>
                </c:pt>
                <c:pt idx="5">
                  <c:v>0</c:v>
                </c:pt>
                <c:pt idx="6">
                  <c:v>3.194</c:v>
                </c:pt>
                <c:pt idx="7">
                  <c:v>3.113</c:v>
                </c:pt>
                <c:pt idx="8">
                  <c:v>0</c:v>
                </c:pt>
                <c:pt idx="9">
                  <c:v>0</c:v>
                </c:pt>
                <c:pt idx="10">
                  <c:v>3.9</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316.08999999999997</c:v>
                </c:pt>
                <c:pt idx="1">
                  <c:v>401.87599999999998</c:v>
                </c:pt>
                <c:pt idx="2">
                  <c:v>397.19499999999999</c:v>
                </c:pt>
                <c:pt idx="3">
                  <c:v>488.59500000000003</c:v>
                </c:pt>
                <c:pt idx="4">
                  <c:v>507.61099999999999</c:v>
                </c:pt>
                <c:pt idx="5">
                  <c:v>495.27699999999999</c:v>
                </c:pt>
                <c:pt idx="6">
                  <c:v>489.36500000000001</c:v>
                </c:pt>
                <c:pt idx="7">
                  <c:v>370.65100000000001</c:v>
                </c:pt>
                <c:pt idx="8">
                  <c:v>446.56200000000001</c:v>
                </c:pt>
                <c:pt idx="9">
                  <c:v>399.94400000000002</c:v>
                </c:pt>
                <c:pt idx="10">
                  <c:v>411.77199999999999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10.6</c:v>
                </c:pt>
                <c:pt idx="1">
                  <c:v>15.015000000000001</c:v>
                </c:pt>
                <c:pt idx="2">
                  <c:v>15.058999999999999</c:v>
                </c:pt>
                <c:pt idx="3">
                  <c:v>14.003</c:v>
                </c:pt>
                <c:pt idx="4">
                  <c:v>18.127000000000002</c:v>
                </c:pt>
                <c:pt idx="5">
                  <c:v>17.48</c:v>
                </c:pt>
                <c:pt idx="6">
                  <c:v>18.902999999999999</c:v>
                </c:pt>
                <c:pt idx="7">
                  <c:v>16.792999999999999</c:v>
                </c:pt>
                <c:pt idx="8">
                  <c:v>15.667</c:v>
                </c:pt>
                <c:pt idx="9">
                  <c:v>13.843</c:v>
                </c:pt>
                <c:pt idx="10">
                  <c:v>12.023999999999999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328.69</c:v>
                </c:pt>
                <c:pt idx="1">
                  <c:v>400.86099999999999</c:v>
                </c:pt>
                <c:pt idx="2">
                  <c:v>465.01400000000001</c:v>
                </c:pt>
                <c:pt idx="3">
                  <c:v>493.50799999999998</c:v>
                </c:pt>
                <c:pt idx="4">
                  <c:v>515.33600000000001</c:v>
                </c:pt>
                <c:pt idx="5">
                  <c:v>503.40600000000001</c:v>
                </c:pt>
                <c:pt idx="6">
                  <c:v>493.58</c:v>
                </c:pt>
                <c:pt idx="7">
                  <c:v>377.22</c:v>
                </c:pt>
                <c:pt idx="8">
                  <c:v>449.33800000000002</c:v>
                </c:pt>
                <c:pt idx="9">
                  <c:v>404.101</c:v>
                </c:pt>
                <c:pt idx="10">
                  <c:v>455.31599999999997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71.661405044336604</c:v>
                </c:pt>
                <c:pt idx="1">
                  <c:v>71.83210677146576</c:v>
                </c:pt>
                <c:pt idx="2">
                  <c:v>72.86374340786162</c:v>
                </c:pt>
                <c:pt idx="3">
                  <c:v>73.566788870413021</c:v>
                </c:pt>
                <c:pt idx="4">
                  <c:v>71.670931449955958</c:v>
                </c:pt>
                <c:pt idx="5">
                  <c:v>67.420232711529181</c:v>
                </c:pt>
                <c:pt idx="6">
                  <c:v>59.406743123185912</c:v>
                </c:pt>
                <c:pt idx="7">
                  <c:v>56.610949966906226</c:v>
                </c:pt>
                <c:pt idx="8">
                  <c:v>53.006210834589581</c:v>
                </c:pt>
                <c:pt idx="9">
                  <c:v>48.430740120095699</c:v>
                </c:pt>
                <c:pt idx="10">
                  <c:v>51.067261442309245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203.687207985155</c:v>
                </c:pt>
                <c:pt idx="1">
                  <c:v>220.54377978978118</c:v>
                </c:pt>
                <c:pt idx="2">
                  <c:v>245.67595406571056</c:v>
                </c:pt>
                <c:pt idx="3">
                  <c:v>236.44113510038483</c:v>
                </c:pt>
                <c:pt idx="4">
                  <c:v>264.25142255925101</c:v>
                </c:pt>
                <c:pt idx="5">
                  <c:v>237.16737119308854</c:v>
                </c:pt>
                <c:pt idx="6">
                  <c:v>217.39056144340054</c:v>
                </c:pt>
                <c:pt idx="7">
                  <c:v>209.26840458793305</c:v>
                </c:pt>
                <c:pt idx="8">
                  <c:v>192.56463286825334</c:v>
                </c:pt>
                <c:pt idx="9">
                  <c:v>202.96044806438741</c:v>
                </c:pt>
                <c:pt idx="10">
                  <c:v>248.27154186118997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0.14791783657384089</c:v>
                </c:pt>
                <c:pt idx="1">
                  <c:v>0.20902909123590521</c:v>
                </c:pt>
                <c:pt idx="2">
                  <c:v>0.20667343311893596</c:v>
                </c:pt>
                <c:pt idx="3">
                  <c:v>0.19034404267210997</c:v>
                </c:pt>
                <c:pt idx="4">
                  <c:v>0.25291983281474628</c:v>
                </c:pt>
                <c:pt idx="5">
                  <c:v>0.25926935130573697</c:v>
                </c:pt>
                <c:pt idx="6">
                  <c:v>0.31819620141105376</c:v>
                </c:pt>
                <c:pt idx="7">
                  <c:v>0.29663872466045693</c:v>
                </c:pt>
                <c:pt idx="8">
                  <c:v>0.29556913715055422</c:v>
                </c:pt>
                <c:pt idx="9">
                  <c:v>0.28583085795659829</c:v>
                </c:pt>
                <c:pt idx="10">
                  <c:v>0.23545417671522348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455.31599999999997</c:v>
                </c:pt>
                <c:pt idx="2">
                  <c:v>0</c:v>
                </c:pt>
                <c:pt idx="3">
                  <c:v>0</c:v>
                </c:pt>
                <c:pt idx="4">
                  <c:v>12.023999999999999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455.31599999999997</c:v>
                </c:pt>
                <c:pt idx="4" formatCode="#,##0">
                  <c:v>12.023999999999999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22：鉄鋼業(N=1)</c:v>
                </c:pt>
                <c:pt idx="5">
                  <c:v>9：食料品製造業(N=0)</c:v>
                </c:pt>
                <c:pt idx="6">
                  <c:v>10：飲料・たばこ・飼料製造業(N=0)</c:v>
                </c:pt>
                <c:pt idx="7">
                  <c:v>11：繊維工業(N=7)</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24：金属製品製造業(N=0)</c:v>
                </c:pt>
                <c:pt idx="16">
                  <c:v>25：はん用機械器具製造業(N=2)</c:v>
                </c:pt>
                <c:pt idx="17">
                  <c:v>26：生産用機械器具製造業(N=0)</c:v>
                </c:pt>
                <c:pt idx="18">
                  <c:v>27：業務用機械器具製造業(N=0)</c:v>
                </c:pt>
                <c:pt idx="19">
                  <c:v>28：電子部品等製造業(N=4)</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5.4610000000000003</c:v>
                </c:pt>
                <c:pt idx="2">
                  <c:v>0</c:v>
                </c:pt>
                <c:pt idx="3">
                  <c:v>0</c:v>
                </c:pt>
                <c:pt idx="4">
                  <c:v>3.5169999999999999</c:v>
                </c:pt>
                <c:pt idx="5">
                  <c:v>0</c:v>
                </c:pt>
                <c:pt idx="6">
                  <c:v>0</c:v>
                </c:pt>
                <c:pt idx="7">
                  <c:v>156.54900000000001</c:v>
                </c:pt>
                <c:pt idx="8">
                  <c:v>0</c:v>
                </c:pt>
                <c:pt idx="9">
                  <c:v>0</c:v>
                </c:pt>
                <c:pt idx="10">
                  <c:v>0</c:v>
                </c:pt>
                <c:pt idx="11">
                  <c:v>5.5830000000000002</c:v>
                </c:pt>
                <c:pt idx="12">
                  <c:v>0</c:v>
                </c:pt>
                <c:pt idx="13">
                  <c:v>0</c:v>
                </c:pt>
                <c:pt idx="14">
                  <c:v>12.079000000000001</c:v>
                </c:pt>
                <c:pt idx="15">
                  <c:v>0</c:v>
                </c:pt>
                <c:pt idx="16">
                  <c:v>15.423</c:v>
                </c:pt>
                <c:pt idx="17">
                  <c:v>0</c:v>
                </c:pt>
                <c:pt idx="18">
                  <c:v>0</c:v>
                </c:pt>
                <c:pt idx="19">
                  <c:v>241.51300000000001</c:v>
                </c:pt>
                <c:pt idx="20">
                  <c:v>0</c:v>
                </c:pt>
                <c:pt idx="21">
                  <c:v>0</c:v>
                </c:pt>
                <c:pt idx="22">
                  <c:v>15.191000000000001</c:v>
                </c:pt>
                <c:pt idx="23">
                  <c:v>0</c:v>
                </c:pt>
                <c:pt idx="24">
                  <c:v>0</c:v>
                </c:pt>
                <c:pt idx="25">
                  <c:v>0</c:v>
                </c:pt>
                <c:pt idx="26">
                  <c:v>0</c:v>
                </c:pt>
                <c:pt idx="27">
                  <c:v>0</c:v>
                </c:pt>
                <c:pt idx="28">
                  <c:v>0</c:v>
                </c:pt>
                <c:pt idx="29">
                  <c:v>0</c:v>
                </c:pt>
                <c:pt idx="30">
                  <c:v>3.0009999999999999</c:v>
                </c:pt>
                <c:pt idx="31">
                  <c:v>0</c:v>
                </c:pt>
                <c:pt idx="32">
                  <c:v>0</c:v>
                </c:pt>
                <c:pt idx="33">
                  <c:v>9.0229999999999997</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173.34411188397289</c:v>
                </c:pt>
                <c:pt idx="2">
                  <c:v>3.935378643105695</c:v>
                </c:pt>
                <c:pt idx="3">
                  <c:v>10.13774909747735</c:v>
                </c:pt>
                <c:pt idx="4">
                  <c:v>42.090950246446702</c:v>
                </c:pt>
                <c:pt idx="5">
                  <c:v>65.397215455758754</c:v>
                </c:pt>
                <c:pt idx="7">
                  <c:v>92.123130637466716</c:v>
                </c:pt>
                <c:pt idx="8">
                  <c:v>2.8066780590443101</c:v>
                </c:pt>
                <c:pt idx="9">
                  <c:v>0</c:v>
                </c:pt>
                <c:pt idx="10">
                  <c:v>4.9087258496058501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187.41723962455595</c:v>
                </c:pt>
                <c:pt idx="4" formatCode="#,##0">
                  <c:v>42.090950246446702</c:v>
                </c:pt>
                <c:pt idx="5" formatCode="#,##0">
                  <c:v>65.397215455758754</c:v>
                </c:pt>
                <c:pt idx="6" formatCode="#,##0">
                  <c:v>94.929808696511031</c:v>
                </c:pt>
                <c:pt idx="10" formatCode="#,##0">
                  <c:v>4.9087258496058501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411.77199999999999</c:v>
                </c:pt>
                <c:pt idx="2" formatCode="#,##0_);[Red]\(#,##0\)">
                  <c:v>0</c:v>
                </c:pt>
                <c:pt idx="3" formatCode="#,##0_);[Red]\(#,##0\)">
                  <c:v>0</c:v>
                </c:pt>
                <c:pt idx="4" formatCode="#,##0_);[Red]\(#,##0\)">
                  <c:v>0</c:v>
                </c:pt>
                <c:pt idx="5" formatCode="#,##0_);[Red]\(#,##0\)">
                  <c:v>0</c:v>
                </c:pt>
                <c:pt idx="6" formatCode="#,##0_);[Red]\(#,##0\)">
                  <c:v>3.9</c:v>
                </c:pt>
                <c:pt idx="7" formatCode="#,##0_);[Red]\(#,##0\)">
                  <c:v>47.54</c:v>
                </c:pt>
                <c:pt idx="8" formatCode="#,##0_);[Red]\(#,##0\)">
                  <c:v>0</c:v>
                </c:pt>
                <c:pt idx="9" formatCode="#,##0_);[Red]\(#,##0\)">
                  <c:v>4.1280000000000001</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411.77199999999999</c:v>
                </c:pt>
                <c:pt idx="1">
                  <c:v>0</c:v>
                </c:pt>
                <c:pt idx="4" formatCode="#,##0_);[Red]\(#,##0\)">
                  <c:v>0</c:v>
                </c:pt>
                <c:pt idx="5" formatCode="#,##0_);[Red]\(#,##0\)">
                  <c:v>0</c:v>
                </c:pt>
                <c:pt idx="6" formatCode="#,##0_);[Red]\(#,##0\)">
                  <c:v>3.9</c:v>
                </c:pt>
                <c:pt idx="7" formatCode="#,##0_);[Red]\(#,##0\)">
                  <c:v>47.54</c:v>
                </c:pt>
                <c:pt idx="8" formatCode="#,##0_);[Red]\(#,##0\)">
                  <c:v>0</c:v>
                </c:pt>
                <c:pt idx="9" formatCode="#,##0_);[Red]\(#,##0\)">
                  <c:v>4.1280000000000001</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能美市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11：繊維工業(N=7)</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25：はん用機械器具製造業(N=2)</c:v>
                </c:pt>
                <c:pt idx="12">
                  <c:v>26：生産用機械器具製造業(N=0)</c:v>
                </c:pt>
                <c:pt idx="13">
                  <c:v>27：業務用機械器具製造業(N=0)</c:v>
                </c:pt>
                <c:pt idx="14">
                  <c:v>28：電子部品等製造業(N=4)</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22.364142857142859</c:v>
                </c:pt>
                <c:pt idx="3">
                  <c:v>0</c:v>
                </c:pt>
                <c:pt idx="4">
                  <c:v>0</c:v>
                </c:pt>
                <c:pt idx="5">
                  <c:v>0</c:v>
                </c:pt>
                <c:pt idx="6">
                  <c:v>5.5830000000000002</c:v>
                </c:pt>
                <c:pt idx="7">
                  <c:v>0</c:v>
                </c:pt>
                <c:pt idx="8">
                  <c:v>0</c:v>
                </c:pt>
                <c:pt idx="9">
                  <c:v>12.079000000000001</c:v>
                </c:pt>
                <c:pt idx="10">
                  <c:v>0</c:v>
                </c:pt>
                <c:pt idx="11">
                  <c:v>7.7115</c:v>
                </c:pt>
                <c:pt idx="12">
                  <c:v>0</c:v>
                </c:pt>
                <c:pt idx="13">
                  <c:v>0</c:v>
                </c:pt>
                <c:pt idx="14">
                  <c:v>60.378250000000001</c:v>
                </c:pt>
                <c:pt idx="15">
                  <c:v>0</c:v>
                </c:pt>
                <c:pt idx="16">
                  <c:v>0</c:v>
                </c:pt>
                <c:pt idx="17">
                  <c:v>15.191000000000001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11：繊維工業(N=7)</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25：はん用機械器具製造業(N=2)</c:v>
                </c:pt>
                <c:pt idx="12">
                  <c:v>26：生産用機械器具製造業(N=0)</c:v>
                </c:pt>
                <c:pt idx="13">
                  <c:v>27：業務用機械器具製造業(N=0)</c:v>
                </c:pt>
                <c:pt idx="14">
                  <c:v>28：電子部品等製造業(N=4)</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能美市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3.0009999999999999</c:v>
                </c:pt>
                <c:pt idx="7">
                  <c:v>0</c:v>
                </c:pt>
                <c:pt idx="8">
                  <c:v>0</c:v>
                </c:pt>
                <c:pt idx="9">
                  <c:v>9.0229999999999997</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能美市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能美市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5.4610000000000003</c:v>
                </c:pt>
                <c:pt idx="2">
                  <c:v>0</c:v>
                </c:pt>
                <c:pt idx="3">
                  <c:v>0</c:v>
                </c:pt>
                <c:pt idx="4">
                  <c:v>3.5169999999999999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15,169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5846.9510000000028</c:v>
                </c:pt>
                <c:pt idx="1">
                  <c:v>7977.2999999999975</c:v>
                </c:pt>
                <c:pt idx="2">
                  <c:v>0</c:v>
                </c:pt>
                <c:pt idx="3">
                  <c:v>1220</c:v>
                </c:pt>
                <c:pt idx="4">
                  <c:v>0</c:v>
                </c:pt>
                <c:pt idx="5">
                  <c:v>125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24,857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7017.0428341200022</c:v>
                </c:pt>
                <c:pt idx="1">
                  <c:v>10552.053347999996</c:v>
                </c:pt>
                <c:pt idx="2">
                  <c:v>0</c:v>
                </c:pt>
                <c:pt idx="3">
                  <c:v>6412.32</c:v>
                </c:pt>
                <c:pt idx="4">
                  <c:v>0</c:v>
                </c:pt>
                <c:pt idx="5">
                  <c:v>876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能美市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24.721957187999998</c:v>
                </c:pt>
                <c:pt idx="1">
                  <c:v>2.3088310919999997</c:v>
                </c:pt>
                <c:pt idx="2">
                  <c:v>1.3076926200000001</c:v>
                </c:pt>
                <c:pt idx="3">
                  <c:v>0</c:v>
                </c:pt>
                <c:pt idx="4">
                  <c:v>8.4069252100000007</c:v>
                </c:pt>
                <c:pt idx="5">
                  <c:v>32.761157849999996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609,325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能美市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568005</c:v>
                </c:pt>
                <c:pt idx="1">
                  <c:v>33600</c:v>
                </c:pt>
                <c:pt idx="2">
                  <c:v>7720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125</c:v>
                </c:pt>
                <c:pt idx="1">
                  <c:v>125</c:v>
                </c:pt>
                <c:pt idx="2">
                  <c:v>125</c:v>
                </c:pt>
                <c:pt idx="3">
                  <c:v>125</c:v>
                </c:pt>
                <c:pt idx="4">
                  <c:v>125</c:v>
                </c:pt>
                <c:pt idx="5">
                  <c:v>125</c:v>
                </c:pt>
                <c:pt idx="6">
                  <c:v>125</c:v>
                </c:pt>
                <c:pt idx="7">
                  <c:v>125</c:v>
                </c:pt>
                <c:pt idx="8">
                  <c:v>125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640</c:v>
                </c:pt>
                <c:pt idx="1">
                  <c:v>640</c:v>
                </c:pt>
                <c:pt idx="2">
                  <c:v>640</c:v>
                </c:pt>
                <c:pt idx="3">
                  <c:v>1220</c:v>
                </c:pt>
                <c:pt idx="4">
                  <c:v>1220</c:v>
                </c:pt>
                <c:pt idx="5">
                  <c:v>1220</c:v>
                </c:pt>
                <c:pt idx="6">
                  <c:v>1220</c:v>
                </c:pt>
                <c:pt idx="7">
                  <c:v>1220</c:v>
                </c:pt>
                <c:pt idx="8">
                  <c:v>1220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5268.2000000000007</c:v>
                </c:pt>
                <c:pt idx="1">
                  <c:v>5852.8</c:v>
                </c:pt>
                <c:pt idx="2">
                  <c:v>6015</c:v>
                </c:pt>
                <c:pt idx="3">
                  <c:v>6748.6</c:v>
                </c:pt>
                <c:pt idx="4">
                  <c:v>6950.7999999999993</c:v>
                </c:pt>
                <c:pt idx="5">
                  <c:v>7475.9999999999973</c:v>
                </c:pt>
                <c:pt idx="6">
                  <c:v>7486.7999999999975</c:v>
                </c:pt>
                <c:pt idx="7">
                  <c:v>7947.5999999999976</c:v>
                </c:pt>
                <c:pt idx="8">
                  <c:v>7977.2999999999975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3196.569</c:v>
                </c:pt>
                <c:pt idx="1">
                  <c:v>3616.1689999999999</c:v>
                </c:pt>
                <c:pt idx="2">
                  <c:v>3927.2849999999999</c:v>
                </c:pt>
                <c:pt idx="3">
                  <c:v>4164.1890000000003</c:v>
                </c:pt>
                <c:pt idx="4">
                  <c:v>4576.5270000000019</c:v>
                </c:pt>
                <c:pt idx="5">
                  <c:v>4785.4920000000011</c:v>
                </c:pt>
                <c:pt idx="6">
                  <c:v>5095.6020000000008</c:v>
                </c:pt>
                <c:pt idx="7">
                  <c:v>5415.090000000002</c:v>
                </c:pt>
                <c:pt idx="8">
                  <c:v>5846.9510000000028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2.958719197419931E-2</c:v>
                </c:pt>
                <c:pt idx="1">
                  <c:v>3.4312644974944906E-2</c:v>
                </c:pt>
                <c:pt idx="2">
                  <c:v>3.5802052622706471E-2</c:v>
                </c:pt>
                <c:pt idx="3">
                  <c:v>4.530303738429757E-2</c:v>
                </c:pt>
                <c:pt idx="4">
                  <c:v>4.8350365171302756E-2</c:v>
                </c:pt>
                <c:pt idx="5">
                  <c:v>4.6768608054203326E-2</c:v>
                </c:pt>
                <c:pt idx="6">
                  <c:v>4.0794917484388904E-2</c:v>
                </c:pt>
                <c:pt idx="7">
                  <c:v>4.9629909913401937E-2</c:v>
                </c:pt>
                <c:pt idx="8">
                  <c:v>5.0768690759754376E-2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234.81669258483581</c:v>
                </c:pt>
                <c:pt idx="2">
                  <c:v>2.912756045454687</c:v>
                </c:pt>
                <c:pt idx="3">
                  <c:v>7.946505435420038</c:v>
                </c:pt>
                <c:pt idx="4">
                  <c:v>72.86374340786162</c:v>
                </c:pt>
                <c:pt idx="5">
                  <c:v>97.895200584240214</c:v>
                </c:pt>
                <c:pt idx="7">
                  <c:v>86.274863601983043</c:v>
                </c:pt>
                <c:pt idx="8">
                  <c:v>3.8494889349637398</c:v>
                </c:pt>
                <c:pt idx="9">
                  <c:v>0</c:v>
                </c:pt>
                <c:pt idx="10">
                  <c:v>4.9582586493152254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245.67595406571056</c:v>
                </c:pt>
                <c:pt idx="4" formatCode="#,##0">
                  <c:v>72.86374340786162</c:v>
                </c:pt>
                <c:pt idx="5" formatCode="#,##0">
                  <c:v>97.895200584240214</c:v>
                </c:pt>
                <c:pt idx="6" formatCode="#,##0">
                  <c:v>90.124352536946787</c:v>
                </c:pt>
                <c:pt idx="10" formatCode="#,##0">
                  <c:v>4.9582586493152254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756</c:v>
                </c:pt>
                <c:pt idx="1">
                  <c:v>838</c:v>
                </c:pt>
                <c:pt idx="2">
                  <c:v>900</c:v>
                </c:pt>
                <c:pt idx="3">
                  <c:v>942</c:v>
                </c:pt>
                <c:pt idx="4">
                  <c:v>1020</c:v>
                </c:pt>
                <c:pt idx="5">
                  <c:v>1060</c:v>
                </c:pt>
                <c:pt idx="6">
                  <c:v>1119</c:v>
                </c:pt>
                <c:pt idx="7">
                  <c:v>1174</c:v>
                </c:pt>
                <c:pt idx="8">
                  <c:v>1255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489620.98116237216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24857.416182119996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787180.02500000002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686721.03299999994</c:v>
                </c:pt>
                <c:pt idx="1">
                  <c:v>64134.197</c:v>
                </c:pt>
                <c:pt idx="2">
                  <c:v>36324.794999999998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17569.096182119996</c:v>
                </c:pt>
                <c:pt idx="1">
                  <c:v>0</c:v>
                </c:pt>
                <c:pt idx="2">
                  <c:v>6412.32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187.10738678888697</c:v>
                </c:pt>
                <c:pt idx="2">
                  <c:v>2.6565418227148641</c:v>
                </c:pt>
                <c:pt idx="3">
                  <c:v>6.5098715087986463</c:v>
                </c:pt>
                <c:pt idx="4">
                  <c:v>51.594779872740041</c:v>
                </c:pt>
                <c:pt idx="5">
                  <c:v>78.309648094380833</c:v>
                </c:pt>
                <c:pt idx="7">
                  <c:v>75.173081714424427</c:v>
                </c:pt>
                <c:pt idx="8">
                  <c:v>2.9263021313421449</c:v>
                </c:pt>
                <c:pt idx="9">
                  <c:v>0</c:v>
                </c:pt>
                <c:pt idx="10">
                  <c:v>4.6861050079200002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196.27380012040049</c:v>
                </c:pt>
                <c:pt idx="4">
                  <c:v>51.594779872740041</c:v>
                </c:pt>
                <c:pt idx="5">
                  <c:v>78.309648094380833</c:v>
                </c:pt>
                <c:pt idx="6">
                  <c:v>78.099383845766567</c:v>
                </c:pt>
                <c:pt idx="10">
                  <c:v>4.6861050079200002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-50788.638057161006</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再エネ比較シート!$BM$72:$BM$161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0</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再エネ比較シート!$BK$72:$BK$161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-50788.638057161006</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再エネ比較シート!$BE$72:$BE$161</c:f>
              <c:numCache>
                <c:formatCode>#,##0_);[Red]\(#,##0\)</c:formatCode>
                <c:ptCount val="90"/>
                <c:pt idx="0">
                  <c:v>447598.08199999994</c:v>
                </c:pt>
                <c:pt idx="1">
                  <c:v>247807.19400000002</c:v>
                </c:pt>
                <c:pt idx="2">
                  <c:v>1735979.68</c:v>
                </c:pt>
                <c:pt idx="3">
                  <c:v>2758450.9129999997</c:v>
                </c:pt>
                <c:pt idx="4">
                  <c:v>630908.16000000003</c:v>
                </c:pt>
                <c:pt idx="5">
                  <c:v>189754.91899999999</c:v>
                </c:pt>
                <c:pt idx="6">
                  <c:v>1679416.977</c:v>
                </c:pt>
                <c:pt idx="7">
                  <c:v>1274127.186</c:v>
                </c:pt>
                <c:pt idx="8">
                  <c:v>858579.04699999979</c:v>
                </c:pt>
                <c:pt idx="9">
                  <c:v>709706.08499999996</c:v>
                </c:pt>
                <c:pt idx="10">
                  <c:v>777019.42299999995</c:v>
                </c:pt>
                <c:pt idx="11">
                  <c:v>1466276.7370000002</c:v>
                </c:pt>
                <c:pt idx="12">
                  <c:v>810251.3890000002</c:v>
                </c:pt>
                <c:pt idx="13">
                  <c:v>280042.04300000001</c:v>
                </c:pt>
                <c:pt idx="14">
                  <c:v>686721.03299999994</c:v>
                </c:pt>
                <c:pt idx="15">
                  <c:v>1113959.4240000001</c:v>
                </c:pt>
                <c:pt idx="16">
                  <c:v>2210941.392</c:v>
                </c:pt>
                <c:pt idx="17">
                  <c:v>695089.96500000008</c:v>
                </c:pt>
                <c:pt idx="18">
                  <c:v>699884.82799999998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再エネ比較シート!$BF$72:$BF$161</c:f>
              <c:numCache>
                <c:formatCode>#,##0_);[Red]\(#,##0\)</c:formatCode>
                <c:ptCount val="90"/>
                <c:pt idx="0">
                  <c:v>627098.35800000001</c:v>
                </c:pt>
                <c:pt idx="1">
                  <c:v>161.79599999999999</c:v>
                </c:pt>
                <c:pt idx="2">
                  <c:v>661285.36100000015</c:v>
                </c:pt>
                <c:pt idx="3">
                  <c:v>554506.39899999998</c:v>
                </c:pt>
                <c:pt idx="4">
                  <c:v>30559.848000000005</c:v>
                </c:pt>
                <c:pt idx="5">
                  <c:v>0</c:v>
                </c:pt>
                <c:pt idx="6">
                  <c:v>656240.82299999997</c:v>
                </c:pt>
                <c:pt idx="7">
                  <c:v>567954.84199999995</c:v>
                </c:pt>
                <c:pt idx="8">
                  <c:v>1277754.304</c:v>
                </c:pt>
                <c:pt idx="9">
                  <c:v>103141.008</c:v>
                </c:pt>
                <c:pt idx="10">
                  <c:v>283448.88199999993</c:v>
                </c:pt>
                <c:pt idx="11">
                  <c:v>990579.30900000001</c:v>
                </c:pt>
                <c:pt idx="12">
                  <c:v>622917.09100000001</c:v>
                </c:pt>
                <c:pt idx="13">
                  <c:v>0</c:v>
                </c:pt>
                <c:pt idx="14">
                  <c:v>64134.197</c:v>
                </c:pt>
                <c:pt idx="15">
                  <c:v>110257.73699999998</c:v>
                </c:pt>
                <c:pt idx="16">
                  <c:v>963679.53</c:v>
                </c:pt>
                <c:pt idx="17">
                  <c:v>399997.42499999993</c:v>
                </c:pt>
                <c:pt idx="18">
                  <c:v>1415703.757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再エネ比較シート!$BG$72:$BG$161</c:f>
              <c:numCache>
                <c:formatCode>#,##0_);[Red]\(#,##0\)</c:formatCode>
                <c:ptCount val="90"/>
                <c:pt idx="0">
                  <c:v>0</c:v>
                </c:pt>
                <c:pt idx="1">
                  <c:v>0</c:v>
                </c:pt>
                <c:pt idx="2">
                  <c:v>28402.517</c:v>
                </c:pt>
                <c:pt idx="3">
                  <c:v>116635.99</c:v>
                </c:pt>
                <c:pt idx="4">
                  <c:v>1010.5299999999999</c:v>
                </c:pt>
                <c:pt idx="5">
                  <c:v>14993.185000000003</c:v>
                </c:pt>
                <c:pt idx="6">
                  <c:v>64935.282000000007</c:v>
                </c:pt>
                <c:pt idx="7">
                  <c:v>0</c:v>
                </c:pt>
                <c:pt idx="8">
                  <c:v>0</c:v>
                </c:pt>
                <c:pt idx="9">
                  <c:v>7229.0730000000012</c:v>
                </c:pt>
                <c:pt idx="10">
                  <c:v>619.39800000000002</c:v>
                </c:pt>
                <c:pt idx="11">
                  <c:v>3479.3139999999999</c:v>
                </c:pt>
                <c:pt idx="12">
                  <c:v>0</c:v>
                </c:pt>
                <c:pt idx="13">
                  <c:v>4417.2910000000011</c:v>
                </c:pt>
                <c:pt idx="14">
                  <c:v>36324.794999999998</c:v>
                </c:pt>
                <c:pt idx="15">
                  <c:v>2106.623</c:v>
                </c:pt>
                <c:pt idx="16">
                  <c:v>530885.86100000003</c:v>
                </c:pt>
                <c:pt idx="17">
                  <c:v>9066.4269999999997</c:v>
                </c:pt>
                <c:pt idx="18">
                  <c:v>7040.2889999999998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再エネ比較シート!$BH$72:$BH$161</c:f>
              <c:numCache>
                <c:formatCode>#,##0_);[Red]\(#,##0\)</c:formatCode>
                <c:ptCount val="90"/>
                <c:pt idx="0">
                  <c:v>316.166</c:v>
                </c:pt>
                <c:pt idx="1">
                  <c:v>0</c:v>
                </c:pt>
                <c:pt idx="2">
                  <c:v>59.35799999999999</c:v>
                </c:pt>
                <c:pt idx="3">
                  <c:v>3969.366</c:v>
                </c:pt>
                <c:pt idx="4">
                  <c:v>22.074999999999999</c:v>
                </c:pt>
                <c:pt idx="5">
                  <c:v>0</c:v>
                </c:pt>
                <c:pt idx="6">
                  <c:v>0</c:v>
                </c:pt>
                <c:pt idx="7">
                  <c:v>621.04899999999998</c:v>
                </c:pt>
                <c:pt idx="8">
                  <c:v>657.84100000000001</c:v>
                </c:pt>
                <c:pt idx="9">
                  <c:v>0</c:v>
                </c:pt>
                <c:pt idx="10">
                  <c:v>0</c:v>
                </c:pt>
                <c:pt idx="11">
                  <c:v>2569.5529999999999</c:v>
                </c:pt>
                <c:pt idx="12">
                  <c:v>361.78800000000001</c:v>
                </c:pt>
                <c:pt idx="13">
                  <c:v>20.849</c:v>
                </c:pt>
                <c:pt idx="14">
                  <c:v>0</c:v>
                </c:pt>
                <c:pt idx="15">
                  <c:v>31.885999999999996</c:v>
                </c:pt>
                <c:pt idx="16">
                  <c:v>810.65099999999984</c:v>
                </c:pt>
                <c:pt idx="17">
                  <c:v>0</c:v>
                </c:pt>
                <c:pt idx="18">
                  <c:v>47.094000000000008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再エネ比較シート!$BI$72:$BI$161</c:f>
              <c:numCache>
                <c:formatCode>#,##0_);[Red]\(#,##0\)</c:formatCode>
                <c:ptCount val="90"/>
                <c:pt idx="0">
                  <c:v>1075012.6059999999</c:v>
                </c:pt>
                <c:pt idx="1">
                  <c:v>247968.99000000002</c:v>
                </c:pt>
                <c:pt idx="2">
                  <c:v>2425726.9160000002</c:v>
                </c:pt>
                <c:pt idx="3">
                  <c:v>3433562.6680000001</c:v>
                </c:pt>
                <c:pt idx="4">
                  <c:v>662500.61300000001</c:v>
                </c:pt>
                <c:pt idx="5">
                  <c:v>204748.10399999999</c:v>
                </c:pt>
                <c:pt idx="6">
                  <c:v>2400593.0819999999</c:v>
                </c:pt>
                <c:pt idx="7">
                  <c:v>1842703.077</c:v>
                </c:pt>
                <c:pt idx="8">
                  <c:v>2136991.1919999998</c:v>
                </c:pt>
                <c:pt idx="9">
                  <c:v>820076.16599999997</c:v>
                </c:pt>
                <c:pt idx="10">
                  <c:v>1061087.703</c:v>
                </c:pt>
                <c:pt idx="11">
                  <c:v>2462904.9129999997</c:v>
                </c:pt>
                <c:pt idx="12">
                  <c:v>1433530.2680000002</c:v>
                </c:pt>
                <c:pt idx="13">
                  <c:v>284480.18300000002</c:v>
                </c:pt>
                <c:pt idx="14">
                  <c:v>787180.02500000002</c:v>
                </c:pt>
                <c:pt idx="15">
                  <c:v>1226355.67</c:v>
                </c:pt>
                <c:pt idx="16">
                  <c:v>3706317.4340000004</c:v>
                </c:pt>
                <c:pt idx="17">
                  <c:v>1104153.817</c:v>
                </c:pt>
                <c:pt idx="18">
                  <c:v>2122675.9679999999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能美市</c:v>
                </c:pt>
              </c:strCache>
            </c:strRef>
          </c:cat>
          <c:val>
            <c:numRef>
              <c:f>①CO2排出量の現状把握!$AX$43:$AX$45</c:f>
              <c:numCache>
                <c:formatCode>0%</c:formatCode>
                <c:ptCount val="3"/>
                <c:pt idx="0">
                  <c:v>0.42072759503743129</c:v>
                </c:pt>
                <c:pt idx="1">
                  <c:v>0.24943423796211131</c:v>
                </c:pt>
                <c:pt idx="2">
                  <c:v>0.47992961720028715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能美市</c:v>
                </c:pt>
              </c:strCache>
            </c:strRef>
          </c:cat>
          <c:val>
            <c:numRef>
              <c:f>①CO2排出量の現状把握!$AY$43:$AY$45</c:f>
              <c:numCache>
                <c:formatCode>0%</c:formatCode>
                <c:ptCount val="3"/>
                <c:pt idx="0">
                  <c:v>0.19118662390594171</c:v>
                </c:pt>
                <c:pt idx="1">
                  <c:v>0.23397857571007272</c:v>
                </c:pt>
                <c:pt idx="2">
                  <c:v>0.12615979788778484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能美市</c:v>
                </c:pt>
              </c:strCache>
            </c:strRef>
          </c:cat>
          <c:val>
            <c:numRef>
              <c:f>①CO2排出量の現状把握!$AZ$43:$AZ$45</c:f>
              <c:numCache>
                <c:formatCode>0%</c:formatCode>
                <c:ptCount val="3"/>
                <c:pt idx="0">
                  <c:v>0.18034974026133399</c:v>
                </c:pt>
                <c:pt idx="1">
                  <c:v>0.25607343742601135</c:v>
                </c:pt>
                <c:pt idx="2">
                  <c:v>0.19148311904070092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能美市</c:v>
                </c:pt>
              </c:strCache>
            </c:strRef>
          </c:cat>
          <c:val>
            <c:numRef>
              <c:f>①CO2排出量の現状把握!$BA$43:$BA$45</c:f>
              <c:numCache>
                <c:formatCode>0%</c:formatCode>
                <c:ptCount val="3"/>
                <c:pt idx="0">
                  <c:v>0.19226168778726088</c:v>
                </c:pt>
                <c:pt idx="1">
                  <c:v>0.2440976586714175</c:v>
                </c:pt>
                <c:pt idx="2">
                  <c:v>0.19096897991318393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能美市</c:v>
                </c:pt>
              </c:strCache>
            </c:strRef>
          </c:cat>
          <c:val>
            <c:numRef>
              <c:f>①CO2排出量の現状把握!$BB$43:$BB$45</c:f>
              <c:numCache>
                <c:formatCode>0%</c:formatCode>
                <c:ptCount val="3"/>
                <c:pt idx="0">
                  <c:v>1.5474353008032191E-2</c:v>
                </c:pt>
                <c:pt idx="1">
                  <c:v>1.6416090230387117E-2</c:v>
                </c:pt>
                <c:pt idx="2">
                  <c:v>1.1458485958043238E-2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12071</c:v>
                </c:pt>
                <c:pt idx="1">
                  <c:v>12071</c:v>
                </c:pt>
                <c:pt idx="2">
                  <c:v>12071</c:v>
                </c:pt>
                <c:pt idx="3">
                  <c:v>12071</c:v>
                </c:pt>
                <c:pt idx="4">
                  <c:v>12071</c:v>
                </c:pt>
                <c:pt idx="5">
                  <c:v>12488</c:v>
                </c:pt>
                <c:pt idx="6">
                  <c:v>12488</c:v>
                </c:pt>
                <c:pt idx="7">
                  <c:v>12488</c:v>
                </c:pt>
                <c:pt idx="8">
                  <c:v>12488</c:v>
                </c:pt>
                <c:pt idx="9">
                  <c:v>12488</c:v>
                </c:pt>
                <c:pt idx="10">
                  <c:v>12488</c:v>
                </c:pt>
                <c:pt idx="11">
                  <c:v>12487</c:v>
                </c:pt>
                <c:pt idx="12">
                  <c:v>12487</c:v>
                </c:pt>
                <c:pt idx="13">
                  <c:v>12487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5.0407914942421579</c:v>
                </c:pt>
                <c:pt idx="1">
                  <c:v>3.9069791504776501</c:v>
                </c:pt>
                <c:pt idx="2">
                  <c:v>4.445643784042268</c:v>
                </c:pt>
                <c:pt idx="3">
                  <c:v>5.277270065909649</c:v>
                </c:pt>
                <c:pt idx="4">
                  <c:v>4.9582586493152254</c:v>
                </c:pt>
                <c:pt idx="5">
                  <c:v>5.2038714758003399</c:v>
                </c:pt>
                <c:pt idx="6">
                  <c:v>3.8371340818073758</c:v>
                </c:pt>
                <c:pt idx="7">
                  <c:v>4.7518666525573474</c:v>
                </c:pt>
                <c:pt idx="8">
                  <c:v>5.1598551902399992</c:v>
                </c:pt>
                <c:pt idx="9">
                  <c:v>5.0163760904399997</c:v>
                </c:pt>
                <c:pt idx="10">
                  <c:v>5.2900465260300003</c:v>
                </c:pt>
                <c:pt idx="11">
                  <c:v>6.6821864443800001</c:v>
                </c:pt>
                <c:pt idx="12">
                  <c:v>5.7119616936200002</c:v>
                </c:pt>
                <c:pt idx="13">
                  <c:v>4.6861050079200002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48671</c:v>
                </c:pt>
                <c:pt idx="1">
                  <c:v>48714</c:v>
                </c:pt>
                <c:pt idx="2">
                  <c:v>48876</c:v>
                </c:pt>
                <c:pt idx="3">
                  <c:v>49559</c:v>
                </c:pt>
                <c:pt idx="4">
                  <c:v>49764</c:v>
                </c:pt>
                <c:pt idx="5">
                  <c:v>49818</c:v>
                </c:pt>
                <c:pt idx="6">
                  <c:v>49971</c:v>
                </c:pt>
                <c:pt idx="7">
                  <c:v>49993</c:v>
                </c:pt>
                <c:pt idx="8">
                  <c:v>50184</c:v>
                </c:pt>
                <c:pt idx="9">
                  <c:v>50306</c:v>
                </c:pt>
                <c:pt idx="10">
                  <c:v>50272</c:v>
                </c:pt>
                <c:pt idx="11">
                  <c:v>49905</c:v>
                </c:pt>
                <c:pt idx="12">
                  <c:v>49769</c:v>
                </c:pt>
                <c:pt idx="13">
                  <c:v>49708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能美市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1692</v>
      </c>
      <c r="B9" s="70">
        <v>239</v>
      </c>
      <c r="C9" s="70">
        <v>1</v>
      </c>
      <c r="D9" s="70">
        <v>15</v>
      </c>
      <c r="E9" s="70">
        <v>1990</v>
      </c>
      <c r="F9" s="70" t="s">
        <v>787</v>
      </c>
      <c r="G9" s="70" t="s">
        <v>1693</v>
      </c>
      <c r="H9" s="70" t="s">
        <v>1694</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1695</v>
      </c>
      <c r="B10" s="70">
        <v>240</v>
      </c>
      <c r="C10" s="70">
        <v>2</v>
      </c>
      <c r="D10" s="70">
        <v>15</v>
      </c>
      <c r="E10" s="70">
        <v>2005</v>
      </c>
      <c r="F10" s="70" t="s">
        <v>789</v>
      </c>
      <c r="G10" s="70" t="s">
        <v>1693</v>
      </c>
      <c r="H10" s="70" t="s">
        <v>1694</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1696</v>
      </c>
      <c r="B11" s="70">
        <v>241</v>
      </c>
      <c r="C11" s="70">
        <v>3</v>
      </c>
      <c r="D11" s="70">
        <v>15</v>
      </c>
      <c r="E11" s="70">
        <v>2006</v>
      </c>
      <c r="F11" s="70" t="s">
        <v>790</v>
      </c>
      <c r="G11" s="70" t="s">
        <v>1693</v>
      </c>
      <c r="H11" s="70" t="s">
        <v>1694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1697</v>
      </c>
      <c r="B12" s="70">
        <v>242</v>
      </c>
      <c r="C12" s="70">
        <v>4</v>
      </c>
      <c r="D12" s="70">
        <v>15</v>
      </c>
      <c r="E12" s="70">
        <v>2007</v>
      </c>
      <c r="F12" s="70" t="s">
        <v>791</v>
      </c>
      <c r="G12" s="70" t="s">
        <v>1693</v>
      </c>
      <c r="H12" s="70" t="s">
        <v>1694</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1698</v>
      </c>
      <c r="B13" s="70">
        <v>243</v>
      </c>
      <c r="C13" s="70">
        <v>5</v>
      </c>
      <c r="D13" s="70">
        <v>15</v>
      </c>
      <c r="E13" s="70">
        <v>2008</v>
      </c>
      <c r="F13" s="70" t="s">
        <v>792</v>
      </c>
      <c r="G13" s="70" t="s">
        <v>1693</v>
      </c>
      <c r="H13" s="70" t="s">
        <v>1694</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1699</v>
      </c>
      <c r="B14" s="70">
        <v>244</v>
      </c>
      <c r="C14" s="70">
        <v>6</v>
      </c>
      <c r="D14" s="70">
        <v>15</v>
      </c>
      <c r="E14" s="70">
        <v>2009</v>
      </c>
      <c r="F14" s="70" t="s">
        <v>176</v>
      </c>
      <c r="G14" s="70" t="s">
        <v>1693</v>
      </c>
      <c r="H14" s="70" t="s">
        <v>1694</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1700</v>
      </c>
      <c r="B15" s="70">
        <v>245</v>
      </c>
      <c r="C15" s="70">
        <v>7</v>
      </c>
      <c r="D15" s="70">
        <v>15</v>
      </c>
      <c r="E15" s="70">
        <v>2010</v>
      </c>
      <c r="F15" s="70" t="s">
        <v>177</v>
      </c>
      <c r="G15" s="70" t="s">
        <v>1693</v>
      </c>
      <c r="H15" s="70" t="s">
        <v>1694</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1701</v>
      </c>
      <c r="B16" s="70">
        <v>246</v>
      </c>
      <c r="C16" s="70">
        <v>8</v>
      </c>
      <c r="D16" s="70">
        <v>15</v>
      </c>
      <c r="E16" s="70">
        <v>2011</v>
      </c>
      <c r="F16" s="70" t="s">
        <v>178</v>
      </c>
      <c r="G16" s="70" t="s">
        <v>1693</v>
      </c>
      <c r="H16" s="70" t="s">
        <v>1694</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1702</v>
      </c>
      <c r="B17" s="70">
        <v>247</v>
      </c>
      <c r="C17" s="70">
        <v>9</v>
      </c>
      <c r="D17" s="70">
        <v>15</v>
      </c>
      <c r="E17" s="70">
        <v>2012</v>
      </c>
      <c r="F17" s="70" t="s">
        <v>179</v>
      </c>
      <c r="G17" s="70" t="s">
        <v>1693</v>
      </c>
      <c r="H17" s="70" t="s">
        <v>1694</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1703</v>
      </c>
      <c r="B18" s="70">
        <v>248</v>
      </c>
      <c r="C18" s="70">
        <v>10</v>
      </c>
      <c r="D18" s="70">
        <v>15</v>
      </c>
      <c r="E18" s="70">
        <v>2013</v>
      </c>
      <c r="F18" s="70" t="s">
        <v>180</v>
      </c>
      <c r="G18" s="70" t="s">
        <v>1693</v>
      </c>
      <c r="H18" s="70" t="s">
        <v>1694</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1704</v>
      </c>
      <c r="B19" s="70">
        <v>249</v>
      </c>
      <c r="C19" s="70">
        <v>11</v>
      </c>
      <c r="D19" s="70">
        <v>15</v>
      </c>
      <c r="E19" s="70">
        <v>2014</v>
      </c>
      <c r="F19" s="70" t="s">
        <v>181</v>
      </c>
      <c r="G19" s="70" t="s">
        <v>1693</v>
      </c>
      <c r="H19" s="70" t="s">
        <v>1694</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1705</v>
      </c>
      <c r="B20" s="70">
        <v>250</v>
      </c>
      <c r="C20" s="70">
        <v>12</v>
      </c>
      <c r="D20" s="70">
        <v>15</v>
      </c>
      <c r="E20" s="70">
        <v>2015</v>
      </c>
      <c r="F20" s="70" t="s">
        <v>182</v>
      </c>
      <c r="G20" s="70" t="s">
        <v>1693</v>
      </c>
      <c r="H20" s="70" t="s">
        <v>1694</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1706</v>
      </c>
      <c r="B21" s="70">
        <v>251</v>
      </c>
      <c r="C21" s="70">
        <v>13</v>
      </c>
      <c r="D21" s="70">
        <v>15</v>
      </c>
      <c r="E21" s="70">
        <v>2016</v>
      </c>
      <c r="F21" s="70" t="s">
        <v>155</v>
      </c>
      <c r="G21" s="70" t="s">
        <v>1693</v>
      </c>
      <c r="H21" s="70" t="s">
        <v>1694</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1707</v>
      </c>
      <c r="B22" s="70">
        <v>252</v>
      </c>
      <c r="C22" s="70">
        <v>14</v>
      </c>
      <c r="D22" s="70">
        <v>15</v>
      </c>
      <c r="E22" s="70">
        <v>2017</v>
      </c>
      <c r="F22" s="70" t="s">
        <v>156</v>
      </c>
      <c r="G22" s="70" t="s">
        <v>1693</v>
      </c>
      <c r="H22" s="70" t="s">
        <v>1694</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1708</v>
      </c>
      <c r="B23" s="70">
        <v>253</v>
      </c>
      <c r="C23" s="70">
        <v>15</v>
      </c>
      <c r="D23" s="70">
        <v>15</v>
      </c>
      <c r="E23" s="70">
        <v>2018</v>
      </c>
      <c r="F23" s="70" t="s">
        <v>183</v>
      </c>
      <c r="G23" s="70" t="s">
        <v>1693</v>
      </c>
      <c r="H23" s="70" t="s">
        <v>1694</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1709</v>
      </c>
      <c r="B24" s="70">
        <v>254</v>
      </c>
      <c r="C24" s="70">
        <v>16</v>
      </c>
      <c r="D24" s="70">
        <v>15</v>
      </c>
      <c r="E24" s="70">
        <v>2019</v>
      </c>
      <c r="F24" s="70" t="s">
        <v>158</v>
      </c>
      <c r="G24" s="70" t="s">
        <v>1693</v>
      </c>
      <c r="H24" s="70" t="s">
        <v>1694</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1710</v>
      </c>
      <c r="B25" s="70">
        <v>255</v>
      </c>
      <c r="C25" s="70">
        <v>17</v>
      </c>
      <c r="D25" s="70">
        <v>15</v>
      </c>
      <c r="E25" s="70">
        <v>2020</v>
      </c>
      <c r="F25" s="70" t="s">
        <v>159</v>
      </c>
      <c r="G25" s="70" t="s">
        <v>1693</v>
      </c>
      <c r="H25" s="70" t="s">
        <v>1694</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1711</v>
      </c>
      <c r="B26" s="70">
        <v>255</v>
      </c>
      <c r="C26" s="70">
        <v>18</v>
      </c>
      <c r="D26" s="70">
        <v>15</v>
      </c>
      <c r="E26" s="70">
        <v>2021</v>
      </c>
      <c r="F26" s="70" t="s">
        <v>160</v>
      </c>
      <c r="G26" s="1064" t="s">
        <v>1693</v>
      </c>
      <c r="H26" s="70" t="s">
        <v>1694</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1712</v>
      </c>
      <c r="B27" s="70">
        <v>255</v>
      </c>
      <c r="C27" s="70">
        <v>19</v>
      </c>
      <c r="D27" s="70">
        <v>15</v>
      </c>
      <c r="E27" s="70">
        <v>2022</v>
      </c>
      <c r="F27" s="70" t="s">
        <v>161</v>
      </c>
      <c r="G27" s="1064" t="s">
        <v>1693</v>
      </c>
      <c r="H27" s="70" t="s">
        <v>1694</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1713</v>
      </c>
      <c r="B28" s="70">
        <v>255</v>
      </c>
      <c r="C28" s="70">
        <v>20</v>
      </c>
      <c r="D28" s="70">
        <v>15</v>
      </c>
      <c r="E28" s="70">
        <v>2023</v>
      </c>
      <c r="F28" s="70" t="s">
        <v>1539</v>
      </c>
      <c r="G28" s="70" t="s">
        <v>1693</v>
      </c>
      <c r="H28" s="70" t="s">
        <v>1694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1714</v>
      </c>
      <c r="B29" s="70">
        <v>255</v>
      </c>
      <c r="C29" s="70">
        <v>21</v>
      </c>
      <c r="D29" s="70">
        <v>15</v>
      </c>
      <c r="E29" s="70">
        <v>2024</v>
      </c>
      <c r="F29" s="70" t="s">
        <v>1554</v>
      </c>
      <c r="G29" s="70" t="s">
        <v>1693</v>
      </c>
      <c r="H29" s="70" t="s">
        <v>1694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1715</v>
      </c>
      <c r="B30" s="70">
        <v>273</v>
      </c>
      <c r="C30" s="70">
        <v>1</v>
      </c>
      <c r="D30" s="70">
        <v>17</v>
      </c>
      <c r="E30" s="70">
        <v>1990</v>
      </c>
      <c r="F30" s="70" t="s">
        <v>787</v>
      </c>
      <c r="G30" s="70" t="s">
        <v>1716</v>
      </c>
      <c r="H30" s="70" t="s">
        <v>1717</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1718</v>
      </c>
      <c r="B31" s="70">
        <v>274</v>
      </c>
      <c r="C31" s="70">
        <v>2</v>
      </c>
      <c r="D31" s="70">
        <v>17</v>
      </c>
      <c r="E31" s="70">
        <v>2005</v>
      </c>
      <c r="F31" s="70" t="s">
        <v>789</v>
      </c>
      <c r="G31" s="70" t="s">
        <v>1716</v>
      </c>
      <c r="H31" s="70" t="s">
        <v>1717</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1719</v>
      </c>
      <c r="B32" s="70">
        <v>275</v>
      </c>
      <c r="C32" s="70">
        <v>3</v>
      </c>
      <c r="D32" s="70">
        <v>17</v>
      </c>
      <c r="E32" s="70">
        <v>2006</v>
      </c>
      <c r="F32" s="70" t="s">
        <v>790</v>
      </c>
      <c r="G32" s="70" t="s">
        <v>1716</v>
      </c>
      <c r="H32" s="70" t="s">
        <v>1717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1720</v>
      </c>
      <c r="B33" s="70">
        <v>276</v>
      </c>
      <c r="C33" s="70">
        <v>4</v>
      </c>
      <c r="D33" s="70">
        <v>17</v>
      </c>
      <c r="E33" s="70">
        <v>2007</v>
      </c>
      <c r="F33" s="70" t="s">
        <v>791</v>
      </c>
      <c r="G33" s="70" t="s">
        <v>1716</v>
      </c>
      <c r="H33" s="70" t="s">
        <v>1717</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1721</v>
      </c>
      <c r="B34" s="70">
        <v>277</v>
      </c>
      <c r="C34" s="70">
        <v>5</v>
      </c>
      <c r="D34" s="70">
        <v>17</v>
      </c>
      <c r="E34" s="70">
        <v>2008</v>
      </c>
      <c r="F34" s="70" t="s">
        <v>792</v>
      </c>
      <c r="G34" s="70" t="s">
        <v>1716</v>
      </c>
      <c r="H34" s="70" t="s">
        <v>1717</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1722</v>
      </c>
      <c r="B35" s="70">
        <v>278</v>
      </c>
      <c r="C35" s="70">
        <v>6</v>
      </c>
      <c r="D35" s="70">
        <v>17</v>
      </c>
      <c r="E35" s="70">
        <v>2009</v>
      </c>
      <c r="F35" s="70" t="s">
        <v>176</v>
      </c>
      <c r="G35" s="70" t="s">
        <v>1716</v>
      </c>
      <c r="H35" s="70" t="s">
        <v>1717</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1723</v>
      </c>
      <c r="B36" s="70">
        <v>279</v>
      </c>
      <c r="C36" s="70">
        <v>7</v>
      </c>
      <c r="D36" s="70">
        <v>17</v>
      </c>
      <c r="E36" s="70">
        <v>2010</v>
      </c>
      <c r="F36" s="70" t="s">
        <v>177</v>
      </c>
      <c r="G36" s="70" t="s">
        <v>1716</v>
      </c>
      <c r="H36" s="70" t="s">
        <v>1717</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1724</v>
      </c>
      <c r="B37" s="70">
        <v>280</v>
      </c>
      <c r="C37" s="70">
        <v>8</v>
      </c>
      <c r="D37" s="70">
        <v>17</v>
      </c>
      <c r="E37" s="70">
        <v>2011</v>
      </c>
      <c r="F37" s="70" t="s">
        <v>178</v>
      </c>
      <c r="G37" s="70" t="s">
        <v>1716</v>
      </c>
      <c r="H37" s="70" t="s">
        <v>1717</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1725</v>
      </c>
      <c r="B38" s="70">
        <v>281</v>
      </c>
      <c r="C38" s="70">
        <v>9</v>
      </c>
      <c r="D38" s="70">
        <v>17</v>
      </c>
      <c r="E38" s="70">
        <v>2012</v>
      </c>
      <c r="F38" s="70" t="s">
        <v>179</v>
      </c>
      <c r="G38" s="70" t="s">
        <v>1716</v>
      </c>
      <c r="H38" s="70" t="s">
        <v>1717</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1726</v>
      </c>
      <c r="B39" s="70">
        <v>282</v>
      </c>
      <c r="C39" s="70">
        <v>10</v>
      </c>
      <c r="D39" s="70">
        <v>17</v>
      </c>
      <c r="E39" s="70">
        <v>2013</v>
      </c>
      <c r="F39" s="70" t="s">
        <v>180</v>
      </c>
      <c r="G39" s="70" t="s">
        <v>1716</v>
      </c>
      <c r="H39" s="70" t="s">
        <v>1717</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1727</v>
      </c>
      <c r="B40" s="70">
        <v>283</v>
      </c>
      <c r="C40" s="70">
        <v>11</v>
      </c>
      <c r="D40" s="70">
        <v>17</v>
      </c>
      <c r="E40" s="70">
        <v>2014</v>
      </c>
      <c r="F40" s="70" t="s">
        <v>181</v>
      </c>
      <c r="G40" s="70" t="s">
        <v>1716</v>
      </c>
      <c r="H40" s="70" t="s">
        <v>1717</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1728</v>
      </c>
      <c r="B41" s="70">
        <v>284</v>
      </c>
      <c r="C41" s="70">
        <v>12</v>
      </c>
      <c r="D41" s="70">
        <v>17</v>
      </c>
      <c r="E41" s="70">
        <v>2015</v>
      </c>
      <c r="F41" s="70" t="s">
        <v>182</v>
      </c>
      <c r="G41" s="70" t="s">
        <v>1716</v>
      </c>
      <c r="H41" s="70" t="s">
        <v>1717</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1729</v>
      </c>
      <c r="B42" s="70">
        <v>285</v>
      </c>
      <c r="C42" s="70">
        <v>13</v>
      </c>
      <c r="D42" s="70">
        <v>17</v>
      </c>
      <c r="E42" s="70">
        <v>2016</v>
      </c>
      <c r="F42" s="70" t="s">
        <v>155</v>
      </c>
      <c r="G42" s="70" t="s">
        <v>1716</v>
      </c>
      <c r="H42" s="70" t="s">
        <v>1717</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1730</v>
      </c>
      <c r="B43" s="70">
        <v>286</v>
      </c>
      <c r="C43" s="70">
        <v>14</v>
      </c>
      <c r="D43" s="70">
        <v>17</v>
      </c>
      <c r="E43" s="70">
        <v>2017</v>
      </c>
      <c r="F43" s="70" t="s">
        <v>156</v>
      </c>
      <c r="G43" s="70" t="s">
        <v>1716</v>
      </c>
      <c r="H43" s="70" t="s">
        <v>1717</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1731</v>
      </c>
      <c r="B44" s="70">
        <v>287</v>
      </c>
      <c r="C44" s="70">
        <v>15</v>
      </c>
      <c r="D44" s="70">
        <v>17</v>
      </c>
      <c r="E44" s="70">
        <v>2018</v>
      </c>
      <c r="F44" s="70" t="s">
        <v>183</v>
      </c>
      <c r="G44" s="70" t="s">
        <v>1716</v>
      </c>
      <c r="H44" s="70" t="s">
        <v>1717</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1732</v>
      </c>
      <c r="B45" s="70">
        <v>288</v>
      </c>
      <c r="C45" s="70">
        <v>16</v>
      </c>
      <c r="D45" s="70">
        <v>17</v>
      </c>
      <c r="E45" s="70">
        <v>2019</v>
      </c>
      <c r="F45" s="70" t="s">
        <v>158</v>
      </c>
      <c r="G45" s="1064" t="s">
        <v>1716</v>
      </c>
      <c r="H45" s="70" t="s">
        <v>1717</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1733</v>
      </c>
      <c r="B46" s="70">
        <v>289</v>
      </c>
      <c r="C46" s="70">
        <v>17</v>
      </c>
      <c r="D46" s="70">
        <v>17</v>
      </c>
      <c r="E46" s="70">
        <v>2020</v>
      </c>
      <c r="F46" s="70" t="s">
        <v>159</v>
      </c>
      <c r="G46" s="1064" t="s">
        <v>1716</v>
      </c>
      <c r="H46" s="70" t="s">
        <v>1717</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1734</v>
      </c>
      <c r="B47" s="70">
        <v>289</v>
      </c>
      <c r="C47" s="70">
        <v>18</v>
      </c>
      <c r="D47" s="70">
        <v>17</v>
      </c>
      <c r="E47" s="70">
        <v>2021</v>
      </c>
      <c r="F47" s="70" t="s">
        <v>160</v>
      </c>
      <c r="G47" s="70" t="s">
        <v>1716</v>
      </c>
      <c r="H47" s="70" t="s">
        <v>1717</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1735</v>
      </c>
      <c r="B48" s="70">
        <v>289</v>
      </c>
      <c r="C48" s="70">
        <v>19</v>
      </c>
      <c r="D48" s="70">
        <v>17</v>
      </c>
      <c r="E48" s="70">
        <v>2022</v>
      </c>
      <c r="F48" s="70" t="s">
        <v>161</v>
      </c>
      <c r="G48" s="70" t="s">
        <v>1716</v>
      </c>
      <c r="H48" s="70" t="s">
        <v>1717</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1736</v>
      </c>
      <c r="B49" s="70">
        <v>289</v>
      </c>
      <c r="C49" s="70">
        <v>20</v>
      </c>
      <c r="D49" s="70">
        <v>17</v>
      </c>
      <c r="E49" s="70">
        <v>2023</v>
      </c>
      <c r="F49" s="70" t="s">
        <v>1539</v>
      </c>
      <c r="G49" s="70" t="s">
        <v>1716</v>
      </c>
      <c r="H49" s="70" t="s">
        <v>1717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1737</v>
      </c>
      <c r="B50" s="70">
        <v>289</v>
      </c>
      <c r="C50" s="70">
        <v>21</v>
      </c>
      <c r="D50" s="70">
        <v>17</v>
      </c>
      <c r="E50" s="70">
        <v>2024</v>
      </c>
      <c r="F50" s="70" t="s">
        <v>1554</v>
      </c>
      <c r="G50" s="70" t="s">
        <v>1716</v>
      </c>
      <c r="H50" s="70" t="s">
        <v>1717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1738</v>
      </c>
      <c r="B51" s="70">
        <v>18</v>
      </c>
      <c r="C51" s="70">
        <v>1</v>
      </c>
      <c r="D51" s="70">
        <v>2</v>
      </c>
      <c r="E51" s="70">
        <v>1990</v>
      </c>
      <c r="F51" s="70" t="s">
        <v>787</v>
      </c>
      <c r="G51" s="70" t="s">
        <v>1739</v>
      </c>
      <c r="H51" s="70" t="s">
        <v>1740</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1741</v>
      </c>
      <c r="B52" s="70">
        <v>19</v>
      </c>
      <c r="C52" s="70">
        <v>2</v>
      </c>
      <c r="D52" s="70">
        <v>2</v>
      </c>
      <c r="E52" s="70">
        <v>2005</v>
      </c>
      <c r="F52" s="70" t="s">
        <v>789</v>
      </c>
      <c r="G52" s="70" t="s">
        <v>1739</v>
      </c>
      <c r="H52" s="70" t="s">
        <v>1740</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1742</v>
      </c>
      <c r="B53" s="70">
        <v>20</v>
      </c>
      <c r="C53" s="70">
        <v>3</v>
      </c>
      <c r="D53" s="70">
        <v>2</v>
      </c>
      <c r="E53" s="70">
        <v>2006</v>
      </c>
      <c r="F53" s="70" t="s">
        <v>790</v>
      </c>
      <c r="G53" s="70" t="s">
        <v>1739</v>
      </c>
      <c r="H53" s="70" t="s">
        <v>1740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1743</v>
      </c>
      <c r="B54" s="70">
        <v>21</v>
      </c>
      <c r="C54" s="70">
        <v>4</v>
      </c>
      <c r="D54" s="70">
        <v>2</v>
      </c>
      <c r="E54" s="70">
        <v>2007</v>
      </c>
      <c r="F54" s="70" t="s">
        <v>791</v>
      </c>
      <c r="G54" s="70" t="s">
        <v>1739</v>
      </c>
      <c r="H54" s="70" t="s">
        <v>1740</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1744</v>
      </c>
      <c r="B55" s="70">
        <v>22</v>
      </c>
      <c r="C55" s="70">
        <v>5</v>
      </c>
      <c r="D55" s="70">
        <v>2</v>
      </c>
      <c r="E55" s="70">
        <v>2008</v>
      </c>
      <c r="F55" s="70" t="s">
        <v>792</v>
      </c>
      <c r="G55" s="70" t="s">
        <v>1739</v>
      </c>
      <c r="H55" s="70" t="s">
        <v>1740</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1745</v>
      </c>
      <c r="B56" s="70">
        <v>23</v>
      </c>
      <c r="C56" s="70">
        <v>6</v>
      </c>
      <c r="D56" s="70">
        <v>2</v>
      </c>
      <c r="E56" s="70">
        <v>2009</v>
      </c>
      <c r="F56" s="70" t="s">
        <v>176</v>
      </c>
      <c r="G56" s="70" t="s">
        <v>1739</v>
      </c>
      <c r="H56" s="70" t="s">
        <v>1740</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1746</v>
      </c>
      <c r="B57" s="70">
        <v>24</v>
      </c>
      <c r="C57" s="70">
        <v>7</v>
      </c>
      <c r="D57" s="70">
        <v>2</v>
      </c>
      <c r="E57" s="70">
        <v>2010</v>
      </c>
      <c r="F57" s="70" t="s">
        <v>177</v>
      </c>
      <c r="G57" s="70" t="s">
        <v>1739</v>
      </c>
      <c r="H57" s="70" t="s">
        <v>1740</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1747</v>
      </c>
      <c r="B58" s="70">
        <v>25</v>
      </c>
      <c r="C58" s="70">
        <v>8</v>
      </c>
      <c r="D58" s="70">
        <v>2</v>
      </c>
      <c r="E58" s="70">
        <v>2011</v>
      </c>
      <c r="F58" s="70" t="s">
        <v>178</v>
      </c>
      <c r="G58" s="70" t="s">
        <v>1739</v>
      </c>
      <c r="H58" s="70" t="s">
        <v>1740</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1748</v>
      </c>
      <c r="B59" s="70">
        <v>26</v>
      </c>
      <c r="C59" s="70">
        <v>9</v>
      </c>
      <c r="D59" s="70">
        <v>2</v>
      </c>
      <c r="E59" s="70">
        <v>2012</v>
      </c>
      <c r="F59" s="70" t="s">
        <v>179</v>
      </c>
      <c r="G59" s="70" t="s">
        <v>1739</v>
      </c>
      <c r="H59" s="70" t="s">
        <v>1740</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1749</v>
      </c>
      <c r="B60" s="70">
        <v>27</v>
      </c>
      <c r="C60" s="70">
        <v>10</v>
      </c>
      <c r="D60" s="70">
        <v>2</v>
      </c>
      <c r="E60" s="70">
        <v>2013</v>
      </c>
      <c r="F60" s="70" t="s">
        <v>180</v>
      </c>
      <c r="G60" s="70" t="s">
        <v>1739</v>
      </c>
      <c r="H60" s="70" t="s">
        <v>1740</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1750</v>
      </c>
      <c r="B61" s="70">
        <v>28</v>
      </c>
      <c r="C61" s="70">
        <v>11</v>
      </c>
      <c r="D61" s="70">
        <v>2</v>
      </c>
      <c r="E61" s="70">
        <v>2014</v>
      </c>
      <c r="F61" s="70" t="s">
        <v>181</v>
      </c>
      <c r="G61" s="70" t="s">
        <v>1739</v>
      </c>
      <c r="H61" s="70" t="s">
        <v>1740</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1751</v>
      </c>
      <c r="B62" s="70">
        <v>29</v>
      </c>
      <c r="C62" s="70">
        <v>12</v>
      </c>
      <c r="D62" s="70">
        <v>2</v>
      </c>
      <c r="E62" s="70">
        <v>2015</v>
      </c>
      <c r="F62" s="70" t="s">
        <v>182</v>
      </c>
      <c r="G62" s="70" t="s">
        <v>1739</v>
      </c>
      <c r="H62" s="70" t="s">
        <v>1740</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1752</v>
      </c>
      <c r="B63" s="70">
        <v>30</v>
      </c>
      <c r="C63" s="70">
        <v>13</v>
      </c>
      <c r="D63" s="70">
        <v>2</v>
      </c>
      <c r="E63" s="70">
        <v>2016</v>
      </c>
      <c r="F63" s="70" t="s">
        <v>155</v>
      </c>
      <c r="G63" s="70" t="s">
        <v>1739</v>
      </c>
      <c r="H63" s="70" t="s">
        <v>1740</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1753</v>
      </c>
      <c r="B64" s="70">
        <v>31</v>
      </c>
      <c r="C64" s="70">
        <v>14</v>
      </c>
      <c r="D64" s="70">
        <v>2</v>
      </c>
      <c r="E64" s="70">
        <v>2017</v>
      </c>
      <c r="F64" s="70" t="s">
        <v>156</v>
      </c>
      <c r="G64" s="1064" t="s">
        <v>1739</v>
      </c>
      <c r="H64" s="70" t="s">
        <v>1740</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1754</v>
      </c>
      <c r="B65" s="70">
        <v>32</v>
      </c>
      <c r="C65" s="70">
        <v>15</v>
      </c>
      <c r="D65" s="70">
        <v>2</v>
      </c>
      <c r="E65" s="70">
        <v>2018</v>
      </c>
      <c r="F65" s="70" t="s">
        <v>183</v>
      </c>
      <c r="G65" s="1064" t="s">
        <v>1739</v>
      </c>
      <c r="H65" s="70" t="s">
        <v>1740</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1755</v>
      </c>
      <c r="B66" s="70">
        <v>33</v>
      </c>
      <c r="C66" s="70">
        <v>16</v>
      </c>
      <c r="D66" s="70">
        <v>2</v>
      </c>
      <c r="E66" s="70">
        <v>2019</v>
      </c>
      <c r="F66" s="70" t="s">
        <v>158</v>
      </c>
      <c r="G66" s="70" t="s">
        <v>1739</v>
      </c>
      <c r="H66" s="70" t="s">
        <v>1740</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1756</v>
      </c>
      <c r="B67" s="70">
        <v>34</v>
      </c>
      <c r="C67" s="70">
        <v>17</v>
      </c>
      <c r="D67" s="70">
        <v>2</v>
      </c>
      <c r="E67" s="70">
        <v>2020</v>
      </c>
      <c r="F67" s="70" t="s">
        <v>159</v>
      </c>
      <c r="G67" s="70" t="s">
        <v>1739</v>
      </c>
      <c r="H67" s="70" t="s">
        <v>1740</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1757</v>
      </c>
      <c r="B68" s="70">
        <v>34</v>
      </c>
      <c r="C68" s="70">
        <v>18</v>
      </c>
      <c r="D68" s="70">
        <v>2</v>
      </c>
      <c r="E68" s="70">
        <v>2021</v>
      </c>
      <c r="F68" s="70" t="s">
        <v>160</v>
      </c>
      <c r="G68" s="70" t="s">
        <v>1739</v>
      </c>
      <c r="H68" s="70" t="s">
        <v>1740</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1758</v>
      </c>
      <c r="B69" s="70">
        <v>34</v>
      </c>
      <c r="C69" s="70">
        <v>19</v>
      </c>
      <c r="D69" s="70">
        <v>2</v>
      </c>
      <c r="E69" s="70">
        <v>2022</v>
      </c>
      <c r="F69" s="70" t="s">
        <v>161</v>
      </c>
      <c r="G69" s="70" t="s">
        <v>1739</v>
      </c>
      <c r="H69" s="70" t="s">
        <v>1740</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1759</v>
      </c>
      <c r="B70" s="70">
        <v>34</v>
      </c>
      <c r="C70" s="70">
        <v>20</v>
      </c>
      <c r="D70" s="70">
        <v>2</v>
      </c>
      <c r="E70" s="70">
        <v>2023</v>
      </c>
      <c r="F70" s="70" t="s">
        <v>1539</v>
      </c>
      <c r="G70" s="70" t="s">
        <v>1739</v>
      </c>
      <c r="H70" s="70" t="s">
        <v>1740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1760</v>
      </c>
      <c r="B71" s="70">
        <v>34</v>
      </c>
      <c r="C71" s="70">
        <v>21</v>
      </c>
      <c r="D71" s="70">
        <v>2</v>
      </c>
      <c r="E71" s="70">
        <v>2024</v>
      </c>
      <c r="F71" s="70" t="s">
        <v>1554</v>
      </c>
      <c r="G71" s="70" t="s">
        <v>1739</v>
      </c>
      <c r="H71" s="70" t="s">
        <v>1740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1761</v>
      </c>
      <c r="B72" s="70">
        <v>103</v>
      </c>
      <c r="C72" s="70">
        <v>1</v>
      </c>
      <c r="D72" s="70">
        <v>7</v>
      </c>
      <c r="E72" s="70">
        <v>1990</v>
      </c>
      <c r="F72" s="70" t="s">
        <v>787</v>
      </c>
      <c r="G72" s="70" t="s">
        <v>1762</v>
      </c>
      <c r="H72" s="70" t="s">
        <v>1763</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1764</v>
      </c>
      <c r="B73" s="70">
        <v>104</v>
      </c>
      <c r="C73" s="70">
        <v>2</v>
      </c>
      <c r="D73" s="70">
        <v>7</v>
      </c>
      <c r="E73" s="70">
        <v>2005</v>
      </c>
      <c r="F73" s="70" t="s">
        <v>789</v>
      </c>
      <c r="G73" s="70" t="s">
        <v>1762</v>
      </c>
      <c r="H73" s="70" t="s">
        <v>1763</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1765</v>
      </c>
      <c r="B74" s="70">
        <v>105</v>
      </c>
      <c r="C74" s="70">
        <v>3</v>
      </c>
      <c r="D74" s="70">
        <v>7</v>
      </c>
      <c r="E74" s="70">
        <v>2006</v>
      </c>
      <c r="F74" s="70" t="s">
        <v>790</v>
      </c>
      <c r="G74" s="70" t="s">
        <v>1762</v>
      </c>
      <c r="H74" s="70" t="s">
        <v>1763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1766</v>
      </c>
      <c r="B75" s="70">
        <v>106</v>
      </c>
      <c r="C75" s="70">
        <v>4</v>
      </c>
      <c r="D75" s="70">
        <v>7</v>
      </c>
      <c r="E75" s="70">
        <v>2007</v>
      </c>
      <c r="F75" s="70" t="s">
        <v>791</v>
      </c>
      <c r="G75" s="70" t="s">
        <v>1762</v>
      </c>
      <c r="H75" s="70" t="s">
        <v>1763</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1767</v>
      </c>
      <c r="B76" s="70">
        <v>107</v>
      </c>
      <c r="C76" s="70">
        <v>5</v>
      </c>
      <c r="D76" s="70">
        <v>7</v>
      </c>
      <c r="E76" s="70">
        <v>2008</v>
      </c>
      <c r="F76" s="70" t="s">
        <v>792</v>
      </c>
      <c r="G76" s="70" t="s">
        <v>1762</v>
      </c>
      <c r="H76" s="70" t="s">
        <v>1763</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1768</v>
      </c>
      <c r="B77" s="70">
        <v>108</v>
      </c>
      <c r="C77" s="70">
        <v>6</v>
      </c>
      <c r="D77" s="70">
        <v>7</v>
      </c>
      <c r="E77" s="70">
        <v>2009</v>
      </c>
      <c r="F77" s="70" t="s">
        <v>176</v>
      </c>
      <c r="G77" s="70" t="s">
        <v>1762</v>
      </c>
      <c r="H77" s="70" t="s">
        <v>1763</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1769</v>
      </c>
      <c r="B78" s="70">
        <v>109</v>
      </c>
      <c r="C78" s="70">
        <v>7</v>
      </c>
      <c r="D78" s="70">
        <v>7</v>
      </c>
      <c r="E78" s="70">
        <v>2010</v>
      </c>
      <c r="F78" s="70" t="s">
        <v>177</v>
      </c>
      <c r="G78" s="70" t="s">
        <v>1762</v>
      </c>
      <c r="H78" s="70" t="s">
        <v>1763</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1770</v>
      </c>
      <c r="B79" s="70">
        <v>110</v>
      </c>
      <c r="C79" s="70">
        <v>8</v>
      </c>
      <c r="D79" s="70">
        <v>7</v>
      </c>
      <c r="E79" s="70">
        <v>2011</v>
      </c>
      <c r="F79" s="70" t="s">
        <v>178</v>
      </c>
      <c r="G79" s="70" t="s">
        <v>1762</v>
      </c>
      <c r="H79" s="70" t="s">
        <v>1763</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1771</v>
      </c>
      <c r="B80" s="70">
        <v>111</v>
      </c>
      <c r="C80" s="70">
        <v>9</v>
      </c>
      <c r="D80" s="70">
        <v>7</v>
      </c>
      <c r="E80" s="70">
        <v>2012</v>
      </c>
      <c r="F80" s="70" t="s">
        <v>179</v>
      </c>
      <c r="G80" s="70" t="s">
        <v>1762</v>
      </c>
      <c r="H80" s="70" t="s">
        <v>1763</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1772</v>
      </c>
      <c r="B81" s="70">
        <v>112</v>
      </c>
      <c r="C81" s="70">
        <v>10</v>
      </c>
      <c r="D81" s="70">
        <v>7</v>
      </c>
      <c r="E81" s="70">
        <v>2013</v>
      </c>
      <c r="F81" s="70" t="s">
        <v>180</v>
      </c>
      <c r="G81" s="70" t="s">
        <v>1762</v>
      </c>
      <c r="H81" s="70" t="s">
        <v>1763</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1773</v>
      </c>
      <c r="B82" s="70">
        <v>113</v>
      </c>
      <c r="C82" s="70">
        <v>11</v>
      </c>
      <c r="D82" s="70">
        <v>7</v>
      </c>
      <c r="E82" s="70">
        <v>2014</v>
      </c>
      <c r="F82" s="70" t="s">
        <v>181</v>
      </c>
      <c r="G82" s="70" t="s">
        <v>1762</v>
      </c>
      <c r="H82" s="70" t="s">
        <v>1763</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1774</v>
      </c>
      <c r="B83" s="70">
        <v>114</v>
      </c>
      <c r="C83" s="70">
        <v>12</v>
      </c>
      <c r="D83" s="70">
        <v>7</v>
      </c>
      <c r="E83" s="70">
        <v>2015</v>
      </c>
      <c r="F83" s="70" t="s">
        <v>182</v>
      </c>
      <c r="G83" s="1064" t="s">
        <v>1762</v>
      </c>
      <c r="H83" s="70" t="s">
        <v>1763</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1775</v>
      </c>
      <c r="B84" s="70">
        <v>115</v>
      </c>
      <c r="C84" s="70">
        <v>13</v>
      </c>
      <c r="D84" s="70">
        <v>7</v>
      </c>
      <c r="E84" s="70">
        <v>2016</v>
      </c>
      <c r="F84" s="70" t="s">
        <v>155</v>
      </c>
      <c r="G84" s="1064" t="s">
        <v>1762</v>
      </c>
      <c r="H84" s="70" t="s">
        <v>1763</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1776</v>
      </c>
      <c r="B85" s="70">
        <v>116</v>
      </c>
      <c r="C85" s="70">
        <v>14</v>
      </c>
      <c r="D85" s="70">
        <v>7</v>
      </c>
      <c r="E85" s="70">
        <v>2017</v>
      </c>
      <c r="F85" s="70" t="s">
        <v>156</v>
      </c>
      <c r="G85" s="70" t="s">
        <v>1762</v>
      </c>
      <c r="H85" s="70" t="s">
        <v>1763</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1777</v>
      </c>
      <c r="B86" s="70">
        <v>117</v>
      </c>
      <c r="C86" s="70">
        <v>15</v>
      </c>
      <c r="D86" s="70">
        <v>7</v>
      </c>
      <c r="E86" s="70">
        <v>2018</v>
      </c>
      <c r="F86" s="70" t="s">
        <v>183</v>
      </c>
      <c r="G86" s="70" t="s">
        <v>1762</v>
      </c>
      <c r="H86" s="70" t="s">
        <v>1763</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1778</v>
      </c>
      <c r="B87" s="70">
        <v>118</v>
      </c>
      <c r="C87" s="70">
        <v>16</v>
      </c>
      <c r="D87" s="70">
        <v>7</v>
      </c>
      <c r="E87" s="70">
        <v>2019</v>
      </c>
      <c r="F87" s="70" t="s">
        <v>158</v>
      </c>
      <c r="G87" s="70" t="s">
        <v>1762</v>
      </c>
      <c r="H87" s="70" t="s">
        <v>1763</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1779</v>
      </c>
      <c r="B88" s="70">
        <v>119</v>
      </c>
      <c r="C88" s="70">
        <v>17</v>
      </c>
      <c r="D88" s="70">
        <v>7</v>
      </c>
      <c r="E88" s="70">
        <v>2020</v>
      </c>
      <c r="F88" s="70" t="s">
        <v>159</v>
      </c>
      <c r="G88" s="70" t="s">
        <v>1762</v>
      </c>
      <c r="H88" s="70" t="s">
        <v>1763</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1780</v>
      </c>
      <c r="B89" s="70">
        <v>119</v>
      </c>
      <c r="C89" s="70">
        <v>18</v>
      </c>
      <c r="D89" s="70">
        <v>7</v>
      </c>
      <c r="E89" s="70">
        <v>2021</v>
      </c>
      <c r="F89" s="70" t="s">
        <v>160</v>
      </c>
      <c r="G89" s="70" t="s">
        <v>1762</v>
      </c>
      <c r="H89" s="70" t="s">
        <v>1763</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1781</v>
      </c>
      <c r="B90" s="70">
        <v>119</v>
      </c>
      <c r="C90" s="70">
        <v>19</v>
      </c>
      <c r="D90" s="70">
        <v>7</v>
      </c>
      <c r="E90" s="70">
        <v>2022</v>
      </c>
      <c r="F90" s="70" t="s">
        <v>161</v>
      </c>
      <c r="G90" s="70" t="s">
        <v>1762</v>
      </c>
      <c r="H90" s="70" t="s">
        <v>1763</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1782</v>
      </c>
      <c r="B91" s="70">
        <v>119</v>
      </c>
      <c r="C91" s="70">
        <v>20</v>
      </c>
      <c r="D91" s="70">
        <v>7</v>
      </c>
      <c r="E91" s="70">
        <v>2023</v>
      </c>
      <c r="F91" s="70" t="s">
        <v>1539</v>
      </c>
      <c r="G91" s="70" t="s">
        <v>1762</v>
      </c>
      <c r="H91" s="70" t="s">
        <v>1763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1783</v>
      </c>
      <c r="B92" s="70">
        <v>119</v>
      </c>
      <c r="C92" s="70">
        <v>21</v>
      </c>
      <c r="D92" s="70">
        <v>7</v>
      </c>
      <c r="E92" s="70">
        <v>2024</v>
      </c>
      <c r="F92" s="70" t="s">
        <v>1554</v>
      </c>
      <c r="G92" s="70" t="s">
        <v>1762</v>
      </c>
      <c r="H92" s="70" t="s">
        <v>1763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1784</v>
      </c>
      <c r="B93" s="70">
        <v>86</v>
      </c>
      <c r="C93" s="70">
        <v>1</v>
      </c>
      <c r="D93" s="70">
        <v>6</v>
      </c>
      <c r="E93" s="70">
        <v>1990</v>
      </c>
      <c r="F93" s="70" t="s">
        <v>787</v>
      </c>
      <c r="G93" s="70" t="s">
        <v>1785</v>
      </c>
      <c r="H93" s="70" t="s">
        <v>1786</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1787</v>
      </c>
      <c r="B94" s="70">
        <v>87</v>
      </c>
      <c r="C94" s="70">
        <v>2</v>
      </c>
      <c r="D94" s="70">
        <v>6</v>
      </c>
      <c r="E94" s="70">
        <v>2005</v>
      </c>
      <c r="F94" s="70" t="s">
        <v>789</v>
      </c>
      <c r="G94" s="70" t="s">
        <v>1785</v>
      </c>
      <c r="H94" s="70" t="s">
        <v>1786</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1788</v>
      </c>
      <c r="B95" s="70">
        <v>88</v>
      </c>
      <c r="C95" s="70">
        <v>3</v>
      </c>
      <c r="D95" s="70">
        <v>6</v>
      </c>
      <c r="E95" s="70">
        <v>2006</v>
      </c>
      <c r="F95" s="70" t="s">
        <v>790</v>
      </c>
      <c r="G95" s="70" t="s">
        <v>1785</v>
      </c>
      <c r="H95" s="70" t="s">
        <v>1786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1789</v>
      </c>
      <c r="B96" s="70">
        <v>89</v>
      </c>
      <c r="C96" s="70">
        <v>4</v>
      </c>
      <c r="D96" s="70">
        <v>6</v>
      </c>
      <c r="E96" s="70">
        <v>2007</v>
      </c>
      <c r="F96" s="70" t="s">
        <v>791</v>
      </c>
      <c r="G96" s="70" t="s">
        <v>1785</v>
      </c>
      <c r="H96" s="70" t="s">
        <v>1786</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1790</v>
      </c>
      <c r="B97" s="70">
        <v>90</v>
      </c>
      <c r="C97" s="70">
        <v>5</v>
      </c>
      <c r="D97" s="70">
        <v>6</v>
      </c>
      <c r="E97" s="70">
        <v>2008</v>
      </c>
      <c r="F97" s="70" t="s">
        <v>792</v>
      </c>
      <c r="G97" s="70" t="s">
        <v>1785</v>
      </c>
      <c r="H97" s="70" t="s">
        <v>1786</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1791</v>
      </c>
      <c r="B98" s="70">
        <v>91</v>
      </c>
      <c r="C98" s="70">
        <v>6</v>
      </c>
      <c r="D98" s="70">
        <v>6</v>
      </c>
      <c r="E98" s="70">
        <v>2009</v>
      </c>
      <c r="F98" s="70" t="s">
        <v>176</v>
      </c>
      <c r="G98" s="70" t="s">
        <v>1785</v>
      </c>
      <c r="H98" s="70" t="s">
        <v>1786</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1792</v>
      </c>
      <c r="B99" s="70">
        <v>92</v>
      </c>
      <c r="C99" s="70">
        <v>7</v>
      </c>
      <c r="D99" s="70">
        <v>6</v>
      </c>
      <c r="E99" s="70">
        <v>2010</v>
      </c>
      <c r="F99" s="70" t="s">
        <v>177</v>
      </c>
      <c r="G99" s="70" t="s">
        <v>1785</v>
      </c>
      <c r="H99" s="70" t="s">
        <v>1786</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1793</v>
      </c>
      <c r="B100" s="70">
        <v>93</v>
      </c>
      <c r="C100" s="70">
        <v>8</v>
      </c>
      <c r="D100" s="70">
        <v>6</v>
      </c>
      <c r="E100" s="70">
        <v>2011</v>
      </c>
      <c r="F100" s="70" t="s">
        <v>178</v>
      </c>
      <c r="G100" s="70" t="s">
        <v>1785</v>
      </c>
      <c r="H100" s="70" t="s">
        <v>1786</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1794</v>
      </c>
      <c r="B101" s="70">
        <v>94</v>
      </c>
      <c r="C101" s="70">
        <v>9</v>
      </c>
      <c r="D101" s="70">
        <v>6</v>
      </c>
      <c r="E101" s="70">
        <v>2012</v>
      </c>
      <c r="F101" s="70" t="s">
        <v>179</v>
      </c>
      <c r="G101" s="70" t="s">
        <v>1785</v>
      </c>
      <c r="H101" s="70" t="s">
        <v>1786</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1795</v>
      </c>
      <c r="B102" s="70">
        <v>95</v>
      </c>
      <c r="C102" s="70">
        <v>10</v>
      </c>
      <c r="D102" s="70">
        <v>6</v>
      </c>
      <c r="E102" s="70">
        <v>2013</v>
      </c>
      <c r="F102" s="70" t="s">
        <v>180</v>
      </c>
      <c r="G102" s="1064" t="s">
        <v>1785</v>
      </c>
      <c r="H102" s="70" t="s">
        <v>1786</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1796</v>
      </c>
      <c r="B103" s="70">
        <v>96</v>
      </c>
      <c r="C103" s="70">
        <v>11</v>
      </c>
      <c r="D103" s="70">
        <v>6</v>
      </c>
      <c r="E103" s="70">
        <v>2014</v>
      </c>
      <c r="F103" s="70" t="s">
        <v>181</v>
      </c>
      <c r="G103" s="1064" t="s">
        <v>1785</v>
      </c>
      <c r="H103" s="70" t="s">
        <v>1786</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1797</v>
      </c>
      <c r="B104" s="70">
        <v>97</v>
      </c>
      <c r="C104" s="70">
        <v>12</v>
      </c>
      <c r="D104" s="70">
        <v>6</v>
      </c>
      <c r="E104" s="70">
        <v>2015</v>
      </c>
      <c r="F104" s="70" t="s">
        <v>182</v>
      </c>
      <c r="G104" s="70" t="s">
        <v>1785</v>
      </c>
      <c r="H104" s="70" t="s">
        <v>1786</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1798</v>
      </c>
      <c r="B105" s="70">
        <v>98</v>
      </c>
      <c r="C105" s="70">
        <v>13</v>
      </c>
      <c r="D105" s="70">
        <v>6</v>
      </c>
      <c r="E105" s="70">
        <v>2016</v>
      </c>
      <c r="F105" s="70" t="s">
        <v>155</v>
      </c>
      <c r="G105" s="70" t="s">
        <v>1785</v>
      </c>
      <c r="H105" s="70" t="s">
        <v>1786</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1799</v>
      </c>
      <c r="B106" s="70">
        <v>99</v>
      </c>
      <c r="C106" s="70">
        <v>14</v>
      </c>
      <c r="D106" s="70">
        <v>6</v>
      </c>
      <c r="E106" s="70">
        <v>2017</v>
      </c>
      <c r="F106" s="70" t="s">
        <v>156</v>
      </c>
      <c r="G106" s="70" t="s">
        <v>1785</v>
      </c>
      <c r="H106" s="70" t="s">
        <v>1786</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1800</v>
      </c>
      <c r="B107" s="70">
        <v>100</v>
      </c>
      <c r="C107" s="70">
        <v>15</v>
      </c>
      <c r="D107" s="70">
        <v>6</v>
      </c>
      <c r="E107" s="70">
        <v>2018</v>
      </c>
      <c r="F107" s="70" t="s">
        <v>183</v>
      </c>
      <c r="G107" s="70" t="s">
        <v>1785</v>
      </c>
      <c r="H107" s="70" t="s">
        <v>1786</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1801</v>
      </c>
      <c r="B108" s="70">
        <v>101</v>
      </c>
      <c r="C108" s="70">
        <v>16</v>
      </c>
      <c r="D108" s="70">
        <v>6</v>
      </c>
      <c r="E108" s="70">
        <v>2019</v>
      </c>
      <c r="F108" s="70" t="s">
        <v>158</v>
      </c>
      <c r="G108" s="70" t="s">
        <v>1785</v>
      </c>
      <c r="H108" s="70" t="s">
        <v>1786</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1802</v>
      </c>
      <c r="B109" s="70">
        <v>102</v>
      </c>
      <c r="C109" s="70">
        <v>17</v>
      </c>
      <c r="D109" s="70">
        <v>6</v>
      </c>
      <c r="E109" s="70">
        <v>2020</v>
      </c>
      <c r="F109" s="70" t="s">
        <v>159</v>
      </c>
      <c r="G109" s="70" t="s">
        <v>1785</v>
      </c>
      <c r="H109" s="70" t="s">
        <v>1786</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1803</v>
      </c>
      <c r="B110" s="70">
        <v>102</v>
      </c>
      <c r="C110" s="70">
        <v>18</v>
      </c>
      <c r="D110" s="70">
        <v>6</v>
      </c>
      <c r="E110" s="70">
        <v>2021</v>
      </c>
      <c r="F110" s="70" t="s">
        <v>160</v>
      </c>
      <c r="G110" s="70" t="s">
        <v>1785</v>
      </c>
      <c r="H110" s="70" t="s">
        <v>1786</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1804</v>
      </c>
      <c r="B111" s="70">
        <v>102</v>
      </c>
      <c r="C111" s="70">
        <v>19</v>
      </c>
      <c r="D111" s="70">
        <v>6</v>
      </c>
      <c r="E111" s="70">
        <v>2022</v>
      </c>
      <c r="F111" s="70" t="s">
        <v>161</v>
      </c>
      <c r="G111" s="70" t="s">
        <v>1785</v>
      </c>
      <c r="H111" s="70" t="s">
        <v>1786</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1805</v>
      </c>
      <c r="B112" s="70">
        <v>102</v>
      </c>
      <c r="C112" s="70">
        <v>20</v>
      </c>
      <c r="D112" s="70">
        <v>6</v>
      </c>
      <c r="E112" s="70">
        <v>2023</v>
      </c>
      <c r="F112" s="70" t="s">
        <v>1539</v>
      </c>
      <c r="G112" s="70" t="s">
        <v>1785</v>
      </c>
      <c r="H112" s="70" t="s">
        <v>1786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1806</v>
      </c>
      <c r="B113" s="70">
        <v>102</v>
      </c>
      <c r="C113" s="70">
        <v>21</v>
      </c>
      <c r="D113" s="70">
        <v>6</v>
      </c>
      <c r="E113" s="70">
        <v>2024</v>
      </c>
      <c r="F113" s="70" t="s">
        <v>1554</v>
      </c>
      <c r="G113" s="70" t="s">
        <v>1785</v>
      </c>
      <c r="H113" s="70" t="s">
        <v>1786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1807</v>
      </c>
      <c r="B114" s="70">
        <v>341</v>
      </c>
      <c r="C114" s="70">
        <v>1</v>
      </c>
      <c r="D114" s="70">
        <v>21</v>
      </c>
      <c r="E114" s="70">
        <v>1990</v>
      </c>
      <c r="F114" s="70" t="s">
        <v>787</v>
      </c>
      <c r="G114" s="70" t="s">
        <v>1808</v>
      </c>
      <c r="H114" s="70" t="s">
        <v>1809</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1810</v>
      </c>
      <c r="B115" s="70">
        <v>342</v>
      </c>
      <c r="C115" s="70">
        <v>2</v>
      </c>
      <c r="D115" s="70">
        <v>21</v>
      </c>
      <c r="E115" s="70">
        <v>2005</v>
      </c>
      <c r="F115" s="70" t="s">
        <v>789</v>
      </c>
      <c r="G115" s="70" t="s">
        <v>1808</v>
      </c>
      <c r="H115" s="70" t="s">
        <v>1809</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1811</v>
      </c>
      <c r="B116" s="70">
        <v>343</v>
      </c>
      <c r="C116" s="70">
        <v>3</v>
      </c>
      <c r="D116" s="70">
        <v>21</v>
      </c>
      <c r="E116" s="70">
        <v>2006</v>
      </c>
      <c r="F116" s="70" t="s">
        <v>790</v>
      </c>
      <c r="G116" s="70" t="s">
        <v>1808</v>
      </c>
      <c r="H116" s="70" t="s">
        <v>1809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1812</v>
      </c>
      <c r="B117" s="70">
        <v>344</v>
      </c>
      <c r="C117" s="70">
        <v>4</v>
      </c>
      <c r="D117" s="70">
        <v>21</v>
      </c>
      <c r="E117" s="70">
        <v>2007</v>
      </c>
      <c r="F117" s="70" t="s">
        <v>791</v>
      </c>
      <c r="G117" s="70" t="s">
        <v>1808</v>
      </c>
      <c r="H117" s="70" t="s">
        <v>1809</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1813</v>
      </c>
      <c r="B118" s="70">
        <v>345</v>
      </c>
      <c r="C118" s="70">
        <v>5</v>
      </c>
      <c r="D118" s="70">
        <v>21</v>
      </c>
      <c r="E118" s="70">
        <v>2008</v>
      </c>
      <c r="F118" s="70" t="s">
        <v>792</v>
      </c>
      <c r="G118" s="70" t="s">
        <v>1808</v>
      </c>
      <c r="H118" s="70" t="s">
        <v>1809</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1814</v>
      </c>
      <c r="B119" s="70">
        <v>346</v>
      </c>
      <c r="C119" s="70">
        <v>6</v>
      </c>
      <c r="D119" s="70">
        <v>21</v>
      </c>
      <c r="E119" s="70">
        <v>2009</v>
      </c>
      <c r="F119" s="70" t="s">
        <v>176</v>
      </c>
      <c r="G119" s="70" t="s">
        <v>1808</v>
      </c>
      <c r="H119" s="70" t="s">
        <v>1809</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1815</v>
      </c>
      <c r="B120" s="70">
        <v>347</v>
      </c>
      <c r="C120" s="70">
        <v>7</v>
      </c>
      <c r="D120" s="70">
        <v>21</v>
      </c>
      <c r="E120" s="70">
        <v>2010</v>
      </c>
      <c r="F120" s="70" t="s">
        <v>177</v>
      </c>
      <c r="G120" s="70" t="s">
        <v>1808</v>
      </c>
      <c r="H120" s="70" t="s">
        <v>1809</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1816</v>
      </c>
      <c r="B121" s="70">
        <v>348</v>
      </c>
      <c r="C121" s="70">
        <v>8</v>
      </c>
      <c r="D121" s="70">
        <v>21</v>
      </c>
      <c r="E121" s="70">
        <v>2011</v>
      </c>
      <c r="F121" s="70" t="s">
        <v>178</v>
      </c>
      <c r="G121" s="1064" t="s">
        <v>1808</v>
      </c>
      <c r="H121" s="70" t="s">
        <v>1809</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1817</v>
      </c>
      <c r="B122" s="70">
        <v>349</v>
      </c>
      <c r="C122" s="70">
        <v>9</v>
      </c>
      <c r="D122" s="70">
        <v>21</v>
      </c>
      <c r="E122" s="70">
        <v>2012</v>
      </c>
      <c r="F122" s="70" t="s">
        <v>179</v>
      </c>
      <c r="G122" s="1064" t="s">
        <v>1808</v>
      </c>
      <c r="H122" s="70" t="s">
        <v>1809</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1818</v>
      </c>
      <c r="B123" s="70">
        <v>350</v>
      </c>
      <c r="C123" s="70">
        <v>10</v>
      </c>
      <c r="D123" s="70">
        <v>21</v>
      </c>
      <c r="E123" s="70">
        <v>2013</v>
      </c>
      <c r="F123" s="70" t="s">
        <v>180</v>
      </c>
      <c r="G123" s="70" t="s">
        <v>1808</v>
      </c>
      <c r="H123" s="70" t="s">
        <v>1809</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1819</v>
      </c>
      <c r="B124" s="70">
        <v>351</v>
      </c>
      <c r="C124" s="70">
        <v>11</v>
      </c>
      <c r="D124" s="70">
        <v>21</v>
      </c>
      <c r="E124" s="70">
        <v>2014</v>
      </c>
      <c r="F124" s="70" t="s">
        <v>181</v>
      </c>
      <c r="G124" s="70" t="s">
        <v>1808</v>
      </c>
      <c r="H124" s="70" t="s">
        <v>1809</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1820</v>
      </c>
      <c r="B125" s="70">
        <v>352</v>
      </c>
      <c r="C125" s="70">
        <v>12</v>
      </c>
      <c r="D125" s="70">
        <v>21</v>
      </c>
      <c r="E125" s="70">
        <v>2015</v>
      </c>
      <c r="F125" s="70" t="s">
        <v>182</v>
      </c>
      <c r="G125" s="70" t="s">
        <v>1808</v>
      </c>
      <c r="H125" s="70" t="s">
        <v>1809</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1821</v>
      </c>
      <c r="B126" s="70">
        <v>353</v>
      </c>
      <c r="C126" s="70">
        <v>13</v>
      </c>
      <c r="D126" s="70">
        <v>21</v>
      </c>
      <c r="E126" s="70">
        <v>2016</v>
      </c>
      <c r="F126" s="70" t="s">
        <v>155</v>
      </c>
      <c r="G126" s="70" t="s">
        <v>1808</v>
      </c>
      <c r="H126" s="70" t="s">
        <v>1809</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1822</v>
      </c>
      <c r="B127" s="70">
        <v>354</v>
      </c>
      <c r="C127" s="70">
        <v>14</v>
      </c>
      <c r="D127" s="70">
        <v>21</v>
      </c>
      <c r="E127" s="70">
        <v>2017</v>
      </c>
      <c r="F127" s="70" t="s">
        <v>156</v>
      </c>
      <c r="G127" s="70" t="s">
        <v>1808</v>
      </c>
      <c r="H127" s="70" t="s">
        <v>1809</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1823</v>
      </c>
      <c r="B128" s="70">
        <v>355</v>
      </c>
      <c r="C128" s="70">
        <v>15</v>
      </c>
      <c r="D128" s="70">
        <v>21</v>
      </c>
      <c r="E128" s="70">
        <v>2018</v>
      </c>
      <c r="F128" s="70" t="s">
        <v>183</v>
      </c>
      <c r="G128" s="70" t="s">
        <v>1808</v>
      </c>
      <c r="H128" s="70" t="s">
        <v>1809</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1824</v>
      </c>
      <c r="B129" s="70">
        <v>356</v>
      </c>
      <c r="C129" s="70">
        <v>16</v>
      </c>
      <c r="D129" s="70">
        <v>21</v>
      </c>
      <c r="E129" s="70">
        <v>2019</v>
      </c>
      <c r="F129" s="70" t="s">
        <v>158</v>
      </c>
      <c r="G129" s="70" t="s">
        <v>1808</v>
      </c>
      <c r="H129" s="70" t="s">
        <v>1809</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1825</v>
      </c>
      <c r="B130" s="70">
        <v>357</v>
      </c>
      <c r="C130" s="70">
        <v>17</v>
      </c>
      <c r="D130" s="70">
        <v>21</v>
      </c>
      <c r="E130" s="70">
        <v>2020</v>
      </c>
      <c r="F130" s="70" t="s">
        <v>159</v>
      </c>
      <c r="G130" s="70" t="s">
        <v>1808</v>
      </c>
      <c r="H130" s="70" t="s">
        <v>1809</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1826</v>
      </c>
      <c r="B131" s="70">
        <v>357</v>
      </c>
      <c r="C131" s="70">
        <v>18</v>
      </c>
      <c r="D131" s="70">
        <v>21</v>
      </c>
      <c r="E131" s="70">
        <v>2021</v>
      </c>
      <c r="F131" s="70" t="s">
        <v>160</v>
      </c>
      <c r="G131" s="70" t="s">
        <v>1808</v>
      </c>
      <c r="H131" s="70" t="s">
        <v>1809</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1827</v>
      </c>
      <c r="B132" s="70">
        <v>357</v>
      </c>
      <c r="C132" s="70">
        <v>19</v>
      </c>
      <c r="D132" s="70">
        <v>21</v>
      </c>
      <c r="E132" s="70">
        <v>2022</v>
      </c>
      <c r="F132" s="70" t="s">
        <v>161</v>
      </c>
      <c r="G132" s="70" t="s">
        <v>1808</v>
      </c>
      <c r="H132" s="70" t="s">
        <v>1809</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1828</v>
      </c>
      <c r="B133" s="70">
        <v>357</v>
      </c>
      <c r="C133" s="70">
        <v>20</v>
      </c>
      <c r="D133" s="70">
        <v>21</v>
      </c>
      <c r="E133" s="70">
        <v>2023</v>
      </c>
      <c r="F133" s="70" t="s">
        <v>1539</v>
      </c>
      <c r="G133" s="70" t="s">
        <v>1808</v>
      </c>
      <c r="H133" s="70" t="s">
        <v>1809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1829</v>
      </c>
      <c r="B134" s="70">
        <v>357</v>
      </c>
      <c r="C134" s="70">
        <v>21</v>
      </c>
      <c r="D134" s="70">
        <v>21</v>
      </c>
      <c r="E134" s="70">
        <v>2024</v>
      </c>
      <c r="F134" s="70" t="s">
        <v>1554</v>
      </c>
      <c r="G134" s="70" t="s">
        <v>1808</v>
      </c>
      <c r="H134" s="70" t="s">
        <v>1809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1830</v>
      </c>
      <c r="B135" s="70">
        <v>392</v>
      </c>
      <c r="C135" s="70">
        <v>1</v>
      </c>
      <c r="D135" s="70">
        <v>24</v>
      </c>
      <c r="E135" s="70">
        <v>1990</v>
      </c>
      <c r="F135" s="70" t="s">
        <v>787</v>
      </c>
      <c r="G135" s="70" t="s">
        <v>1831</v>
      </c>
      <c r="H135" s="70" t="s">
        <v>1832</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1833</v>
      </c>
      <c r="B136" s="70">
        <v>393</v>
      </c>
      <c r="C136" s="70">
        <v>2</v>
      </c>
      <c r="D136" s="70">
        <v>24</v>
      </c>
      <c r="E136" s="70">
        <v>2005</v>
      </c>
      <c r="F136" s="70" t="s">
        <v>789</v>
      </c>
      <c r="G136" s="70" t="s">
        <v>1831</v>
      </c>
      <c r="H136" s="70" t="s">
        <v>1832</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1834</v>
      </c>
      <c r="B137" s="70">
        <v>394</v>
      </c>
      <c r="C137" s="70">
        <v>3</v>
      </c>
      <c r="D137" s="70">
        <v>24</v>
      </c>
      <c r="E137" s="70">
        <v>2006</v>
      </c>
      <c r="F137" s="70" t="s">
        <v>790</v>
      </c>
      <c r="G137" s="70" t="s">
        <v>1831</v>
      </c>
      <c r="H137" s="70" t="s">
        <v>1832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1835</v>
      </c>
      <c r="B138" s="70">
        <v>395</v>
      </c>
      <c r="C138" s="70">
        <v>4</v>
      </c>
      <c r="D138" s="70">
        <v>24</v>
      </c>
      <c r="E138" s="70">
        <v>2007</v>
      </c>
      <c r="F138" s="70" t="s">
        <v>791</v>
      </c>
      <c r="G138" s="70" t="s">
        <v>1831</v>
      </c>
      <c r="H138" s="70" t="s">
        <v>1832</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1836</v>
      </c>
      <c r="B139" s="70">
        <v>396</v>
      </c>
      <c r="C139" s="70">
        <v>5</v>
      </c>
      <c r="D139" s="70">
        <v>24</v>
      </c>
      <c r="E139" s="70">
        <v>2008</v>
      </c>
      <c r="F139" s="70" t="s">
        <v>792</v>
      </c>
      <c r="G139" s="70" t="s">
        <v>1831</v>
      </c>
      <c r="H139" s="70" t="s">
        <v>1832</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1837</v>
      </c>
      <c r="B140" s="70">
        <v>397</v>
      </c>
      <c r="C140" s="70">
        <v>6</v>
      </c>
      <c r="D140" s="70">
        <v>24</v>
      </c>
      <c r="E140" s="70">
        <v>2009</v>
      </c>
      <c r="F140" s="70" t="s">
        <v>176</v>
      </c>
      <c r="G140" s="1064" t="s">
        <v>1831</v>
      </c>
      <c r="H140" s="70" t="s">
        <v>1832</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1838</v>
      </c>
      <c r="B141" s="70">
        <v>398</v>
      </c>
      <c r="C141" s="70">
        <v>7</v>
      </c>
      <c r="D141" s="70">
        <v>24</v>
      </c>
      <c r="E141" s="70">
        <v>2010</v>
      </c>
      <c r="F141" s="70" t="s">
        <v>177</v>
      </c>
      <c r="G141" s="1064" t="s">
        <v>1831</v>
      </c>
      <c r="H141" s="70" t="s">
        <v>1832</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1839</v>
      </c>
      <c r="B142" s="70">
        <v>399</v>
      </c>
      <c r="C142" s="70">
        <v>8</v>
      </c>
      <c r="D142" s="70">
        <v>24</v>
      </c>
      <c r="E142" s="70">
        <v>2011</v>
      </c>
      <c r="F142" s="70" t="s">
        <v>178</v>
      </c>
      <c r="G142" s="70" t="s">
        <v>1831</v>
      </c>
      <c r="H142" s="70" t="s">
        <v>1832</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1840</v>
      </c>
      <c r="B143" s="70">
        <v>400</v>
      </c>
      <c r="C143" s="70">
        <v>9</v>
      </c>
      <c r="D143" s="70">
        <v>24</v>
      </c>
      <c r="E143" s="70">
        <v>2012</v>
      </c>
      <c r="F143" s="70" t="s">
        <v>179</v>
      </c>
      <c r="G143" s="70" t="s">
        <v>1831</v>
      </c>
      <c r="H143" s="70" t="s">
        <v>1832</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1841</v>
      </c>
      <c r="B144" s="70">
        <v>401</v>
      </c>
      <c r="C144" s="70">
        <v>10</v>
      </c>
      <c r="D144" s="70">
        <v>24</v>
      </c>
      <c r="E144" s="70">
        <v>2013</v>
      </c>
      <c r="F144" s="70" t="s">
        <v>180</v>
      </c>
      <c r="G144" s="70" t="s">
        <v>1831</v>
      </c>
      <c r="H144" s="70" t="s">
        <v>1832</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1842</v>
      </c>
      <c r="B145" s="70">
        <v>402</v>
      </c>
      <c r="C145" s="70">
        <v>11</v>
      </c>
      <c r="D145" s="70">
        <v>24</v>
      </c>
      <c r="E145" s="70">
        <v>2014</v>
      </c>
      <c r="F145" s="70" t="s">
        <v>181</v>
      </c>
      <c r="G145" s="70" t="s">
        <v>1831</v>
      </c>
      <c r="H145" s="70" t="s">
        <v>1832</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1843</v>
      </c>
      <c r="B146" s="70">
        <v>403</v>
      </c>
      <c r="C146" s="70">
        <v>12</v>
      </c>
      <c r="D146" s="70">
        <v>24</v>
      </c>
      <c r="E146" s="70">
        <v>2015</v>
      </c>
      <c r="F146" s="70" t="s">
        <v>182</v>
      </c>
      <c r="G146" s="70" t="s">
        <v>1831</v>
      </c>
      <c r="H146" s="70" t="s">
        <v>1832</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1844</v>
      </c>
      <c r="B147" s="70">
        <v>404</v>
      </c>
      <c r="C147" s="70">
        <v>13</v>
      </c>
      <c r="D147" s="70">
        <v>24</v>
      </c>
      <c r="E147" s="70">
        <v>2016</v>
      </c>
      <c r="F147" s="70" t="s">
        <v>155</v>
      </c>
      <c r="G147" s="70" t="s">
        <v>1831</v>
      </c>
      <c r="H147" s="70" t="s">
        <v>1832</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1845</v>
      </c>
      <c r="B148" s="70">
        <v>405</v>
      </c>
      <c r="C148" s="70">
        <v>14</v>
      </c>
      <c r="D148" s="70">
        <v>24</v>
      </c>
      <c r="E148" s="70">
        <v>2017</v>
      </c>
      <c r="F148" s="70" t="s">
        <v>156</v>
      </c>
      <c r="G148" s="70" t="s">
        <v>1831</v>
      </c>
      <c r="H148" s="70" t="s">
        <v>1832</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1846</v>
      </c>
      <c r="B149" s="70">
        <v>406</v>
      </c>
      <c r="C149" s="70">
        <v>15</v>
      </c>
      <c r="D149" s="70">
        <v>24</v>
      </c>
      <c r="E149" s="70">
        <v>2018</v>
      </c>
      <c r="F149" s="70" t="s">
        <v>183</v>
      </c>
      <c r="G149" s="70" t="s">
        <v>1831</v>
      </c>
      <c r="H149" s="70" t="s">
        <v>1832</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1847</v>
      </c>
      <c r="B150" s="70">
        <v>407</v>
      </c>
      <c r="C150" s="70">
        <v>16</v>
      </c>
      <c r="D150" s="70">
        <v>24</v>
      </c>
      <c r="E150" s="70">
        <v>2019</v>
      </c>
      <c r="F150" s="70" t="s">
        <v>158</v>
      </c>
      <c r="G150" s="70" t="s">
        <v>1831</v>
      </c>
      <c r="H150" s="70" t="s">
        <v>1832</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1848</v>
      </c>
      <c r="B151" s="70">
        <v>408</v>
      </c>
      <c r="C151" s="70">
        <v>17</v>
      </c>
      <c r="D151" s="70">
        <v>24</v>
      </c>
      <c r="E151" s="70">
        <v>2020</v>
      </c>
      <c r="F151" s="70" t="s">
        <v>159</v>
      </c>
      <c r="G151" s="70" t="s">
        <v>1831</v>
      </c>
      <c r="H151" s="70" t="s">
        <v>1832</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1849</v>
      </c>
      <c r="B152" s="70">
        <v>408</v>
      </c>
      <c r="C152" s="70">
        <v>18</v>
      </c>
      <c r="D152" s="70">
        <v>24</v>
      </c>
      <c r="E152" s="70">
        <v>2021</v>
      </c>
      <c r="F152" s="70" t="s">
        <v>160</v>
      </c>
      <c r="G152" s="70" t="s">
        <v>1831</v>
      </c>
      <c r="H152" s="70" t="s">
        <v>1832</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1850</v>
      </c>
      <c r="B153" s="70">
        <v>408</v>
      </c>
      <c r="C153" s="70">
        <v>19</v>
      </c>
      <c r="D153" s="70">
        <v>24</v>
      </c>
      <c r="E153" s="70">
        <v>2022</v>
      </c>
      <c r="F153" s="70" t="s">
        <v>161</v>
      </c>
      <c r="G153" s="70" t="s">
        <v>1831</v>
      </c>
      <c r="H153" s="70" t="s">
        <v>1832</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1851</v>
      </c>
      <c r="B154" s="70">
        <v>408</v>
      </c>
      <c r="C154" s="70">
        <v>20</v>
      </c>
      <c r="D154" s="70">
        <v>24</v>
      </c>
      <c r="E154" s="70">
        <v>2023</v>
      </c>
      <c r="F154" s="70" t="s">
        <v>1539</v>
      </c>
      <c r="G154" s="70" t="s">
        <v>1831</v>
      </c>
      <c r="H154" s="70" t="s">
        <v>1832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1852</v>
      </c>
      <c r="B155" s="70">
        <v>408</v>
      </c>
      <c r="C155" s="70">
        <v>21</v>
      </c>
      <c r="D155" s="70">
        <v>24</v>
      </c>
      <c r="E155" s="70">
        <v>2024</v>
      </c>
      <c r="F155" s="70" t="s">
        <v>1554</v>
      </c>
      <c r="G155" s="70" t="s">
        <v>1831</v>
      </c>
      <c r="H155" s="70" t="s">
        <v>1832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1853</v>
      </c>
      <c r="B156" s="70">
        <v>239</v>
      </c>
      <c r="C156" s="70">
        <v>1</v>
      </c>
      <c r="D156" s="70">
        <v>15</v>
      </c>
      <c r="E156" s="70">
        <v>1990</v>
      </c>
      <c r="F156" s="70" t="s">
        <v>787</v>
      </c>
      <c r="G156" s="70" t="s">
        <v>1688</v>
      </c>
      <c r="H156" s="70" t="s">
        <v>1689</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1854</v>
      </c>
      <c r="B157" s="70">
        <v>240</v>
      </c>
      <c r="C157" s="70">
        <v>2</v>
      </c>
      <c r="D157" s="70">
        <v>15</v>
      </c>
      <c r="E157" s="70">
        <v>2005</v>
      </c>
      <c r="F157" s="70" t="s">
        <v>789</v>
      </c>
      <c r="G157" s="70" t="s">
        <v>1688</v>
      </c>
      <c r="H157" s="70" t="s">
        <v>1689</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1855</v>
      </c>
      <c r="B158" s="70">
        <v>241</v>
      </c>
      <c r="C158" s="70">
        <v>3</v>
      </c>
      <c r="D158" s="70">
        <v>15</v>
      </c>
      <c r="E158" s="70">
        <v>2006</v>
      </c>
      <c r="F158" s="70" t="s">
        <v>790</v>
      </c>
      <c r="G158" s="1064" t="s">
        <v>1688</v>
      </c>
      <c r="H158" s="70" t="s">
        <v>1689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1856</v>
      </c>
      <c r="B159" s="70">
        <v>242</v>
      </c>
      <c r="C159" s="70">
        <v>4</v>
      </c>
      <c r="D159" s="70">
        <v>15</v>
      </c>
      <c r="E159" s="70">
        <v>2007</v>
      </c>
      <c r="F159" s="70" t="s">
        <v>791</v>
      </c>
      <c r="G159" s="1064" t="s">
        <v>1688</v>
      </c>
      <c r="H159" s="70" t="s">
        <v>1689</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1857</v>
      </c>
      <c r="B160" s="70">
        <v>243</v>
      </c>
      <c r="C160" s="70">
        <v>5</v>
      </c>
      <c r="D160" s="70">
        <v>15</v>
      </c>
      <c r="E160" s="70">
        <v>2008</v>
      </c>
      <c r="F160" s="70" t="s">
        <v>792</v>
      </c>
      <c r="G160" s="70" t="s">
        <v>1688</v>
      </c>
      <c r="H160" s="70" t="s">
        <v>1689</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1858</v>
      </c>
      <c r="B161" s="70">
        <v>244</v>
      </c>
      <c r="C161" s="70">
        <v>6</v>
      </c>
      <c r="D161" s="70">
        <v>15</v>
      </c>
      <c r="E161" s="70">
        <v>2009</v>
      </c>
      <c r="F161" s="70" t="s">
        <v>176</v>
      </c>
      <c r="G161" s="70" t="s">
        <v>1688</v>
      </c>
      <c r="H161" s="70" t="s">
        <v>1689</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1859</v>
      </c>
      <c r="B162" s="70">
        <v>245</v>
      </c>
      <c r="C162" s="70">
        <v>7</v>
      </c>
      <c r="D162" s="70">
        <v>15</v>
      </c>
      <c r="E162" s="70">
        <v>2010</v>
      </c>
      <c r="F162" s="70" t="s">
        <v>177</v>
      </c>
      <c r="G162" s="70" t="s">
        <v>1688</v>
      </c>
      <c r="H162" s="70" t="s">
        <v>1689</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1860</v>
      </c>
      <c r="B163" s="70">
        <v>246</v>
      </c>
      <c r="C163" s="70">
        <v>8</v>
      </c>
      <c r="D163" s="70">
        <v>15</v>
      </c>
      <c r="E163" s="70">
        <v>2011</v>
      </c>
      <c r="F163" s="70" t="s">
        <v>178</v>
      </c>
      <c r="G163" s="70" t="s">
        <v>1688</v>
      </c>
      <c r="H163" s="70" t="s">
        <v>1689</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1861</v>
      </c>
      <c r="B164" s="70">
        <v>247</v>
      </c>
      <c r="C164" s="70">
        <v>9</v>
      </c>
      <c r="D164" s="70">
        <v>15</v>
      </c>
      <c r="E164" s="70">
        <v>2012</v>
      </c>
      <c r="F164" s="70" t="s">
        <v>179</v>
      </c>
      <c r="G164" s="70" t="s">
        <v>1688</v>
      </c>
      <c r="H164" s="70" t="s">
        <v>1689</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1862</v>
      </c>
      <c r="B165" s="70">
        <v>248</v>
      </c>
      <c r="C165" s="70">
        <v>10</v>
      </c>
      <c r="D165" s="70">
        <v>15</v>
      </c>
      <c r="E165" s="70">
        <v>2013</v>
      </c>
      <c r="F165" s="70" t="s">
        <v>180</v>
      </c>
      <c r="G165" s="70" t="s">
        <v>1688</v>
      </c>
      <c r="H165" s="70" t="s">
        <v>1689</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1863</v>
      </c>
      <c r="B166" s="70">
        <v>249</v>
      </c>
      <c r="C166" s="70">
        <v>11</v>
      </c>
      <c r="D166" s="70">
        <v>15</v>
      </c>
      <c r="E166" s="70">
        <v>2014</v>
      </c>
      <c r="F166" s="70" t="s">
        <v>181</v>
      </c>
      <c r="G166" s="70" t="s">
        <v>1688</v>
      </c>
      <c r="H166" s="70" t="s">
        <v>1689</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1864</v>
      </c>
      <c r="B167" s="70">
        <v>250</v>
      </c>
      <c r="C167" s="70">
        <v>12</v>
      </c>
      <c r="D167" s="70">
        <v>15</v>
      </c>
      <c r="E167" s="70">
        <v>2015</v>
      </c>
      <c r="F167" s="70" t="s">
        <v>182</v>
      </c>
      <c r="G167" s="70" t="s">
        <v>1688</v>
      </c>
      <c r="H167" s="70" t="s">
        <v>1689</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1865</v>
      </c>
      <c r="B168" s="70">
        <v>251</v>
      </c>
      <c r="C168" s="70">
        <v>13</v>
      </c>
      <c r="D168" s="70">
        <v>15</v>
      </c>
      <c r="E168" s="70">
        <v>2016</v>
      </c>
      <c r="F168" s="70" t="s">
        <v>155</v>
      </c>
      <c r="G168" s="70" t="s">
        <v>1688</v>
      </c>
      <c r="H168" s="70" t="s">
        <v>1689</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1866</v>
      </c>
      <c r="B169" s="70">
        <v>252</v>
      </c>
      <c r="C169" s="70">
        <v>14</v>
      </c>
      <c r="D169" s="70">
        <v>15</v>
      </c>
      <c r="E169" s="70">
        <v>2017</v>
      </c>
      <c r="F169" s="70" t="s">
        <v>156</v>
      </c>
      <c r="G169" s="70" t="s">
        <v>1688</v>
      </c>
      <c r="H169" s="70" t="s">
        <v>1689</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1867</v>
      </c>
      <c r="B170" s="70">
        <v>253</v>
      </c>
      <c r="C170" s="70">
        <v>15</v>
      </c>
      <c r="D170" s="70">
        <v>15</v>
      </c>
      <c r="E170" s="70">
        <v>2018</v>
      </c>
      <c r="F170" s="70" t="s">
        <v>183</v>
      </c>
      <c r="G170" s="70" t="s">
        <v>1688</v>
      </c>
      <c r="H170" s="70" t="s">
        <v>1689</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1868</v>
      </c>
      <c r="B171" s="70">
        <v>254</v>
      </c>
      <c r="C171" s="70">
        <v>16</v>
      </c>
      <c r="D171" s="70">
        <v>15</v>
      </c>
      <c r="E171" s="70">
        <v>2019</v>
      </c>
      <c r="F171" s="70" t="s">
        <v>158</v>
      </c>
      <c r="G171" s="70" t="s">
        <v>1688</v>
      </c>
      <c r="H171" s="70" t="s">
        <v>1689</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1869</v>
      </c>
      <c r="B172" s="70">
        <v>255</v>
      </c>
      <c r="C172" s="70">
        <v>17</v>
      </c>
      <c r="D172" s="70">
        <v>15</v>
      </c>
      <c r="E172" s="70">
        <v>2020</v>
      </c>
      <c r="F172" s="70" t="s">
        <v>159</v>
      </c>
      <c r="G172" s="70" t="s">
        <v>1688</v>
      </c>
      <c r="H172" s="70" t="s">
        <v>1689</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1870</v>
      </c>
      <c r="B173" s="70">
        <v>255</v>
      </c>
      <c r="C173" s="70">
        <v>18</v>
      </c>
      <c r="D173" s="70">
        <v>15</v>
      </c>
      <c r="E173" s="70">
        <v>2021</v>
      </c>
      <c r="F173" s="70" t="s">
        <v>160</v>
      </c>
      <c r="G173" s="70" t="s">
        <v>1688</v>
      </c>
      <c r="H173" s="70" t="s">
        <v>1689</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1691</v>
      </c>
      <c r="B174" s="70">
        <v>255</v>
      </c>
      <c r="C174" s="70">
        <v>19</v>
      </c>
      <c r="D174" s="70">
        <v>15</v>
      </c>
      <c r="E174" s="70">
        <v>2022</v>
      </c>
      <c r="F174" s="70" t="s">
        <v>161</v>
      </c>
      <c r="G174" s="70" t="s">
        <v>1688</v>
      </c>
      <c r="H174" s="70" t="s">
        <v>1689</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1871</v>
      </c>
      <c r="B175" s="70">
        <v>255</v>
      </c>
      <c r="C175" s="70">
        <v>20</v>
      </c>
      <c r="D175" s="70">
        <v>15</v>
      </c>
      <c r="E175" s="70">
        <v>2023</v>
      </c>
      <c r="F175" s="70" t="s">
        <v>1539</v>
      </c>
      <c r="G175" s="70" t="s">
        <v>1688</v>
      </c>
      <c r="H175" s="70" t="s">
        <v>1689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1687</v>
      </c>
      <c r="B176" s="70">
        <v>255</v>
      </c>
      <c r="C176" s="70">
        <v>21</v>
      </c>
      <c r="D176" s="70">
        <v>15</v>
      </c>
      <c r="E176" s="70">
        <v>2024</v>
      </c>
      <c r="F176" s="70" t="s">
        <v>1554</v>
      </c>
      <c r="G176" s="70" t="s">
        <v>1688</v>
      </c>
      <c r="H176" s="70" t="s">
        <v>1689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460</v>
      </c>
      <c r="C177" s="70">
        <v>1</v>
      </c>
      <c r="D177" s="70">
        <v>28</v>
      </c>
      <c r="E177" s="70">
        <v>1990</v>
      </c>
      <c r="F177" s="70" t="s">
        <v>787</v>
      </c>
      <c r="G177" s="70" t="s">
        <v>1873</v>
      </c>
      <c r="H177" s="70" t="s">
        <v>1874</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461</v>
      </c>
      <c r="C178" s="70">
        <v>2</v>
      </c>
      <c r="D178" s="70">
        <v>28</v>
      </c>
      <c r="E178" s="70">
        <v>2005</v>
      </c>
      <c r="F178" s="70" t="s">
        <v>789</v>
      </c>
      <c r="G178" s="1064" t="s">
        <v>1873</v>
      </c>
      <c r="H178" s="70" t="s">
        <v>1874</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462</v>
      </c>
      <c r="C179" s="70">
        <v>3</v>
      </c>
      <c r="D179" s="70">
        <v>28</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463</v>
      </c>
      <c r="C180" s="70">
        <v>4</v>
      </c>
      <c r="D180" s="70">
        <v>28</v>
      </c>
      <c r="E180" s="70">
        <v>2007</v>
      </c>
      <c r="F180" s="70" t="s">
        <v>791</v>
      </c>
      <c r="G180" s="70" t="s">
        <v>1873</v>
      </c>
      <c r="H180" s="70" t="s">
        <v>1874</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464</v>
      </c>
      <c r="C181" s="70">
        <v>5</v>
      </c>
      <c r="D181" s="70">
        <v>28</v>
      </c>
      <c r="E181" s="70">
        <v>2008</v>
      </c>
      <c r="F181" s="70" t="s">
        <v>792</v>
      </c>
      <c r="G181" s="70" t="s">
        <v>1873</v>
      </c>
      <c r="H181" s="70" t="s">
        <v>1874</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465</v>
      </c>
      <c r="C182" s="70">
        <v>6</v>
      </c>
      <c r="D182" s="70">
        <v>28</v>
      </c>
      <c r="E182" s="70">
        <v>2009</v>
      </c>
      <c r="F182" s="70" t="s">
        <v>176</v>
      </c>
      <c r="G182" s="70" t="s">
        <v>1873</v>
      </c>
      <c r="H182" s="70" t="s">
        <v>1874</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1880</v>
      </c>
      <c r="B183" s="70">
        <v>466</v>
      </c>
      <c r="C183" s="70">
        <v>7</v>
      </c>
      <c r="D183" s="70">
        <v>28</v>
      </c>
      <c r="E183" s="70">
        <v>2010</v>
      </c>
      <c r="F183" s="70" t="s">
        <v>177</v>
      </c>
      <c r="G183" s="70" t="s">
        <v>1873</v>
      </c>
      <c r="H183" s="70" t="s">
        <v>1874</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1881</v>
      </c>
      <c r="B184" s="70">
        <v>467</v>
      </c>
      <c r="C184" s="70">
        <v>8</v>
      </c>
      <c r="D184" s="70">
        <v>28</v>
      </c>
      <c r="E184" s="70">
        <v>2011</v>
      </c>
      <c r="F184" s="70" t="s">
        <v>178</v>
      </c>
      <c r="G184" s="70" t="s">
        <v>1873</v>
      </c>
      <c r="H184" s="70" t="s">
        <v>1874</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1882</v>
      </c>
      <c r="B185" s="70">
        <v>468</v>
      </c>
      <c r="C185" s="70">
        <v>9</v>
      </c>
      <c r="D185" s="70">
        <v>28</v>
      </c>
      <c r="E185" s="70">
        <v>2012</v>
      </c>
      <c r="F185" s="70" t="s">
        <v>179</v>
      </c>
      <c r="G185" s="70" t="s">
        <v>1873</v>
      </c>
      <c r="H185" s="70" t="s">
        <v>1874</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1883</v>
      </c>
      <c r="B186" s="70">
        <v>469</v>
      </c>
      <c r="C186" s="70">
        <v>10</v>
      </c>
      <c r="D186" s="70">
        <v>28</v>
      </c>
      <c r="E186" s="70">
        <v>2013</v>
      </c>
      <c r="F186" s="70" t="s">
        <v>180</v>
      </c>
      <c r="G186" s="70" t="s">
        <v>1873</v>
      </c>
      <c r="H186" s="70" t="s">
        <v>1874</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1884</v>
      </c>
      <c r="B187" s="70">
        <v>470</v>
      </c>
      <c r="C187" s="70">
        <v>11</v>
      </c>
      <c r="D187" s="70">
        <v>28</v>
      </c>
      <c r="E187" s="70">
        <v>2014</v>
      </c>
      <c r="F187" s="70" t="s">
        <v>181</v>
      </c>
      <c r="G187" s="70" t="s">
        <v>1873</v>
      </c>
      <c r="H187" s="70" t="s">
        <v>1874</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1885</v>
      </c>
      <c r="B188" s="70">
        <v>471</v>
      </c>
      <c r="C188" s="70">
        <v>12</v>
      </c>
      <c r="D188" s="70">
        <v>28</v>
      </c>
      <c r="E188" s="70">
        <v>2015</v>
      </c>
      <c r="F188" s="70" t="s">
        <v>182</v>
      </c>
      <c r="G188" s="70" t="s">
        <v>1873</v>
      </c>
      <c r="H188" s="70" t="s">
        <v>1874</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1886</v>
      </c>
      <c r="B189" s="70">
        <v>472</v>
      </c>
      <c r="C189" s="70">
        <v>13</v>
      </c>
      <c r="D189" s="70">
        <v>28</v>
      </c>
      <c r="E189" s="70">
        <v>2016</v>
      </c>
      <c r="F189" s="70" t="s">
        <v>155</v>
      </c>
      <c r="G189" s="70" t="s">
        <v>1873</v>
      </c>
      <c r="H189" s="70" t="s">
        <v>1874</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1887</v>
      </c>
      <c r="B190" s="70">
        <v>473</v>
      </c>
      <c r="C190" s="70">
        <v>14</v>
      </c>
      <c r="D190" s="70">
        <v>28</v>
      </c>
      <c r="E190" s="70">
        <v>2017</v>
      </c>
      <c r="F190" s="70" t="s">
        <v>156</v>
      </c>
      <c r="G190" s="70" t="s">
        <v>1873</v>
      </c>
      <c r="H190" s="70" t="s">
        <v>1874</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1888</v>
      </c>
      <c r="B191" s="70">
        <v>474</v>
      </c>
      <c r="C191" s="70">
        <v>15</v>
      </c>
      <c r="D191" s="70">
        <v>28</v>
      </c>
      <c r="E191" s="70">
        <v>2018</v>
      </c>
      <c r="F191" s="70" t="s">
        <v>183</v>
      </c>
      <c r="G191" s="70" t="s">
        <v>1873</v>
      </c>
      <c r="H191" s="70" t="s">
        <v>1874</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1889</v>
      </c>
      <c r="B192" s="70">
        <v>475</v>
      </c>
      <c r="C192" s="70">
        <v>16</v>
      </c>
      <c r="D192" s="70">
        <v>28</v>
      </c>
      <c r="E192" s="70">
        <v>2019</v>
      </c>
      <c r="F192" s="70" t="s">
        <v>158</v>
      </c>
      <c r="G192" s="70" t="s">
        <v>1873</v>
      </c>
      <c r="H192" s="70" t="s">
        <v>1874</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1890</v>
      </c>
      <c r="B193" s="70">
        <v>476</v>
      </c>
      <c r="C193" s="70">
        <v>17</v>
      </c>
      <c r="D193" s="70">
        <v>28</v>
      </c>
      <c r="E193" s="70">
        <v>2020</v>
      </c>
      <c r="F193" s="70" t="s">
        <v>159</v>
      </c>
      <c r="G193" s="70" t="s">
        <v>1873</v>
      </c>
      <c r="H193" s="70" t="s">
        <v>1874</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1891</v>
      </c>
      <c r="B194" s="70">
        <v>476</v>
      </c>
      <c r="C194" s="70">
        <v>18</v>
      </c>
      <c r="D194" s="70">
        <v>28</v>
      </c>
      <c r="E194" s="70">
        <v>2021</v>
      </c>
      <c r="F194" s="70" t="s">
        <v>160</v>
      </c>
      <c r="G194" s="70" t="s">
        <v>1873</v>
      </c>
      <c r="H194" s="70" t="s">
        <v>1874</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1892</v>
      </c>
      <c r="B195" s="70">
        <v>476</v>
      </c>
      <c r="C195" s="70">
        <v>19</v>
      </c>
      <c r="D195" s="70">
        <v>28</v>
      </c>
      <c r="E195" s="70">
        <v>2022</v>
      </c>
      <c r="F195" s="70" t="s">
        <v>161</v>
      </c>
      <c r="G195" s="70" t="s">
        <v>1873</v>
      </c>
      <c r="H195" s="70" t="s">
        <v>1874</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476</v>
      </c>
      <c r="C196" s="70">
        <v>20</v>
      </c>
      <c r="D196" s="70">
        <v>28</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476</v>
      </c>
      <c r="C197" s="70">
        <v>21</v>
      </c>
      <c r="D197" s="70">
        <v>28</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1</v>
      </c>
      <c r="C198" s="70">
        <v>1</v>
      </c>
      <c r="D198" s="70">
        <v>1</v>
      </c>
      <c r="E198" s="70">
        <v>1990</v>
      </c>
      <c r="F198" s="70" t="s">
        <v>787</v>
      </c>
      <c r="G198" s="1064" t="s">
        <v>1896</v>
      </c>
      <c r="H198" s="70" t="s">
        <v>1897</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2</v>
      </c>
      <c r="C199" s="70">
        <v>2</v>
      </c>
      <c r="D199" s="70">
        <v>1</v>
      </c>
      <c r="E199" s="70">
        <v>2005</v>
      </c>
      <c r="F199" s="70" t="s">
        <v>789</v>
      </c>
      <c r="G199" s="70" t="s">
        <v>1896</v>
      </c>
      <c r="H199" s="70" t="s">
        <v>1897</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3</v>
      </c>
      <c r="C200" s="70">
        <v>3</v>
      </c>
      <c r="D200" s="70">
        <v>1</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4</v>
      </c>
      <c r="C201" s="70">
        <v>4</v>
      </c>
      <c r="D201" s="70">
        <v>1</v>
      </c>
      <c r="E201" s="70">
        <v>2007</v>
      </c>
      <c r="F201" s="70" t="s">
        <v>791</v>
      </c>
      <c r="G201" s="70" t="s">
        <v>1896</v>
      </c>
      <c r="H201" s="70" t="s">
        <v>1897</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5</v>
      </c>
      <c r="C202" s="70">
        <v>5</v>
      </c>
      <c r="D202" s="70">
        <v>1</v>
      </c>
      <c r="E202" s="70">
        <v>2008</v>
      </c>
      <c r="F202" s="70" t="s">
        <v>792</v>
      </c>
      <c r="G202" s="70" t="s">
        <v>1896</v>
      </c>
      <c r="H202" s="70" t="s">
        <v>1897</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6</v>
      </c>
      <c r="C203" s="70">
        <v>6</v>
      </c>
      <c r="D203" s="70">
        <v>1</v>
      </c>
      <c r="E203" s="70">
        <v>2009</v>
      </c>
      <c r="F203" s="70" t="s">
        <v>176</v>
      </c>
      <c r="G203" s="70" t="s">
        <v>1896</v>
      </c>
      <c r="H203" s="70" t="s">
        <v>1897</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1903</v>
      </c>
      <c r="B204" s="70">
        <v>7</v>
      </c>
      <c r="C204" s="70">
        <v>7</v>
      </c>
      <c r="D204" s="70">
        <v>1</v>
      </c>
      <c r="E204" s="70">
        <v>2010</v>
      </c>
      <c r="F204" s="70" t="s">
        <v>177</v>
      </c>
      <c r="G204" s="70" t="s">
        <v>1896</v>
      </c>
      <c r="H204" s="70" t="s">
        <v>1897</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1904</v>
      </c>
      <c r="B205" s="70">
        <v>8</v>
      </c>
      <c r="C205" s="70">
        <v>8</v>
      </c>
      <c r="D205" s="70">
        <v>1</v>
      </c>
      <c r="E205" s="70">
        <v>2011</v>
      </c>
      <c r="F205" s="70" t="s">
        <v>178</v>
      </c>
      <c r="G205" s="70" t="s">
        <v>1896</v>
      </c>
      <c r="H205" s="70" t="s">
        <v>1897</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1905</v>
      </c>
      <c r="B206" s="70">
        <v>9</v>
      </c>
      <c r="C206" s="70">
        <v>9</v>
      </c>
      <c r="D206" s="70">
        <v>1</v>
      </c>
      <c r="E206" s="70">
        <v>2012</v>
      </c>
      <c r="F206" s="70" t="s">
        <v>179</v>
      </c>
      <c r="G206" s="70" t="s">
        <v>1896</v>
      </c>
      <c r="H206" s="70" t="s">
        <v>1897</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1906</v>
      </c>
      <c r="B207" s="70">
        <v>10</v>
      </c>
      <c r="C207" s="70">
        <v>10</v>
      </c>
      <c r="D207" s="70">
        <v>1</v>
      </c>
      <c r="E207" s="70">
        <v>2013</v>
      </c>
      <c r="F207" s="70" t="s">
        <v>180</v>
      </c>
      <c r="G207" s="70" t="s">
        <v>1896</v>
      </c>
      <c r="H207" s="70" t="s">
        <v>1897</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1907</v>
      </c>
      <c r="B208" s="70">
        <v>11</v>
      </c>
      <c r="C208" s="70">
        <v>11</v>
      </c>
      <c r="D208" s="70">
        <v>1</v>
      </c>
      <c r="E208" s="70">
        <v>2014</v>
      </c>
      <c r="F208" s="70" t="s">
        <v>181</v>
      </c>
      <c r="G208" s="70" t="s">
        <v>1896</v>
      </c>
      <c r="H208" s="70" t="s">
        <v>1897</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1908</v>
      </c>
      <c r="B209" s="70">
        <v>12</v>
      </c>
      <c r="C209" s="70">
        <v>12</v>
      </c>
      <c r="D209" s="70">
        <v>1</v>
      </c>
      <c r="E209" s="70">
        <v>2015</v>
      </c>
      <c r="F209" s="70" t="s">
        <v>182</v>
      </c>
      <c r="G209" s="70" t="s">
        <v>1896</v>
      </c>
      <c r="H209" s="70" t="s">
        <v>1897</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1909</v>
      </c>
      <c r="B210" s="70">
        <v>13</v>
      </c>
      <c r="C210" s="70">
        <v>13</v>
      </c>
      <c r="D210" s="70">
        <v>1</v>
      </c>
      <c r="E210" s="70">
        <v>2016</v>
      </c>
      <c r="F210" s="70" t="s">
        <v>155</v>
      </c>
      <c r="G210" s="70" t="s">
        <v>1896</v>
      </c>
      <c r="H210" s="70" t="s">
        <v>1897</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1910</v>
      </c>
      <c r="B211" s="70">
        <v>14</v>
      </c>
      <c r="C211" s="70">
        <v>14</v>
      </c>
      <c r="D211" s="70">
        <v>1</v>
      </c>
      <c r="E211" s="70">
        <v>2017</v>
      </c>
      <c r="F211" s="70" t="s">
        <v>156</v>
      </c>
      <c r="G211" s="70" t="s">
        <v>1896</v>
      </c>
      <c r="H211" s="70" t="s">
        <v>1897</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1911</v>
      </c>
      <c r="B212" s="70">
        <v>15</v>
      </c>
      <c r="C212" s="70">
        <v>15</v>
      </c>
      <c r="D212" s="70">
        <v>1</v>
      </c>
      <c r="E212" s="70">
        <v>2018</v>
      </c>
      <c r="F212" s="70" t="s">
        <v>183</v>
      </c>
      <c r="G212" s="70" t="s">
        <v>1896</v>
      </c>
      <c r="H212" s="70" t="s">
        <v>1897</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1912</v>
      </c>
      <c r="B213" s="70">
        <v>16</v>
      </c>
      <c r="C213" s="70">
        <v>16</v>
      </c>
      <c r="D213" s="70">
        <v>1</v>
      </c>
      <c r="E213" s="70">
        <v>2019</v>
      </c>
      <c r="F213" s="70" t="s">
        <v>158</v>
      </c>
      <c r="G213" s="70" t="s">
        <v>1896</v>
      </c>
      <c r="H213" s="70" t="s">
        <v>1897</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1913</v>
      </c>
      <c r="B214" s="70">
        <v>17</v>
      </c>
      <c r="C214" s="70">
        <v>17</v>
      </c>
      <c r="D214" s="70">
        <v>1</v>
      </c>
      <c r="E214" s="70">
        <v>2020</v>
      </c>
      <c r="F214" s="70" t="s">
        <v>159</v>
      </c>
      <c r="G214" s="70" t="s">
        <v>1896</v>
      </c>
      <c r="H214" s="70" t="s">
        <v>1897</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1914</v>
      </c>
      <c r="B215" s="70">
        <v>17</v>
      </c>
      <c r="C215" s="70">
        <v>18</v>
      </c>
      <c r="D215" s="70">
        <v>1</v>
      </c>
      <c r="E215" s="70">
        <v>2021</v>
      </c>
      <c r="F215" s="70" t="s">
        <v>160</v>
      </c>
      <c r="G215" s="70" t="s">
        <v>1896</v>
      </c>
      <c r="H215" s="70" t="s">
        <v>1897</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1915</v>
      </c>
      <c r="B216" s="70">
        <v>17</v>
      </c>
      <c r="C216" s="70">
        <v>19</v>
      </c>
      <c r="D216" s="70">
        <v>1</v>
      </c>
      <c r="E216" s="70">
        <v>2022</v>
      </c>
      <c r="F216" s="70" t="s">
        <v>161</v>
      </c>
      <c r="G216" s="1064" t="s">
        <v>1896</v>
      </c>
      <c r="H216" s="70" t="s">
        <v>1897</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17</v>
      </c>
      <c r="C217" s="70">
        <v>20</v>
      </c>
      <c r="D217" s="70">
        <v>1</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17</v>
      </c>
      <c r="C218" s="70">
        <v>21</v>
      </c>
      <c r="D218" s="70">
        <v>1</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426</v>
      </c>
      <c r="C219" s="70">
        <v>1</v>
      </c>
      <c r="D219" s="70">
        <v>26</v>
      </c>
      <c r="E219" s="70">
        <v>1990</v>
      </c>
      <c r="F219" s="70" t="s">
        <v>787</v>
      </c>
      <c r="G219" s="70" t="s">
        <v>1919</v>
      </c>
      <c r="H219" s="70" t="s">
        <v>1920</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427</v>
      </c>
      <c r="C220" s="70">
        <v>2</v>
      </c>
      <c r="D220" s="70">
        <v>26</v>
      </c>
      <c r="E220" s="70">
        <v>2005</v>
      </c>
      <c r="F220" s="70" t="s">
        <v>789</v>
      </c>
      <c r="G220" s="70" t="s">
        <v>1919</v>
      </c>
      <c r="H220" s="70" t="s">
        <v>1920</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428</v>
      </c>
      <c r="C221" s="70">
        <v>3</v>
      </c>
      <c r="D221" s="70">
        <v>26</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429</v>
      </c>
      <c r="C222" s="70">
        <v>4</v>
      </c>
      <c r="D222" s="70">
        <v>26</v>
      </c>
      <c r="E222" s="70">
        <v>2007</v>
      </c>
      <c r="F222" s="70" t="s">
        <v>791</v>
      </c>
      <c r="G222" s="70" t="s">
        <v>1919</v>
      </c>
      <c r="H222" s="70" t="s">
        <v>1920</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430</v>
      </c>
      <c r="C223" s="70">
        <v>5</v>
      </c>
      <c r="D223" s="70">
        <v>26</v>
      </c>
      <c r="E223" s="70">
        <v>2008</v>
      </c>
      <c r="F223" s="70" t="s">
        <v>792</v>
      </c>
      <c r="G223" s="70" t="s">
        <v>1919</v>
      </c>
      <c r="H223" s="70" t="s">
        <v>1920</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431</v>
      </c>
      <c r="C224" s="70">
        <v>6</v>
      </c>
      <c r="D224" s="70">
        <v>26</v>
      </c>
      <c r="E224" s="70">
        <v>2009</v>
      </c>
      <c r="F224" s="70" t="s">
        <v>176</v>
      </c>
      <c r="G224" s="70" t="s">
        <v>1919</v>
      </c>
      <c r="H224" s="70" t="s">
        <v>1920</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1926</v>
      </c>
      <c r="B225" s="70">
        <v>432</v>
      </c>
      <c r="C225" s="70">
        <v>7</v>
      </c>
      <c r="D225" s="70">
        <v>26</v>
      </c>
      <c r="E225" s="70">
        <v>2010</v>
      </c>
      <c r="F225" s="70" t="s">
        <v>177</v>
      </c>
      <c r="G225" s="70" t="s">
        <v>1919</v>
      </c>
      <c r="H225" s="70" t="s">
        <v>1920</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1927</v>
      </c>
      <c r="B226" s="70">
        <v>433</v>
      </c>
      <c r="C226" s="70">
        <v>8</v>
      </c>
      <c r="D226" s="70">
        <v>26</v>
      </c>
      <c r="E226" s="70">
        <v>2011</v>
      </c>
      <c r="F226" s="70" t="s">
        <v>178</v>
      </c>
      <c r="G226" s="70" t="s">
        <v>1919</v>
      </c>
      <c r="H226" s="70" t="s">
        <v>1920</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1928</v>
      </c>
      <c r="B227" s="70">
        <v>434</v>
      </c>
      <c r="C227" s="70">
        <v>9</v>
      </c>
      <c r="D227" s="70">
        <v>26</v>
      </c>
      <c r="E227" s="70">
        <v>2012</v>
      </c>
      <c r="F227" s="70" t="s">
        <v>179</v>
      </c>
      <c r="G227" s="70" t="s">
        <v>1919</v>
      </c>
      <c r="H227" s="70" t="s">
        <v>1920</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1929</v>
      </c>
      <c r="B228" s="70">
        <v>435</v>
      </c>
      <c r="C228" s="70">
        <v>10</v>
      </c>
      <c r="D228" s="70">
        <v>26</v>
      </c>
      <c r="E228" s="70">
        <v>2013</v>
      </c>
      <c r="F228" s="70" t="s">
        <v>180</v>
      </c>
      <c r="G228" s="70" t="s">
        <v>1919</v>
      </c>
      <c r="H228" s="70" t="s">
        <v>1920</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1930</v>
      </c>
      <c r="B229" s="70">
        <v>436</v>
      </c>
      <c r="C229" s="70">
        <v>11</v>
      </c>
      <c r="D229" s="70">
        <v>26</v>
      </c>
      <c r="E229" s="70">
        <v>2014</v>
      </c>
      <c r="F229" s="70" t="s">
        <v>181</v>
      </c>
      <c r="G229" s="70" t="s">
        <v>1919</v>
      </c>
      <c r="H229" s="70" t="s">
        <v>1920</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1931</v>
      </c>
      <c r="B230" s="70">
        <v>437</v>
      </c>
      <c r="C230" s="70">
        <v>12</v>
      </c>
      <c r="D230" s="70">
        <v>26</v>
      </c>
      <c r="E230" s="70">
        <v>2015</v>
      </c>
      <c r="F230" s="70" t="s">
        <v>182</v>
      </c>
      <c r="G230" s="70" t="s">
        <v>1919</v>
      </c>
      <c r="H230" s="70" t="s">
        <v>1920</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1932</v>
      </c>
      <c r="B231" s="70">
        <v>438</v>
      </c>
      <c r="C231" s="70">
        <v>13</v>
      </c>
      <c r="D231" s="70">
        <v>26</v>
      </c>
      <c r="E231" s="70">
        <v>2016</v>
      </c>
      <c r="F231" s="70" t="s">
        <v>155</v>
      </c>
      <c r="G231" s="70" t="s">
        <v>1919</v>
      </c>
      <c r="H231" s="70" t="s">
        <v>1920</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1933</v>
      </c>
      <c r="B232" s="70">
        <v>439</v>
      </c>
      <c r="C232" s="70">
        <v>14</v>
      </c>
      <c r="D232" s="70">
        <v>26</v>
      </c>
      <c r="E232" s="70">
        <v>2017</v>
      </c>
      <c r="F232" s="70" t="s">
        <v>156</v>
      </c>
      <c r="G232" s="70" t="s">
        <v>1919</v>
      </c>
      <c r="H232" s="70" t="s">
        <v>1920</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1934</v>
      </c>
      <c r="B233" s="70">
        <v>440</v>
      </c>
      <c r="C233" s="70">
        <v>15</v>
      </c>
      <c r="D233" s="70">
        <v>26</v>
      </c>
      <c r="E233" s="70">
        <v>2018</v>
      </c>
      <c r="F233" s="70" t="s">
        <v>183</v>
      </c>
      <c r="G233" s="70" t="s">
        <v>1919</v>
      </c>
      <c r="H233" s="70" t="s">
        <v>1920</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1935</v>
      </c>
      <c r="B234" s="70">
        <v>441</v>
      </c>
      <c r="C234" s="70">
        <v>16</v>
      </c>
      <c r="D234" s="70">
        <v>26</v>
      </c>
      <c r="E234" s="70">
        <v>2019</v>
      </c>
      <c r="F234" s="70" t="s">
        <v>158</v>
      </c>
      <c r="G234" s="70" t="s">
        <v>1919</v>
      </c>
      <c r="H234" s="70" t="s">
        <v>1920</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1936</v>
      </c>
      <c r="B235" s="70">
        <v>442</v>
      </c>
      <c r="C235" s="70">
        <v>17</v>
      </c>
      <c r="D235" s="70">
        <v>26</v>
      </c>
      <c r="E235" s="70">
        <v>2020</v>
      </c>
      <c r="F235" s="70" t="s">
        <v>159</v>
      </c>
      <c r="G235" s="1064" t="s">
        <v>1919</v>
      </c>
      <c r="H235" s="70" t="s">
        <v>1920</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1937</v>
      </c>
      <c r="B236" s="70">
        <v>442</v>
      </c>
      <c r="C236" s="70">
        <v>18</v>
      </c>
      <c r="D236" s="70">
        <v>26</v>
      </c>
      <c r="E236" s="70">
        <v>2021</v>
      </c>
      <c r="F236" s="70" t="s">
        <v>160</v>
      </c>
      <c r="G236" s="1064" t="s">
        <v>1919</v>
      </c>
      <c r="H236" s="70" t="s">
        <v>1920</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1938</v>
      </c>
      <c r="B237" s="70">
        <v>442</v>
      </c>
      <c r="C237" s="70">
        <v>19</v>
      </c>
      <c r="D237" s="70">
        <v>26</v>
      </c>
      <c r="E237" s="70">
        <v>2022</v>
      </c>
      <c r="F237" s="70" t="s">
        <v>161</v>
      </c>
      <c r="G237" s="70" t="s">
        <v>1919</v>
      </c>
      <c r="H237" s="70" t="s">
        <v>1920</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442</v>
      </c>
      <c r="C238" s="70">
        <v>20</v>
      </c>
      <c r="D238" s="70">
        <v>26</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442</v>
      </c>
      <c r="C239" s="70">
        <v>21</v>
      </c>
      <c r="D239" s="70">
        <v>26</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188</v>
      </c>
      <c r="C240" s="70">
        <v>1</v>
      </c>
      <c r="D240" s="70">
        <v>12</v>
      </c>
      <c r="E240" s="70">
        <v>1990</v>
      </c>
      <c r="F240" s="70" t="s">
        <v>787</v>
      </c>
      <c r="G240" s="70" t="s">
        <v>1942</v>
      </c>
      <c r="H240" s="70" t="s">
        <v>1943</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189</v>
      </c>
      <c r="C241" s="70">
        <v>2</v>
      </c>
      <c r="D241" s="70">
        <v>12</v>
      </c>
      <c r="E241" s="70">
        <v>2005</v>
      </c>
      <c r="F241" s="70" t="s">
        <v>789</v>
      </c>
      <c r="G241" s="70" t="s">
        <v>1942</v>
      </c>
      <c r="H241" s="70" t="s">
        <v>1943</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190</v>
      </c>
      <c r="C242" s="70">
        <v>3</v>
      </c>
      <c r="D242" s="70">
        <v>12</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191</v>
      </c>
      <c r="C243" s="70">
        <v>4</v>
      </c>
      <c r="D243" s="70">
        <v>12</v>
      </c>
      <c r="E243" s="70">
        <v>2007</v>
      </c>
      <c r="F243" s="70" t="s">
        <v>791</v>
      </c>
      <c r="G243" s="70" t="s">
        <v>1942</v>
      </c>
      <c r="H243" s="70" t="s">
        <v>1943</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192</v>
      </c>
      <c r="C244" s="70">
        <v>5</v>
      </c>
      <c r="D244" s="70">
        <v>12</v>
      </c>
      <c r="E244" s="70">
        <v>2008</v>
      </c>
      <c r="F244" s="70" t="s">
        <v>792</v>
      </c>
      <c r="G244" s="70" t="s">
        <v>1942</v>
      </c>
      <c r="H244" s="70" t="s">
        <v>1943</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193</v>
      </c>
      <c r="C245" s="70">
        <v>6</v>
      </c>
      <c r="D245" s="70">
        <v>12</v>
      </c>
      <c r="E245" s="70">
        <v>2009</v>
      </c>
      <c r="F245" s="70" t="s">
        <v>176</v>
      </c>
      <c r="G245" s="70" t="s">
        <v>1942</v>
      </c>
      <c r="H245" s="70" t="s">
        <v>1943</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1949</v>
      </c>
      <c r="B246" s="70">
        <v>194</v>
      </c>
      <c r="C246" s="70">
        <v>7</v>
      </c>
      <c r="D246" s="70">
        <v>12</v>
      </c>
      <c r="E246" s="70">
        <v>2010</v>
      </c>
      <c r="F246" s="70" t="s">
        <v>177</v>
      </c>
      <c r="G246" s="70" t="s">
        <v>1942</v>
      </c>
      <c r="H246" s="70" t="s">
        <v>1943</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1950</v>
      </c>
      <c r="B247" s="70">
        <v>195</v>
      </c>
      <c r="C247" s="70">
        <v>8</v>
      </c>
      <c r="D247" s="70">
        <v>12</v>
      </c>
      <c r="E247" s="70">
        <v>2011</v>
      </c>
      <c r="F247" s="70" t="s">
        <v>178</v>
      </c>
      <c r="G247" s="70" t="s">
        <v>1942</v>
      </c>
      <c r="H247" s="70" t="s">
        <v>1943</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1951</v>
      </c>
      <c r="B248" s="70">
        <v>196</v>
      </c>
      <c r="C248" s="70">
        <v>9</v>
      </c>
      <c r="D248" s="70">
        <v>12</v>
      </c>
      <c r="E248" s="70">
        <v>2012</v>
      </c>
      <c r="F248" s="70" t="s">
        <v>179</v>
      </c>
      <c r="G248" s="70" t="s">
        <v>1942</v>
      </c>
      <c r="H248" s="70" t="s">
        <v>1943</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1952</v>
      </c>
      <c r="B249" s="70">
        <v>197</v>
      </c>
      <c r="C249" s="70">
        <v>10</v>
      </c>
      <c r="D249" s="70">
        <v>12</v>
      </c>
      <c r="E249" s="70">
        <v>2013</v>
      </c>
      <c r="F249" s="70" t="s">
        <v>180</v>
      </c>
      <c r="G249" s="70" t="s">
        <v>1942</v>
      </c>
      <c r="H249" s="70" t="s">
        <v>1943</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1953</v>
      </c>
      <c r="B250" s="70">
        <v>198</v>
      </c>
      <c r="C250" s="70">
        <v>11</v>
      </c>
      <c r="D250" s="70">
        <v>12</v>
      </c>
      <c r="E250" s="70">
        <v>2014</v>
      </c>
      <c r="F250" s="70" t="s">
        <v>181</v>
      </c>
      <c r="G250" s="70" t="s">
        <v>1942</v>
      </c>
      <c r="H250" s="70" t="s">
        <v>1943</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1954</v>
      </c>
      <c r="B251" s="70">
        <v>199</v>
      </c>
      <c r="C251" s="70">
        <v>12</v>
      </c>
      <c r="D251" s="70">
        <v>12</v>
      </c>
      <c r="E251" s="70">
        <v>2015</v>
      </c>
      <c r="F251" s="70" t="s">
        <v>182</v>
      </c>
      <c r="G251" s="70" t="s">
        <v>1942</v>
      </c>
      <c r="H251" s="70" t="s">
        <v>1943</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1955</v>
      </c>
      <c r="B252" s="70">
        <v>200</v>
      </c>
      <c r="C252" s="70">
        <v>13</v>
      </c>
      <c r="D252" s="70">
        <v>12</v>
      </c>
      <c r="E252" s="70">
        <v>2016</v>
      </c>
      <c r="F252" s="70" t="s">
        <v>155</v>
      </c>
      <c r="G252" s="70" t="s">
        <v>1942</v>
      </c>
      <c r="H252" s="70" t="s">
        <v>1943</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1956</v>
      </c>
      <c r="B253" s="70">
        <v>201</v>
      </c>
      <c r="C253" s="70">
        <v>14</v>
      </c>
      <c r="D253" s="70">
        <v>12</v>
      </c>
      <c r="E253" s="70">
        <v>2017</v>
      </c>
      <c r="F253" s="70" t="s">
        <v>156</v>
      </c>
      <c r="G253" s="70" t="s">
        <v>1942</v>
      </c>
      <c r="H253" s="70" t="s">
        <v>1943</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1957</v>
      </c>
      <c r="B254" s="70">
        <v>202</v>
      </c>
      <c r="C254" s="70">
        <v>15</v>
      </c>
      <c r="D254" s="70">
        <v>12</v>
      </c>
      <c r="E254" s="70">
        <v>2018</v>
      </c>
      <c r="F254" s="70" t="s">
        <v>183</v>
      </c>
      <c r="G254" s="1064" t="s">
        <v>1942</v>
      </c>
      <c r="H254" s="70" t="s">
        <v>1943</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1958</v>
      </c>
      <c r="B255" s="70">
        <v>203</v>
      </c>
      <c r="C255" s="70">
        <v>16</v>
      </c>
      <c r="D255" s="70">
        <v>12</v>
      </c>
      <c r="E255" s="70">
        <v>2019</v>
      </c>
      <c r="F255" s="70" t="s">
        <v>158</v>
      </c>
      <c r="G255" s="1064" t="s">
        <v>1942</v>
      </c>
      <c r="H255" s="70" t="s">
        <v>1943</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1959</v>
      </c>
      <c r="B256" s="70">
        <v>204</v>
      </c>
      <c r="C256" s="70">
        <v>17</v>
      </c>
      <c r="D256" s="70">
        <v>12</v>
      </c>
      <c r="E256" s="70">
        <v>2020</v>
      </c>
      <c r="F256" s="70" t="s">
        <v>159</v>
      </c>
      <c r="G256" s="70" t="s">
        <v>1942</v>
      </c>
      <c r="H256" s="70" t="s">
        <v>1943</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1960</v>
      </c>
      <c r="B257" s="70">
        <v>204</v>
      </c>
      <c r="C257" s="70">
        <v>18</v>
      </c>
      <c r="D257" s="70">
        <v>12</v>
      </c>
      <c r="E257" s="70">
        <v>2021</v>
      </c>
      <c r="F257" s="70" t="s">
        <v>160</v>
      </c>
      <c r="G257" s="70" t="s">
        <v>1942</v>
      </c>
      <c r="H257" s="70" t="s">
        <v>1943</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1961</v>
      </c>
      <c r="B258" s="70">
        <v>204</v>
      </c>
      <c r="C258" s="70">
        <v>19</v>
      </c>
      <c r="D258" s="70">
        <v>12</v>
      </c>
      <c r="E258" s="70">
        <v>2022</v>
      </c>
      <c r="F258" s="70" t="s">
        <v>161</v>
      </c>
      <c r="G258" s="70" t="s">
        <v>1942</v>
      </c>
      <c r="H258" s="70" t="s">
        <v>1943</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204</v>
      </c>
      <c r="C259" s="70">
        <v>20</v>
      </c>
      <c r="D259" s="70">
        <v>12</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204</v>
      </c>
      <c r="C260" s="70">
        <v>21</v>
      </c>
      <c r="D260" s="70">
        <v>12</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52</v>
      </c>
      <c r="C261" s="70">
        <v>1</v>
      </c>
      <c r="D261" s="70">
        <v>4</v>
      </c>
      <c r="E261" s="70">
        <v>1990</v>
      </c>
      <c r="F261" s="70" t="s">
        <v>787</v>
      </c>
      <c r="G261" s="70" t="s">
        <v>1965</v>
      </c>
      <c r="H261" s="70" t="s">
        <v>1966</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53</v>
      </c>
      <c r="C262" s="70">
        <v>2</v>
      </c>
      <c r="D262" s="70">
        <v>4</v>
      </c>
      <c r="E262" s="70">
        <v>2005</v>
      </c>
      <c r="F262" s="70" t="s">
        <v>789</v>
      </c>
      <c r="G262" s="70" t="s">
        <v>1965</v>
      </c>
      <c r="H262" s="70" t="s">
        <v>1966</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54</v>
      </c>
      <c r="C263" s="70">
        <v>3</v>
      </c>
      <c r="D263" s="70">
        <v>4</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55</v>
      </c>
      <c r="C264" s="70">
        <v>4</v>
      </c>
      <c r="D264" s="70">
        <v>4</v>
      </c>
      <c r="E264" s="70">
        <v>2007</v>
      </c>
      <c r="F264" s="70" t="s">
        <v>791</v>
      </c>
      <c r="G264" s="70" t="s">
        <v>1965</v>
      </c>
      <c r="H264" s="70" t="s">
        <v>1966</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56</v>
      </c>
      <c r="C265" s="70">
        <v>5</v>
      </c>
      <c r="D265" s="70">
        <v>4</v>
      </c>
      <c r="E265" s="70">
        <v>2008</v>
      </c>
      <c r="F265" s="70" t="s">
        <v>792</v>
      </c>
      <c r="G265" s="70" t="s">
        <v>1965</v>
      </c>
      <c r="H265" s="70" t="s">
        <v>1966</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57</v>
      </c>
      <c r="C266" s="70">
        <v>6</v>
      </c>
      <c r="D266" s="70">
        <v>4</v>
      </c>
      <c r="E266" s="70">
        <v>2009</v>
      </c>
      <c r="F266" s="70" t="s">
        <v>176</v>
      </c>
      <c r="G266" s="70" t="s">
        <v>1965</v>
      </c>
      <c r="H266" s="70" t="s">
        <v>1966</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1972</v>
      </c>
      <c r="B267" s="70">
        <v>58</v>
      </c>
      <c r="C267" s="70">
        <v>7</v>
      </c>
      <c r="D267" s="70">
        <v>4</v>
      </c>
      <c r="E267" s="70">
        <v>2010</v>
      </c>
      <c r="F267" s="70" t="s">
        <v>177</v>
      </c>
      <c r="G267" s="70" t="s">
        <v>1965</v>
      </c>
      <c r="H267" s="70" t="s">
        <v>1966</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1973</v>
      </c>
      <c r="B268" s="70">
        <v>59</v>
      </c>
      <c r="C268" s="70">
        <v>8</v>
      </c>
      <c r="D268" s="70">
        <v>4</v>
      </c>
      <c r="E268" s="70">
        <v>2011</v>
      </c>
      <c r="F268" s="70" t="s">
        <v>178</v>
      </c>
      <c r="G268" s="70" t="s">
        <v>1965</v>
      </c>
      <c r="H268" s="70" t="s">
        <v>1966</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1974</v>
      </c>
      <c r="B269" s="70">
        <v>60</v>
      </c>
      <c r="C269" s="70">
        <v>9</v>
      </c>
      <c r="D269" s="70">
        <v>4</v>
      </c>
      <c r="E269" s="70">
        <v>2012</v>
      </c>
      <c r="F269" s="70" t="s">
        <v>179</v>
      </c>
      <c r="G269" s="70" t="s">
        <v>1965</v>
      </c>
      <c r="H269" s="70" t="s">
        <v>1966</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1975</v>
      </c>
      <c r="B270" s="70">
        <v>61</v>
      </c>
      <c r="C270" s="70">
        <v>10</v>
      </c>
      <c r="D270" s="70">
        <v>4</v>
      </c>
      <c r="E270" s="70">
        <v>2013</v>
      </c>
      <c r="F270" s="70" t="s">
        <v>180</v>
      </c>
      <c r="G270" s="70" t="s">
        <v>1965</v>
      </c>
      <c r="H270" s="70" t="s">
        <v>1966</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1976</v>
      </c>
      <c r="B271" s="70">
        <v>62</v>
      </c>
      <c r="C271" s="70">
        <v>11</v>
      </c>
      <c r="D271" s="70">
        <v>4</v>
      </c>
      <c r="E271" s="70">
        <v>2014</v>
      </c>
      <c r="F271" s="70" t="s">
        <v>181</v>
      </c>
      <c r="G271" s="70" t="s">
        <v>1965</v>
      </c>
      <c r="H271" s="70" t="s">
        <v>1966</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1977</v>
      </c>
      <c r="B272" s="70">
        <v>63</v>
      </c>
      <c r="C272" s="70">
        <v>12</v>
      </c>
      <c r="D272" s="70">
        <v>4</v>
      </c>
      <c r="E272" s="70">
        <v>2015</v>
      </c>
      <c r="F272" s="70" t="s">
        <v>182</v>
      </c>
      <c r="G272" s="70" t="s">
        <v>1965</v>
      </c>
      <c r="H272" s="70" t="s">
        <v>1966</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1978</v>
      </c>
      <c r="B273" s="70">
        <v>64</v>
      </c>
      <c r="C273" s="70">
        <v>13</v>
      </c>
      <c r="D273" s="70">
        <v>4</v>
      </c>
      <c r="E273" s="70">
        <v>2016</v>
      </c>
      <c r="F273" s="70" t="s">
        <v>155</v>
      </c>
      <c r="G273" s="1064" t="s">
        <v>1965</v>
      </c>
      <c r="H273" s="70" t="s">
        <v>1966</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1979</v>
      </c>
      <c r="B274" s="70">
        <v>65</v>
      </c>
      <c r="C274" s="70">
        <v>14</v>
      </c>
      <c r="D274" s="70">
        <v>4</v>
      </c>
      <c r="E274" s="70">
        <v>2017</v>
      </c>
      <c r="F274" s="70" t="s">
        <v>156</v>
      </c>
      <c r="G274" s="1064" t="s">
        <v>1965</v>
      </c>
      <c r="H274" s="70" t="s">
        <v>1966</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1980</v>
      </c>
      <c r="B275" s="70">
        <v>66</v>
      </c>
      <c r="C275" s="70">
        <v>15</v>
      </c>
      <c r="D275" s="70">
        <v>4</v>
      </c>
      <c r="E275" s="70">
        <v>2018</v>
      </c>
      <c r="F275" s="70" t="s">
        <v>183</v>
      </c>
      <c r="G275" s="70" t="s">
        <v>1965</v>
      </c>
      <c r="H275" s="70" t="s">
        <v>1966</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1981</v>
      </c>
      <c r="B276" s="70">
        <v>67</v>
      </c>
      <c r="C276" s="70">
        <v>16</v>
      </c>
      <c r="D276" s="70">
        <v>4</v>
      </c>
      <c r="E276" s="70">
        <v>2019</v>
      </c>
      <c r="F276" s="70" t="s">
        <v>158</v>
      </c>
      <c r="G276" s="70" t="s">
        <v>1965</v>
      </c>
      <c r="H276" s="70" t="s">
        <v>1966</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1982</v>
      </c>
      <c r="B277" s="70">
        <v>68</v>
      </c>
      <c r="C277" s="70">
        <v>17</v>
      </c>
      <c r="D277" s="70">
        <v>4</v>
      </c>
      <c r="E277" s="70">
        <v>2020</v>
      </c>
      <c r="F277" s="70" t="s">
        <v>159</v>
      </c>
      <c r="G277" s="70" t="s">
        <v>1965</v>
      </c>
      <c r="H277" s="70" t="s">
        <v>1966</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1983</v>
      </c>
      <c r="B278" s="70">
        <v>68</v>
      </c>
      <c r="C278" s="70">
        <v>18</v>
      </c>
      <c r="D278" s="70">
        <v>4</v>
      </c>
      <c r="E278" s="70">
        <v>2021</v>
      </c>
      <c r="F278" s="70" t="s">
        <v>160</v>
      </c>
      <c r="G278" s="70" t="s">
        <v>1965</v>
      </c>
      <c r="H278" s="70" t="s">
        <v>1966</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1984</v>
      </c>
      <c r="B279" s="70">
        <v>68</v>
      </c>
      <c r="C279" s="70">
        <v>19</v>
      </c>
      <c r="D279" s="70">
        <v>4</v>
      </c>
      <c r="E279" s="70">
        <v>2022</v>
      </c>
      <c r="F279" s="70" t="s">
        <v>161</v>
      </c>
      <c r="G279" s="70" t="s">
        <v>1965</v>
      </c>
      <c r="H279" s="70" t="s">
        <v>1966</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68</v>
      </c>
      <c r="C280" s="70">
        <v>20</v>
      </c>
      <c r="D280" s="70">
        <v>4</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68</v>
      </c>
      <c r="C281" s="70">
        <v>21</v>
      </c>
      <c r="D281" s="70">
        <v>4</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205</v>
      </c>
      <c r="C282" s="70">
        <v>1</v>
      </c>
      <c r="D282" s="70">
        <v>13</v>
      </c>
      <c r="E282" s="70">
        <v>1990</v>
      </c>
      <c r="F282" s="70" t="s">
        <v>787</v>
      </c>
      <c r="G282" s="70" t="s">
        <v>1988</v>
      </c>
      <c r="H282" s="70" t="s">
        <v>1989</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206</v>
      </c>
      <c r="C283" s="70">
        <v>2</v>
      </c>
      <c r="D283" s="70">
        <v>13</v>
      </c>
      <c r="E283" s="70">
        <v>2005</v>
      </c>
      <c r="F283" s="70" t="s">
        <v>789</v>
      </c>
      <c r="G283" s="70" t="s">
        <v>1988</v>
      </c>
      <c r="H283" s="70" t="s">
        <v>1989</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207</v>
      </c>
      <c r="C284" s="70">
        <v>3</v>
      </c>
      <c r="D284" s="70">
        <v>13</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208</v>
      </c>
      <c r="C285" s="70">
        <v>4</v>
      </c>
      <c r="D285" s="70">
        <v>13</v>
      </c>
      <c r="E285" s="70">
        <v>2007</v>
      </c>
      <c r="F285" s="70" t="s">
        <v>791</v>
      </c>
      <c r="G285" s="70" t="s">
        <v>1988</v>
      </c>
      <c r="H285" s="70" t="s">
        <v>1989</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209</v>
      </c>
      <c r="C286" s="70">
        <v>5</v>
      </c>
      <c r="D286" s="70">
        <v>13</v>
      </c>
      <c r="E286" s="70">
        <v>2008</v>
      </c>
      <c r="F286" s="70" t="s">
        <v>792</v>
      </c>
      <c r="G286" s="70" t="s">
        <v>1988</v>
      </c>
      <c r="H286" s="70" t="s">
        <v>1989</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210</v>
      </c>
      <c r="C287" s="70">
        <v>6</v>
      </c>
      <c r="D287" s="70">
        <v>13</v>
      </c>
      <c r="E287" s="70">
        <v>2009</v>
      </c>
      <c r="F287" s="70" t="s">
        <v>176</v>
      </c>
      <c r="G287" s="70" t="s">
        <v>1988</v>
      </c>
      <c r="H287" s="70" t="s">
        <v>1989</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1995</v>
      </c>
      <c r="B288" s="70">
        <v>211</v>
      </c>
      <c r="C288" s="70">
        <v>7</v>
      </c>
      <c r="D288" s="70">
        <v>13</v>
      </c>
      <c r="E288" s="70">
        <v>2010</v>
      </c>
      <c r="F288" s="70" t="s">
        <v>177</v>
      </c>
      <c r="G288" s="70" t="s">
        <v>1988</v>
      </c>
      <c r="H288" s="70" t="s">
        <v>1989</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1996</v>
      </c>
      <c r="B289" s="70">
        <v>212</v>
      </c>
      <c r="C289" s="70">
        <v>8</v>
      </c>
      <c r="D289" s="70">
        <v>13</v>
      </c>
      <c r="E289" s="70">
        <v>2011</v>
      </c>
      <c r="F289" s="70" t="s">
        <v>178</v>
      </c>
      <c r="G289" s="70" t="s">
        <v>1988</v>
      </c>
      <c r="H289" s="70" t="s">
        <v>1989</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1997</v>
      </c>
      <c r="B290" s="70">
        <v>213</v>
      </c>
      <c r="C290" s="70">
        <v>9</v>
      </c>
      <c r="D290" s="70">
        <v>13</v>
      </c>
      <c r="E290" s="70">
        <v>2012</v>
      </c>
      <c r="F290" s="70" t="s">
        <v>179</v>
      </c>
      <c r="G290" s="70" t="s">
        <v>1988</v>
      </c>
      <c r="H290" s="70" t="s">
        <v>1989</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1998</v>
      </c>
      <c r="B291" s="70">
        <v>214</v>
      </c>
      <c r="C291" s="70">
        <v>10</v>
      </c>
      <c r="D291" s="70">
        <v>13</v>
      </c>
      <c r="E291" s="70">
        <v>2013</v>
      </c>
      <c r="F291" s="70" t="s">
        <v>180</v>
      </c>
      <c r="G291" s="70" t="s">
        <v>1988</v>
      </c>
      <c r="H291" s="70" t="s">
        <v>1989</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1999</v>
      </c>
      <c r="B292" s="70">
        <v>215</v>
      </c>
      <c r="C292" s="70">
        <v>11</v>
      </c>
      <c r="D292" s="70">
        <v>13</v>
      </c>
      <c r="E292" s="70">
        <v>2014</v>
      </c>
      <c r="F292" s="70" t="s">
        <v>181</v>
      </c>
      <c r="G292" s="1064" t="s">
        <v>1988</v>
      </c>
      <c r="H292" s="70" t="s">
        <v>1989</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2000</v>
      </c>
      <c r="B293" s="70">
        <v>216</v>
      </c>
      <c r="C293" s="70">
        <v>12</v>
      </c>
      <c r="D293" s="70">
        <v>13</v>
      </c>
      <c r="E293" s="70">
        <v>2015</v>
      </c>
      <c r="F293" s="70" t="s">
        <v>182</v>
      </c>
      <c r="G293" s="1064" t="s">
        <v>1988</v>
      </c>
      <c r="H293" s="70" t="s">
        <v>1989</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2001</v>
      </c>
      <c r="B294" s="70">
        <v>217</v>
      </c>
      <c r="C294" s="70">
        <v>13</v>
      </c>
      <c r="D294" s="70">
        <v>13</v>
      </c>
      <c r="E294" s="70">
        <v>2016</v>
      </c>
      <c r="F294" s="70" t="s">
        <v>155</v>
      </c>
      <c r="G294" s="70" t="s">
        <v>1988</v>
      </c>
      <c r="H294" s="70" t="s">
        <v>1989</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2002</v>
      </c>
      <c r="B295" s="70">
        <v>218</v>
      </c>
      <c r="C295" s="70">
        <v>14</v>
      </c>
      <c r="D295" s="70">
        <v>13</v>
      </c>
      <c r="E295" s="70">
        <v>2017</v>
      </c>
      <c r="F295" s="70" t="s">
        <v>156</v>
      </c>
      <c r="G295" s="70" t="s">
        <v>1988</v>
      </c>
      <c r="H295" s="70" t="s">
        <v>1989</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2003</v>
      </c>
      <c r="B296" s="70">
        <v>219</v>
      </c>
      <c r="C296" s="70">
        <v>15</v>
      </c>
      <c r="D296" s="70">
        <v>13</v>
      </c>
      <c r="E296" s="70">
        <v>2018</v>
      </c>
      <c r="F296" s="70" t="s">
        <v>183</v>
      </c>
      <c r="G296" s="70" t="s">
        <v>1988</v>
      </c>
      <c r="H296" s="70" t="s">
        <v>1989</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2004</v>
      </c>
      <c r="B297" s="70">
        <v>220</v>
      </c>
      <c r="C297" s="70">
        <v>16</v>
      </c>
      <c r="D297" s="70">
        <v>13</v>
      </c>
      <c r="E297" s="70">
        <v>2019</v>
      </c>
      <c r="F297" s="70" t="s">
        <v>158</v>
      </c>
      <c r="G297" s="70" t="s">
        <v>1988</v>
      </c>
      <c r="H297" s="70" t="s">
        <v>1989</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2005</v>
      </c>
      <c r="B298" s="70">
        <v>221</v>
      </c>
      <c r="C298" s="70">
        <v>17</v>
      </c>
      <c r="D298" s="70">
        <v>13</v>
      </c>
      <c r="E298" s="70">
        <v>2020</v>
      </c>
      <c r="F298" s="70" t="s">
        <v>159</v>
      </c>
      <c r="G298" s="70" t="s">
        <v>1988</v>
      </c>
      <c r="H298" s="70" t="s">
        <v>1989</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2006</v>
      </c>
      <c r="B299" s="70">
        <v>221</v>
      </c>
      <c r="C299" s="70">
        <v>18</v>
      </c>
      <c r="D299" s="70">
        <v>13</v>
      </c>
      <c r="E299" s="70">
        <v>2021</v>
      </c>
      <c r="F299" s="70" t="s">
        <v>160</v>
      </c>
      <c r="G299" s="70" t="s">
        <v>1988</v>
      </c>
      <c r="H299" s="70" t="s">
        <v>1989</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2007</v>
      </c>
      <c r="B300" s="70">
        <v>221</v>
      </c>
      <c r="C300" s="70">
        <v>19</v>
      </c>
      <c r="D300" s="70">
        <v>13</v>
      </c>
      <c r="E300" s="70">
        <v>2022</v>
      </c>
      <c r="F300" s="70" t="s">
        <v>161</v>
      </c>
      <c r="G300" s="70" t="s">
        <v>1988</v>
      </c>
      <c r="H300" s="70" t="s">
        <v>1989</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221</v>
      </c>
      <c r="C301" s="70">
        <v>20</v>
      </c>
      <c r="D301" s="70">
        <v>13</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221</v>
      </c>
      <c r="C302" s="70">
        <v>21</v>
      </c>
      <c r="D302" s="70">
        <v>13</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256</v>
      </c>
      <c r="C303" s="70">
        <v>1</v>
      </c>
      <c r="D303" s="70">
        <v>16</v>
      </c>
      <c r="E303" s="70">
        <v>1990</v>
      </c>
      <c r="F303" s="70" t="s">
        <v>787</v>
      </c>
      <c r="G303" s="70" t="s">
        <v>2011</v>
      </c>
      <c r="H303" s="70" t="s">
        <v>2012</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257</v>
      </c>
      <c r="C304" s="70">
        <v>2</v>
      </c>
      <c r="D304" s="70">
        <v>16</v>
      </c>
      <c r="E304" s="70">
        <v>2005</v>
      </c>
      <c r="F304" s="70" t="s">
        <v>789</v>
      </c>
      <c r="G304" s="70" t="s">
        <v>2011</v>
      </c>
      <c r="H304" s="70" t="s">
        <v>2012</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258</v>
      </c>
      <c r="C305" s="70">
        <v>3</v>
      </c>
      <c r="D305" s="70">
        <v>16</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259</v>
      </c>
      <c r="C306" s="70">
        <v>4</v>
      </c>
      <c r="D306" s="70">
        <v>16</v>
      </c>
      <c r="E306" s="70">
        <v>2007</v>
      </c>
      <c r="F306" s="70" t="s">
        <v>791</v>
      </c>
      <c r="G306" s="70" t="s">
        <v>2011</v>
      </c>
      <c r="H306" s="70" t="s">
        <v>2012</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260</v>
      </c>
      <c r="C307" s="70">
        <v>5</v>
      </c>
      <c r="D307" s="70">
        <v>16</v>
      </c>
      <c r="E307" s="70">
        <v>2008</v>
      </c>
      <c r="F307" s="70" t="s">
        <v>792</v>
      </c>
      <c r="G307" s="70" t="s">
        <v>2011</v>
      </c>
      <c r="H307" s="70" t="s">
        <v>2012</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261</v>
      </c>
      <c r="C308" s="70">
        <v>6</v>
      </c>
      <c r="D308" s="70">
        <v>16</v>
      </c>
      <c r="E308" s="70">
        <v>2009</v>
      </c>
      <c r="F308" s="70" t="s">
        <v>176</v>
      </c>
      <c r="G308" s="70" t="s">
        <v>2011</v>
      </c>
      <c r="H308" s="70" t="s">
        <v>2012</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2018</v>
      </c>
      <c r="B309" s="70">
        <v>262</v>
      </c>
      <c r="C309" s="70">
        <v>7</v>
      </c>
      <c r="D309" s="70">
        <v>16</v>
      </c>
      <c r="E309" s="70">
        <v>2010</v>
      </c>
      <c r="F309" s="70" t="s">
        <v>177</v>
      </c>
      <c r="G309" s="70" t="s">
        <v>2011</v>
      </c>
      <c r="H309" s="70" t="s">
        <v>2012</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2019</v>
      </c>
      <c r="B310" s="70">
        <v>263</v>
      </c>
      <c r="C310" s="70">
        <v>8</v>
      </c>
      <c r="D310" s="70">
        <v>16</v>
      </c>
      <c r="E310" s="70">
        <v>2011</v>
      </c>
      <c r="F310" s="70" t="s">
        <v>178</v>
      </c>
      <c r="G310" s="70" t="s">
        <v>2011</v>
      </c>
      <c r="H310" s="70" t="s">
        <v>2012</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2020</v>
      </c>
      <c r="B311" s="70">
        <v>264</v>
      </c>
      <c r="C311" s="70">
        <v>9</v>
      </c>
      <c r="D311" s="70">
        <v>16</v>
      </c>
      <c r="E311" s="70">
        <v>2012</v>
      </c>
      <c r="F311" s="70" t="s">
        <v>179</v>
      </c>
      <c r="G311" s="1064" t="s">
        <v>2011</v>
      </c>
      <c r="H311" s="70" t="s">
        <v>2012</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2021</v>
      </c>
      <c r="B312" s="70">
        <v>265</v>
      </c>
      <c r="C312" s="70">
        <v>10</v>
      </c>
      <c r="D312" s="70">
        <v>16</v>
      </c>
      <c r="E312" s="70">
        <v>2013</v>
      </c>
      <c r="F312" s="70" t="s">
        <v>180</v>
      </c>
      <c r="G312" s="1064" t="s">
        <v>2011</v>
      </c>
      <c r="H312" s="70" t="s">
        <v>2012</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2022</v>
      </c>
      <c r="B313" s="70">
        <v>266</v>
      </c>
      <c r="C313" s="70">
        <v>11</v>
      </c>
      <c r="D313" s="70">
        <v>16</v>
      </c>
      <c r="E313" s="70">
        <v>2014</v>
      </c>
      <c r="F313" s="70" t="s">
        <v>181</v>
      </c>
      <c r="G313" s="70" t="s">
        <v>2011</v>
      </c>
      <c r="H313" s="70" t="s">
        <v>2012</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2023</v>
      </c>
      <c r="B314" s="70">
        <v>267</v>
      </c>
      <c r="C314" s="70">
        <v>12</v>
      </c>
      <c r="D314" s="70">
        <v>16</v>
      </c>
      <c r="E314" s="70">
        <v>2015</v>
      </c>
      <c r="F314" s="70" t="s">
        <v>182</v>
      </c>
      <c r="G314" s="70" t="s">
        <v>2011</v>
      </c>
      <c r="H314" s="70" t="s">
        <v>2012</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2024</v>
      </c>
      <c r="B315" s="70">
        <v>268</v>
      </c>
      <c r="C315" s="70">
        <v>13</v>
      </c>
      <c r="D315" s="70">
        <v>16</v>
      </c>
      <c r="E315" s="70">
        <v>2016</v>
      </c>
      <c r="F315" s="70" t="s">
        <v>155</v>
      </c>
      <c r="G315" s="70" t="s">
        <v>2011</v>
      </c>
      <c r="H315" s="70" t="s">
        <v>2012</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2025</v>
      </c>
      <c r="B316" s="70">
        <v>269</v>
      </c>
      <c r="C316" s="70">
        <v>14</v>
      </c>
      <c r="D316" s="70">
        <v>16</v>
      </c>
      <c r="E316" s="70">
        <v>2017</v>
      </c>
      <c r="F316" s="70" t="s">
        <v>156</v>
      </c>
      <c r="G316" s="70" t="s">
        <v>2011</v>
      </c>
      <c r="H316" s="70" t="s">
        <v>2012</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2026</v>
      </c>
      <c r="B317" s="70">
        <v>270</v>
      </c>
      <c r="C317" s="70">
        <v>15</v>
      </c>
      <c r="D317" s="70">
        <v>16</v>
      </c>
      <c r="E317" s="70">
        <v>2018</v>
      </c>
      <c r="F317" s="70" t="s">
        <v>183</v>
      </c>
      <c r="G317" s="70" t="s">
        <v>2011</v>
      </c>
      <c r="H317" s="70" t="s">
        <v>2012</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2027</v>
      </c>
      <c r="B318" s="70">
        <v>271</v>
      </c>
      <c r="C318" s="70">
        <v>16</v>
      </c>
      <c r="D318" s="70">
        <v>16</v>
      </c>
      <c r="E318" s="70">
        <v>2019</v>
      </c>
      <c r="F318" s="70" t="s">
        <v>158</v>
      </c>
      <c r="G318" s="70" t="s">
        <v>2011</v>
      </c>
      <c r="H318" s="70" t="s">
        <v>2012</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2028</v>
      </c>
      <c r="B319" s="70">
        <v>272</v>
      </c>
      <c r="C319" s="70">
        <v>17</v>
      </c>
      <c r="D319" s="70">
        <v>16</v>
      </c>
      <c r="E319" s="70">
        <v>2020</v>
      </c>
      <c r="F319" s="70" t="s">
        <v>159</v>
      </c>
      <c r="G319" s="70" t="s">
        <v>2011</v>
      </c>
      <c r="H319" s="70" t="s">
        <v>2012</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2029</v>
      </c>
      <c r="B320" s="70">
        <v>272</v>
      </c>
      <c r="C320" s="70">
        <v>18</v>
      </c>
      <c r="D320" s="70">
        <v>16</v>
      </c>
      <c r="E320" s="70">
        <v>2021</v>
      </c>
      <c r="F320" s="70" t="s">
        <v>160</v>
      </c>
      <c r="G320" s="70" t="s">
        <v>2011</v>
      </c>
      <c r="H320" s="70" t="s">
        <v>2012</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2030</v>
      </c>
      <c r="B321" s="70">
        <v>272</v>
      </c>
      <c r="C321" s="70">
        <v>19</v>
      </c>
      <c r="D321" s="70">
        <v>16</v>
      </c>
      <c r="E321" s="70">
        <v>2022</v>
      </c>
      <c r="F321" s="70" t="s">
        <v>161</v>
      </c>
      <c r="G321" s="70" t="s">
        <v>2011</v>
      </c>
      <c r="H321" s="70" t="s">
        <v>2012</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272</v>
      </c>
      <c r="C322" s="70">
        <v>20</v>
      </c>
      <c r="D322" s="70">
        <v>16</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272</v>
      </c>
      <c r="C323" s="70">
        <v>21</v>
      </c>
      <c r="D323" s="70">
        <v>16</v>
      </c>
      <c r="E323" s="70">
        <v>2024</v>
      </c>
      <c r="F323" s="70" t="s">
        <v>1554</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86</v>
      </c>
      <c r="C324" s="70">
        <v>1</v>
      </c>
      <c r="D324" s="70">
        <v>6</v>
      </c>
      <c r="E324" s="70">
        <v>1990</v>
      </c>
      <c r="F324" s="70" t="s">
        <v>787</v>
      </c>
      <c r="G324" s="70" t="s">
        <v>2034</v>
      </c>
      <c r="H324" s="70" t="s">
        <v>2035</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2036</v>
      </c>
      <c r="B325" s="70">
        <v>87</v>
      </c>
      <c r="C325" s="70">
        <v>2</v>
      </c>
      <c r="D325" s="70">
        <v>6</v>
      </c>
      <c r="E325" s="70">
        <v>2005</v>
      </c>
      <c r="F325" s="70" t="s">
        <v>789</v>
      </c>
      <c r="G325" s="70" t="s">
        <v>2034</v>
      </c>
      <c r="H325" s="70" t="s">
        <v>2035</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2037</v>
      </c>
      <c r="B326" s="70">
        <v>88</v>
      </c>
      <c r="C326" s="70">
        <v>3</v>
      </c>
      <c r="D326" s="70">
        <v>6</v>
      </c>
      <c r="E326" s="70">
        <v>2006</v>
      </c>
      <c r="F326" s="70" t="s">
        <v>790</v>
      </c>
      <c r="G326" s="70" t="s">
        <v>2034</v>
      </c>
      <c r="H326" s="70" t="s">
        <v>2035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2038</v>
      </c>
      <c r="B327" s="70">
        <v>89</v>
      </c>
      <c r="C327" s="70">
        <v>4</v>
      </c>
      <c r="D327" s="70">
        <v>6</v>
      </c>
      <c r="E327" s="70">
        <v>2007</v>
      </c>
      <c r="F327" s="70" t="s">
        <v>791</v>
      </c>
      <c r="G327" s="70" t="s">
        <v>2034</v>
      </c>
      <c r="H327" s="70" t="s">
        <v>2035</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2039</v>
      </c>
      <c r="B328" s="70">
        <v>90</v>
      </c>
      <c r="C328" s="70">
        <v>5</v>
      </c>
      <c r="D328" s="70">
        <v>6</v>
      </c>
      <c r="E328" s="70">
        <v>2008</v>
      </c>
      <c r="F328" s="70" t="s">
        <v>792</v>
      </c>
      <c r="G328" s="70" t="s">
        <v>2034</v>
      </c>
      <c r="H328" s="70" t="s">
        <v>2035</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2040</v>
      </c>
      <c r="B329" s="70">
        <v>91</v>
      </c>
      <c r="C329" s="70">
        <v>6</v>
      </c>
      <c r="D329" s="70">
        <v>6</v>
      </c>
      <c r="E329" s="70">
        <v>2009</v>
      </c>
      <c r="F329" s="70" t="s">
        <v>176</v>
      </c>
      <c r="G329" s="1064" t="s">
        <v>2034</v>
      </c>
      <c r="H329" s="70" t="s">
        <v>2035</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2041</v>
      </c>
      <c r="B330" s="70">
        <v>92</v>
      </c>
      <c r="C330" s="70">
        <v>7</v>
      </c>
      <c r="D330" s="70">
        <v>6</v>
      </c>
      <c r="E330" s="70">
        <v>2010</v>
      </c>
      <c r="F330" s="70" t="s">
        <v>177</v>
      </c>
      <c r="G330" s="1064" t="s">
        <v>2034</v>
      </c>
      <c r="H330" s="70" t="s">
        <v>2035</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2042</v>
      </c>
      <c r="B331" s="70">
        <v>93</v>
      </c>
      <c r="C331" s="70">
        <v>8</v>
      </c>
      <c r="D331" s="70">
        <v>6</v>
      </c>
      <c r="E331" s="70">
        <v>2011</v>
      </c>
      <c r="F331" s="70" t="s">
        <v>178</v>
      </c>
      <c r="G331" s="70" t="s">
        <v>2034</v>
      </c>
      <c r="H331" s="70" t="s">
        <v>2035</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2043</v>
      </c>
      <c r="B332" s="70">
        <v>94</v>
      </c>
      <c r="C332" s="70">
        <v>9</v>
      </c>
      <c r="D332" s="70">
        <v>6</v>
      </c>
      <c r="E332" s="70">
        <v>2012</v>
      </c>
      <c r="F332" s="70" t="s">
        <v>179</v>
      </c>
      <c r="G332" s="70" t="s">
        <v>2034</v>
      </c>
      <c r="H332" s="70" t="s">
        <v>2035</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2044</v>
      </c>
      <c r="B333" s="70">
        <v>95</v>
      </c>
      <c r="C333" s="70">
        <v>10</v>
      </c>
      <c r="D333" s="70">
        <v>6</v>
      </c>
      <c r="E333" s="70">
        <v>2013</v>
      </c>
      <c r="F333" s="70" t="s">
        <v>180</v>
      </c>
      <c r="G333" s="70" t="s">
        <v>2034</v>
      </c>
      <c r="H333" s="70" t="s">
        <v>2035</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2045</v>
      </c>
      <c r="B334" s="70">
        <v>96</v>
      </c>
      <c r="C334" s="70">
        <v>11</v>
      </c>
      <c r="D334" s="70">
        <v>6</v>
      </c>
      <c r="E334" s="70">
        <v>2014</v>
      </c>
      <c r="F334" s="70" t="s">
        <v>181</v>
      </c>
      <c r="G334" s="70" t="s">
        <v>2034</v>
      </c>
      <c r="H334" s="70" t="s">
        <v>2035</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2046</v>
      </c>
      <c r="B335" s="70">
        <v>97</v>
      </c>
      <c r="C335" s="70">
        <v>12</v>
      </c>
      <c r="D335" s="70">
        <v>6</v>
      </c>
      <c r="E335" s="70">
        <v>2015</v>
      </c>
      <c r="F335" s="70" t="s">
        <v>182</v>
      </c>
      <c r="G335" s="70" t="s">
        <v>2034</v>
      </c>
      <c r="H335" s="70" t="s">
        <v>2035</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2047</v>
      </c>
      <c r="B336" s="70">
        <v>98</v>
      </c>
      <c r="C336" s="70">
        <v>13</v>
      </c>
      <c r="D336" s="70">
        <v>6</v>
      </c>
      <c r="E336" s="70">
        <v>2016</v>
      </c>
      <c r="F336" s="70" t="s">
        <v>155</v>
      </c>
      <c r="G336" s="70" t="s">
        <v>2034</v>
      </c>
      <c r="H336" s="70" t="s">
        <v>2035</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2048</v>
      </c>
      <c r="B337" s="70">
        <v>99</v>
      </c>
      <c r="C337" s="70">
        <v>14</v>
      </c>
      <c r="D337" s="70">
        <v>6</v>
      </c>
      <c r="E337" s="70">
        <v>2017</v>
      </c>
      <c r="F337" s="70" t="s">
        <v>156</v>
      </c>
      <c r="G337" s="70" t="s">
        <v>2034</v>
      </c>
      <c r="H337" s="70" t="s">
        <v>2035</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2049</v>
      </c>
      <c r="B338" s="70">
        <v>100</v>
      </c>
      <c r="C338" s="70">
        <v>15</v>
      </c>
      <c r="D338" s="70">
        <v>6</v>
      </c>
      <c r="E338" s="70">
        <v>2018</v>
      </c>
      <c r="F338" s="70" t="s">
        <v>183</v>
      </c>
      <c r="G338" s="70" t="s">
        <v>2034</v>
      </c>
      <c r="H338" s="70" t="s">
        <v>2035</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2050</v>
      </c>
      <c r="B339" s="70">
        <v>101</v>
      </c>
      <c r="C339" s="70">
        <v>16</v>
      </c>
      <c r="D339" s="70">
        <v>6</v>
      </c>
      <c r="E339" s="70">
        <v>2019</v>
      </c>
      <c r="F339" s="70" t="s">
        <v>158</v>
      </c>
      <c r="G339" s="70" t="s">
        <v>2034</v>
      </c>
      <c r="H339" s="70" t="s">
        <v>2035</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2051</v>
      </c>
      <c r="B340" s="70">
        <v>102</v>
      </c>
      <c r="C340" s="70">
        <v>17</v>
      </c>
      <c r="D340" s="70">
        <v>6</v>
      </c>
      <c r="E340" s="70">
        <v>2020</v>
      </c>
      <c r="F340" s="70" t="s">
        <v>159</v>
      </c>
      <c r="G340" s="70" t="s">
        <v>2034</v>
      </c>
      <c r="H340" s="70" t="s">
        <v>2035</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2052</v>
      </c>
      <c r="B341" s="70">
        <v>102</v>
      </c>
      <c r="C341" s="70">
        <v>18</v>
      </c>
      <c r="D341" s="70">
        <v>6</v>
      </c>
      <c r="E341" s="70">
        <v>2021</v>
      </c>
      <c r="F341" s="70" t="s">
        <v>160</v>
      </c>
      <c r="G341" s="70" t="s">
        <v>2034</v>
      </c>
      <c r="H341" s="70" t="s">
        <v>2035</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2053</v>
      </c>
      <c r="B342" s="70">
        <v>102</v>
      </c>
      <c r="C342" s="70">
        <v>19</v>
      </c>
      <c r="D342" s="70">
        <v>6</v>
      </c>
      <c r="E342" s="70">
        <v>2022</v>
      </c>
      <c r="F342" s="70" t="s">
        <v>161</v>
      </c>
      <c r="G342" s="70" t="s">
        <v>2034</v>
      </c>
      <c r="H342" s="70" t="s">
        <v>2035</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2054</v>
      </c>
      <c r="B343" s="70">
        <v>102</v>
      </c>
      <c r="C343" s="70">
        <v>20</v>
      </c>
      <c r="D343" s="70">
        <v>6</v>
      </c>
      <c r="E343" s="70">
        <v>2023</v>
      </c>
      <c r="F343" s="70" t="s">
        <v>1539</v>
      </c>
      <c r="G343" s="70" t="s">
        <v>2034</v>
      </c>
      <c r="H343" s="70" t="s">
        <v>2035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2055</v>
      </c>
      <c r="B344" s="70">
        <v>102</v>
      </c>
      <c r="C344" s="70">
        <v>21</v>
      </c>
      <c r="D344" s="70">
        <v>6</v>
      </c>
      <c r="E344" s="70">
        <v>2024</v>
      </c>
      <c r="F344" s="70" t="s">
        <v>1554</v>
      </c>
      <c r="G344" s="70" t="s">
        <v>2034</v>
      </c>
      <c r="H344" s="70" t="s">
        <v>2035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2056</v>
      </c>
      <c r="B345" s="70">
        <v>35</v>
      </c>
      <c r="C345" s="70">
        <v>1</v>
      </c>
      <c r="D345" s="70">
        <v>3</v>
      </c>
      <c r="E345" s="70">
        <v>1990</v>
      </c>
      <c r="F345" s="70" t="s">
        <v>787</v>
      </c>
      <c r="G345" s="70" t="s">
        <v>2057</v>
      </c>
      <c r="H345" s="70" t="s">
        <v>2058</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2059</v>
      </c>
      <c r="B346" s="70">
        <v>36</v>
      </c>
      <c r="C346" s="70">
        <v>2</v>
      </c>
      <c r="D346" s="70">
        <v>3</v>
      </c>
      <c r="E346" s="70">
        <v>2005</v>
      </c>
      <c r="F346" s="70" t="s">
        <v>789</v>
      </c>
      <c r="G346" s="70" t="s">
        <v>2057</v>
      </c>
      <c r="H346" s="70" t="s">
        <v>2058</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2060</v>
      </c>
      <c r="B347" s="70">
        <v>37</v>
      </c>
      <c r="C347" s="70">
        <v>3</v>
      </c>
      <c r="D347" s="70">
        <v>3</v>
      </c>
      <c r="E347" s="70">
        <v>2006</v>
      </c>
      <c r="F347" s="70" t="s">
        <v>790</v>
      </c>
      <c r="G347" s="70" t="s">
        <v>2057</v>
      </c>
      <c r="H347" s="70" t="s">
        <v>2058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2061</v>
      </c>
      <c r="B348" s="70">
        <v>38</v>
      </c>
      <c r="C348" s="70">
        <v>4</v>
      </c>
      <c r="D348" s="70">
        <v>3</v>
      </c>
      <c r="E348" s="70">
        <v>2007</v>
      </c>
      <c r="F348" s="70" t="s">
        <v>791</v>
      </c>
      <c r="G348" s="70" t="s">
        <v>2057</v>
      </c>
      <c r="H348" s="70" t="s">
        <v>2058</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2062</v>
      </c>
      <c r="B349" s="70">
        <v>39</v>
      </c>
      <c r="C349" s="70">
        <v>5</v>
      </c>
      <c r="D349" s="70">
        <v>3</v>
      </c>
      <c r="E349" s="70">
        <v>2008</v>
      </c>
      <c r="F349" s="70" t="s">
        <v>792</v>
      </c>
      <c r="G349" s="1064" t="s">
        <v>2057</v>
      </c>
      <c r="H349" s="70" t="s">
        <v>2058</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2063</v>
      </c>
      <c r="B350" s="70">
        <v>40</v>
      </c>
      <c r="C350" s="70">
        <v>6</v>
      </c>
      <c r="D350" s="70">
        <v>3</v>
      </c>
      <c r="E350" s="70">
        <v>2009</v>
      </c>
      <c r="F350" s="70" t="s">
        <v>176</v>
      </c>
      <c r="G350" s="1064" t="s">
        <v>2057</v>
      </c>
      <c r="H350" s="70" t="s">
        <v>2058</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2064</v>
      </c>
      <c r="B351" s="70">
        <v>41</v>
      </c>
      <c r="C351" s="70">
        <v>7</v>
      </c>
      <c r="D351" s="70">
        <v>3</v>
      </c>
      <c r="E351" s="70">
        <v>2010</v>
      </c>
      <c r="F351" s="70" t="s">
        <v>177</v>
      </c>
      <c r="G351" s="70" t="s">
        <v>2057</v>
      </c>
      <c r="H351" s="70" t="s">
        <v>2058</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2065</v>
      </c>
      <c r="B352" s="70">
        <v>42</v>
      </c>
      <c r="C352" s="70">
        <v>8</v>
      </c>
      <c r="D352" s="70">
        <v>3</v>
      </c>
      <c r="E352" s="70">
        <v>2011</v>
      </c>
      <c r="F352" s="70" t="s">
        <v>178</v>
      </c>
      <c r="G352" s="70" t="s">
        <v>2057</v>
      </c>
      <c r="H352" s="70" t="s">
        <v>2058</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2066</v>
      </c>
      <c r="B353" s="70">
        <v>43</v>
      </c>
      <c r="C353" s="70">
        <v>9</v>
      </c>
      <c r="D353" s="70">
        <v>3</v>
      </c>
      <c r="E353" s="70">
        <v>2012</v>
      </c>
      <c r="F353" s="70" t="s">
        <v>179</v>
      </c>
      <c r="G353" s="70" t="s">
        <v>2057</v>
      </c>
      <c r="H353" s="70" t="s">
        <v>2058</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2067</v>
      </c>
      <c r="B354" s="70">
        <v>44</v>
      </c>
      <c r="C354" s="70">
        <v>10</v>
      </c>
      <c r="D354" s="70">
        <v>3</v>
      </c>
      <c r="E354" s="70">
        <v>2013</v>
      </c>
      <c r="F354" s="70" t="s">
        <v>180</v>
      </c>
      <c r="G354" s="70" t="s">
        <v>2057</v>
      </c>
      <c r="H354" s="70" t="s">
        <v>2058</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2068</v>
      </c>
      <c r="B355" s="70">
        <v>45</v>
      </c>
      <c r="C355" s="70">
        <v>11</v>
      </c>
      <c r="D355" s="70">
        <v>3</v>
      </c>
      <c r="E355" s="70">
        <v>2014</v>
      </c>
      <c r="F355" s="70" t="s">
        <v>181</v>
      </c>
      <c r="G355" s="70" t="s">
        <v>2057</v>
      </c>
      <c r="H355" s="70" t="s">
        <v>2058</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2069</v>
      </c>
      <c r="B356" s="70">
        <v>46</v>
      </c>
      <c r="C356" s="70">
        <v>12</v>
      </c>
      <c r="D356" s="70">
        <v>3</v>
      </c>
      <c r="E356" s="70">
        <v>2015</v>
      </c>
      <c r="F356" s="70" t="s">
        <v>182</v>
      </c>
      <c r="G356" s="70" t="s">
        <v>2057</v>
      </c>
      <c r="H356" s="70" t="s">
        <v>2058</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2070</v>
      </c>
      <c r="B357" s="70">
        <v>47</v>
      </c>
      <c r="C357" s="70">
        <v>13</v>
      </c>
      <c r="D357" s="70">
        <v>3</v>
      </c>
      <c r="E357" s="70">
        <v>2016</v>
      </c>
      <c r="F357" s="70" t="s">
        <v>155</v>
      </c>
      <c r="G357" s="70" t="s">
        <v>2057</v>
      </c>
      <c r="H357" s="70" t="s">
        <v>2058</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2071</v>
      </c>
      <c r="B358" s="70">
        <v>48</v>
      </c>
      <c r="C358" s="70">
        <v>14</v>
      </c>
      <c r="D358" s="70">
        <v>3</v>
      </c>
      <c r="E358" s="70">
        <v>2017</v>
      </c>
      <c r="F358" s="70" t="s">
        <v>156</v>
      </c>
      <c r="G358" s="70" t="s">
        <v>2057</v>
      </c>
      <c r="H358" s="70" t="s">
        <v>2058</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2072</v>
      </c>
      <c r="B359" s="70">
        <v>49</v>
      </c>
      <c r="C359" s="70">
        <v>15</v>
      </c>
      <c r="D359" s="70">
        <v>3</v>
      </c>
      <c r="E359" s="70">
        <v>2018</v>
      </c>
      <c r="F359" s="70" t="s">
        <v>183</v>
      </c>
      <c r="G359" s="70" t="s">
        <v>2057</v>
      </c>
      <c r="H359" s="70" t="s">
        <v>2058</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2073</v>
      </c>
      <c r="B360" s="70">
        <v>50</v>
      </c>
      <c r="C360" s="70">
        <v>16</v>
      </c>
      <c r="D360" s="70">
        <v>3</v>
      </c>
      <c r="E360" s="70">
        <v>2019</v>
      </c>
      <c r="F360" s="70" t="s">
        <v>158</v>
      </c>
      <c r="G360" s="70" t="s">
        <v>2057</v>
      </c>
      <c r="H360" s="70" t="s">
        <v>2058</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2074</v>
      </c>
      <c r="B361" s="70">
        <v>51</v>
      </c>
      <c r="C361" s="70">
        <v>17</v>
      </c>
      <c r="D361" s="70">
        <v>3</v>
      </c>
      <c r="E361" s="70">
        <v>2020</v>
      </c>
      <c r="F361" s="70" t="s">
        <v>159</v>
      </c>
      <c r="G361" s="70" t="s">
        <v>2057</v>
      </c>
      <c r="H361" s="70" t="s">
        <v>2058</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2075</v>
      </c>
      <c r="B362" s="70">
        <v>51</v>
      </c>
      <c r="C362" s="70">
        <v>18</v>
      </c>
      <c r="D362" s="70">
        <v>3</v>
      </c>
      <c r="E362" s="70">
        <v>2021</v>
      </c>
      <c r="F362" s="70" t="s">
        <v>160</v>
      </c>
      <c r="G362" s="70" t="s">
        <v>2057</v>
      </c>
      <c r="H362" s="70" t="s">
        <v>2058</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2076</v>
      </c>
      <c r="B363" s="70">
        <v>51</v>
      </c>
      <c r="C363" s="70">
        <v>19</v>
      </c>
      <c r="D363" s="70">
        <v>3</v>
      </c>
      <c r="E363" s="70">
        <v>2022</v>
      </c>
      <c r="F363" s="70" t="s">
        <v>161</v>
      </c>
      <c r="G363" s="70" t="s">
        <v>2057</v>
      </c>
      <c r="H363" s="70" t="s">
        <v>2058</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2077</v>
      </c>
      <c r="B364" s="70">
        <v>51</v>
      </c>
      <c r="C364" s="70">
        <v>20</v>
      </c>
      <c r="D364" s="70">
        <v>3</v>
      </c>
      <c r="E364" s="70">
        <v>2023</v>
      </c>
      <c r="F364" s="70" t="s">
        <v>1539</v>
      </c>
      <c r="G364" s="70" t="s">
        <v>2057</v>
      </c>
      <c r="H364" s="70" t="s">
        <v>2058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2078</v>
      </c>
      <c r="B365" s="70">
        <v>51</v>
      </c>
      <c r="C365" s="70">
        <v>21</v>
      </c>
      <c r="D365" s="70">
        <v>3</v>
      </c>
      <c r="E365" s="70">
        <v>2024</v>
      </c>
      <c r="F365" s="70" t="s">
        <v>1554</v>
      </c>
      <c r="G365" s="70" t="s">
        <v>2057</v>
      </c>
      <c r="H365" s="70" t="s">
        <v>2058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2079</v>
      </c>
      <c r="B366" s="70">
        <v>171</v>
      </c>
      <c r="C366" s="70">
        <v>1</v>
      </c>
      <c r="D366" s="70">
        <v>11</v>
      </c>
      <c r="E366" s="70">
        <v>1990</v>
      </c>
      <c r="F366" s="70" t="s">
        <v>787</v>
      </c>
      <c r="G366" s="70" t="s">
        <v>2080</v>
      </c>
      <c r="H366" s="70" t="s">
        <v>2081</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2082</v>
      </c>
      <c r="B367" s="70">
        <v>172</v>
      </c>
      <c r="C367" s="70">
        <v>2</v>
      </c>
      <c r="D367" s="70">
        <v>11</v>
      </c>
      <c r="E367" s="70">
        <v>2005</v>
      </c>
      <c r="F367" s="70" t="s">
        <v>789</v>
      </c>
      <c r="G367" s="70" t="s">
        <v>2080</v>
      </c>
      <c r="H367" s="70" t="s">
        <v>2081</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2083</v>
      </c>
      <c r="B368" s="70">
        <v>173</v>
      </c>
      <c r="C368" s="70">
        <v>3</v>
      </c>
      <c r="D368" s="70">
        <v>11</v>
      </c>
      <c r="E368" s="70">
        <v>2006</v>
      </c>
      <c r="F368" s="70" t="s">
        <v>790</v>
      </c>
      <c r="G368" s="1064" t="s">
        <v>2080</v>
      </c>
      <c r="H368" s="70" t="s">
        <v>2081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2084</v>
      </c>
      <c r="B369" s="70">
        <v>174</v>
      </c>
      <c r="C369" s="70">
        <v>4</v>
      </c>
      <c r="D369" s="70">
        <v>11</v>
      </c>
      <c r="E369" s="70">
        <v>2007</v>
      </c>
      <c r="F369" s="70" t="s">
        <v>791</v>
      </c>
      <c r="G369" s="1064" t="s">
        <v>2080</v>
      </c>
      <c r="H369" s="70" t="s">
        <v>2081</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2085</v>
      </c>
      <c r="B370" s="70">
        <v>175</v>
      </c>
      <c r="C370" s="70">
        <v>5</v>
      </c>
      <c r="D370" s="70">
        <v>11</v>
      </c>
      <c r="E370" s="70">
        <v>2008</v>
      </c>
      <c r="F370" s="70" t="s">
        <v>792</v>
      </c>
      <c r="G370" s="70" t="s">
        <v>2080</v>
      </c>
      <c r="H370" s="70" t="s">
        <v>2081</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2086</v>
      </c>
      <c r="B371" s="70">
        <v>176</v>
      </c>
      <c r="C371" s="70">
        <v>6</v>
      </c>
      <c r="D371" s="70">
        <v>11</v>
      </c>
      <c r="E371" s="70">
        <v>2009</v>
      </c>
      <c r="F371" s="70" t="s">
        <v>176</v>
      </c>
      <c r="G371" s="70" t="s">
        <v>2080</v>
      </c>
      <c r="H371" s="70" t="s">
        <v>2081</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2087</v>
      </c>
      <c r="B372" s="70">
        <v>177</v>
      </c>
      <c r="C372" s="70">
        <v>7</v>
      </c>
      <c r="D372" s="70">
        <v>11</v>
      </c>
      <c r="E372" s="70">
        <v>2010</v>
      </c>
      <c r="F372" s="70" t="s">
        <v>177</v>
      </c>
      <c r="G372" s="70" t="s">
        <v>2080</v>
      </c>
      <c r="H372" s="70" t="s">
        <v>2081</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2088</v>
      </c>
      <c r="B373" s="70">
        <v>178</v>
      </c>
      <c r="C373" s="70">
        <v>8</v>
      </c>
      <c r="D373" s="70">
        <v>11</v>
      </c>
      <c r="E373" s="70">
        <v>2011</v>
      </c>
      <c r="F373" s="70" t="s">
        <v>178</v>
      </c>
      <c r="G373" s="70" t="s">
        <v>2080</v>
      </c>
      <c r="H373" s="70" t="s">
        <v>2081</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2089</v>
      </c>
      <c r="B374" s="70">
        <v>179</v>
      </c>
      <c r="C374" s="70">
        <v>9</v>
      </c>
      <c r="D374" s="70">
        <v>11</v>
      </c>
      <c r="E374" s="70">
        <v>2012</v>
      </c>
      <c r="F374" s="70" t="s">
        <v>179</v>
      </c>
      <c r="G374" s="70" t="s">
        <v>2080</v>
      </c>
      <c r="H374" s="70" t="s">
        <v>2081</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2090</v>
      </c>
      <c r="B375" s="70">
        <v>180</v>
      </c>
      <c r="C375" s="70">
        <v>10</v>
      </c>
      <c r="D375" s="70">
        <v>11</v>
      </c>
      <c r="E375" s="70">
        <v>2013</v>
      </c>
      <c r="F375" s="70" t="s">
        <v>180</v>
      </c>
      <c r="G375" s="70" t="s">
        <v>2080</v>
      </c>
      <c r="H375" s="70" t="s">
        <v>2081</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2091</v>
      </c>
      <c r="B376" s="70">
        <v>181</v>
      </c>
      <c r="C376" s="70">
        <v>11</v>
      </c>
      <c r="D376" s="70">
        <v>11</v>
      </c>
      <c r="E376" s="70">
        <v>2014</v>
      </c>
      <c r="F376" s="70" t="s">
        <v>181</v>
      </c>
      <c r="G376" s="70" t="s">
        <v>2080</v>
      </c>
      <c r="H376" s="70" t="s">
        <v>2081</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2092</v>
      </c>
      <c r="B377" s="70">
        <v>182</v>
      </c>
      <c r="C377" s="70">
        <v>12</v>
      </c>
      <c r="D377" s="70">
        <v>11</v>
      </c>
      <c r="E377" s="70">
        <v>2015</v>
      </c>
      <c r="F377" s="70" t="s">
        <v>182</v>
      </c>
      <c r="G377" s="70" t="s">
        <v>2080</v>
      </c>
      <c r="H377" s="70" t="s">
        <v>2081</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2093</v>
      </c>
      <c r="B378" s="70">
        <v>183</v>
      </c>
      <c r="C378" s="70">
        <v>13</v>
      </c>
      <c r="D378" s="70">
        <v>11</v>
      </c>
      <c r="E378" s="70">
        <v>2016</v>
      </c>
      <c r="F378" s="70" t="s">
        <v>155</v>
      </c>
      <c r="G378" s="70" t="s">
        <v>2080</v>
      </c>
      <c r="H378" s="70" t="s">
        <v>2081</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2094</v>
      </c>
      <c r="B379" s="70">
        <v>184</v>
      </c>
      <c r="C379" s="70">
        <v>14</v>
      </c>
      <c r="D379" s="70">
        <v>11</v>
      </c>
      <c r="E379" s="70">
        <v>2017</v>
      </c>
      <c r="F379" s="70" t="s">
        <v>156</v>
      </c>
      <c r="G379" s="70" t="s">
        <v>2080</v>
      </c>
      <c r="H379" s="70" t="s">
        <v>2081</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2095</v>
      </c>
      <c r="B380" s="70">
        <v>185</v>
      </c>
      <c r="C380" s="70">
        <v>15</v>
      </c>
      <c r="D380" s="70">
        <v>11</v>
      </c>
      <c r="E380" s="70">
        <v>2018</v>
      </c>
      <c r="F380" s="70" t="s">
        <v>183</v>
      </c>
      <c r="G380" s="70" t="s">
        <v>2080</v>
      </c>
      <c r="H380" s="70" t="s">
        <v>2081</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2096</v>
      </c>
      <c r="B381" s="70">
        <v>186</v>
      </c>
      <c r="C381" s="70">
        <v>16</v>
      </c>
      <c r="D381" s="70">
        <v>11</v>
      </c>
      <c r="E381" s="70">
        <v>2019</v>
      </c>
      <c r="F381" s="70" t="s">
        <v>158</v>
      </c>
      <c r="G381" s="70" t="s">
        <v>2080</v>
      </c>
      <c r="H381" s="70" t="s">
        <v>2081</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2097</v>
      </c>
      <c r="B382" s="70">
        <v>187</v>
      </c>
      <c r="C382" s="70">
        <v>17</v>
      </c>
      <c r="D382" s="70">
        <v>11</v>
      </c>
      <c r="E382" s="70">
        <v>2020</v>
      </c>
      <c r="F382" s="70" t="s">
        <v>159</v>
      </c>
      <c r="G382" s="70" t="s">
        <v>2080</v>
      </c>
      <c r="H382" s="70" t="s">
        <v>2081</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2098</v>
      </c>
      <c r="B383" s="70">
        <v>187</v>
      </c>
      <c r="C383" s="70">
        <v>18</v>
      </c>
      <c r="D383" s="70">
        <v>11</v>
      </c>
      <c r="E383" s="70">
        <v>2021</v>
      </c>
      <c r="F383" s="70" t="s">
        <v>160</v>
      </c>
      <c r="G383" s="70" t="s">
        <v>2080</v>
      </c>
      <c r="H383" s="70" t="s">
        <v>2081</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2099</v>
      </c>
      <c r="B384" s="70">
        <v>187</v>
      </c>
      <c r="C384" s="70">
        <v>19</v>
      </c>
      <c r="D384" s="70">
        <v>11</v>
      </c>
      <c r="E384" s="70">
        <v>2022</v>
      </c>
      <c r="F384" s="70" t="s">
        <v>161</v>
      </c>
      <c r="G384" s="70" t="s">
        <v>2080</v>
      </c>
      <c r="H384" s="70" t="s">
        <v>2081</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2100</v>
      </c>
      <c r="B385" s="70">
        <v>187</v>
      </c>
      <c r="C385" s="70">
        <v>20</v>
      </c>
      <c r="D385" s="70">
        <v>11</v>
      </c>
      <c r="E385" s="70">
        <v>2023</v>
      </c>
      <c r="F385" s="70" t="s">
        <v>1539</v>
      </c>
      <c r="G385" s="70" t="s">
        <v>2080</v>
      </c>
      <c r="H385" s="70" t="s">
        <v>2081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2101</v>
      </c>
      <c r="B386" s="70">
        <v>187</v>
      </c>
      <c r="C386" s="70">
        <v>21</v>
      </c>
      <c r="D386" s="70">
        <v>11</v>
      </c>
      <c r="E386" s="70">
        <v>2024</v>
      </c>
      <c r="F386" s="70" t="s">
        <v>1554</v>
      </c>
      <c r="G386" s="1064" t="s">
        <v>2080</v>
      </c>
      <c r="H386" s="70" t="s">
        <v>2081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2102</v>
      </c>
      <c r="B387" s="70">
        <v>154</v>
      </c>
      <c r="C387" s="70">
        <v>1</v>
      </c>
      <c r="D387" s="70">
        <v>10</v>
      </c>
      <c r="E387" s="70">
        <v>1990</v>
      </c>
      <c r="F387" s="70" t="s">
        <v>787</v>
      </c>
      <c r="G387" s="1064" t="s">
        <v>2103</v>
      </c>
      <c r="H387" s="70" t="s">
        <v>2104</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2105</v>
      </c>
      <c r="B388" s="70">
        <v>155</v>
      </c>
      <c r="C388" s="70">
        <v>2</v>
      </c>
      <c r="D388" s="70">
        <v>10</v>
      </c>
      <c r="E388" s="70">
        <v>2005</v>
      </c>
      <c r="F388" s="70" t="s">
        <v>789</v>
      </c>
      <c r="G388" s="70" t="s">
        <v>2103</v>
      </c>
      <c r="H388" s="70" t="s">
        <v>2104</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2106</v>
      </c>
      <c r="B389" s="70">
        <v>156</v>
      </c>
      <c r="C389" s="70">
        <v>3</v>
      </c>
      <c r="D389" s="70">
        <v>10</v>
      </c>
      <c r="E389" s="70">
        <v>2006</v>
      </c>
      <c r="F389" s="70" t="s">
        <v>790</v>
      </c>
      <c r="G389" s="70" t="s">
        <v>2103</v>
      </c>
      <c r="H389" s="70" t="s">
        <v>2104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2107</v>
      </c>
      <c r="B390" s="70">
        <v>157</v>
      </c>
      <c r="C390" s="70">
        <v>4</v>
      </c>
      <c r="D390" s="70">
        <v>10</v>
      </c>
      <c r="E390" s="70">
        <v>2007</v>
      </c>
      <c r="F390" s="70" t="s">
        <v>791</v>
      </c>
      <c r="G390" s="70" t="s">
        <v>2103</v>
      </c>
      <c r="H390" s="70" t="s">
        <v>2104</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2108</v>
      </c>
      <c r="B391" s="70">
        <v>158</v>
      </c>
      <c r="C391" s="70">
        <v>5</v>
      </c>
      <c r="D391" s="70">
        <v>10</v>
      </c>
      <c r="E391" s="70">
        <v>2008</v>
      </c>
      <c r="F391" s="70" t="s">
        <v>792</v>
      </c>
      <c r="G391" s="70" t="s">
        <v>2103</v>
      </c>
      <c r="H391" s="70" t="s">
        <v>2104</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2109</v>
      </c>
      <c r="B392" s="70">
        <v>159</v>
      </c>
      <c r="C392" s="70">
        <v>6</v>
      </c>
      <c r="D392" s="70">
        <v>10</v>
      </c>
      <c r="E392" s="70">
        <v>2009</v>
      </c>
      <c r="F392" s="70" t="s">
        <v>176</v>
      </c>
      <c r="G392" s="70" t="s">
        <v>2103</v>
      </c>
      <c r="H392" s="70" t="s">
        <v>2104</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2110</v>
      </c>
      <c r="B393" s="70">
        <v>160</v>
      </c>
      <c r="C393" s="70">
        <v>7</v>
      </c>
      <c r="D393" s="70">
        <v>10</v>
      </c>
      <c r="E393" s="70">
        <v>2010</v>
      </c>
      <c r="F393" s="70" t="s">
        <v>177</v>
      </c>
      <c r="G393" s="70" t="s">
        <v>2103</v>
      </c>
      <c r="H393" s="70" t="s">
        <v>2104</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2111</v>
      </c>
      <c r="B394" s="70">
        <v>161</v>
      </c>
      <c r="C394" s="70">
        <v>8</v>
      </c>
      <c r="D394" s="70">
        <v>10</v>
      </c>
      <c r="E394" s="70">
        <v>2011</v>
      </c>
      <c r="F394" s="70" t="s">
        <v>178</v>
      </c>
      <c r="G394" s="70" t="s">
        <v>2103</v>
      </c>
      <c r="H394" s="70" t="s">
        <v>2104</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2112</v>
      </c>
      <c r="B395" s="70">
        <v>162</v>
      </c>
      <c r="C395" s="70">
        <v>9</v>
      </c>
      <c r="D395" s="70">
        <v>10</v>
      </c>
      <c r="E395" s="70">
        <v>2012</v>
      </c>
      <c r="F395" s="70" t="s">
        <v>179</v>
      </c>
      <c r="G395" s="70" t="s">
        <v>2103</v>
      </c>
      <c r="H395" s="70" t="s">
        <v>2104</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2113</v>
      </c>
      <c r="B396" s="70">
        <v>163</v>
      </c>
      <c r="C396" s="70">
        <v>10</v>
      </c>
      <c r="D396" s="70">
        <v>10</v>
      </c>
      <c r="E396" s="70">
        <v>2013</v>
      </c>
      <c r="F396" s="70" t="s">
        <v>180</v>
      </c>
      <c r="G396" s="70" t="s">
        <v>2103</v>
      </c>
      <c r="H396" s="70" t="s">
        <v>2104</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2114</v>
      </c>
      <c r="B397" s="70">
        <v>164</v>
      </c>
      <c r="C397" s="70">
        <v>11</v>
      </c>
      <c r="D397" s="70">
        <v>10</v>
      </c>
      <c r="E397" s="70">
        <v>2014</v>
      </c>
      <c r="F397" s="70" t="s">
        <v>181</v>
      </c>
      <c r="G397" s="70" t="s">
        <v>2103</v>
      </c>
      <c r="H397" s="70" t="s">
        <v>2104</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2115</v>
      </c>
      <c r="B398" s="70">
        <v>165</v>
      </c>
      <c r="C398" s="70">
        <v>12</v>
      </c>
      <c r="D398" s="70">
        <v>10</v>
      </c>
      <c r="E398" s="70">
        <v>2015</v>
      </c>
      <c r="F398" s="70" t="s">
        <v>182</v>
      </c>
      <c r="G398" s="70" t="s">
        <v>2103</v>
      </c>
      <c r="H398" s="70" t="s">
        <v>2104</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2116</v>
      </c>
      <c r="B399" s="70">
        <v>166</v>
      </c>
      <c r="C399" s="70">
        <v>13</v>
      </c>
      <c r="D399" s="70">
        <v>10</v>
      </c>
      <c r="E399" s="70">
        <v>2016</v>
      </c>
      <c r="F399" s="70" t="s">
        <v>155</v>
      </c>
      <c r="G399" s="70" t="s">
        <v>2103</v>
      </c>
      <c r="H399" s="70" t="s">
        <v>2104</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2117</v>
      </c>
      <c r="B400" s="70">
        <v>167</v>
      </c>
      <c r="C400" s="70">
        <v>14</v>
      </c>
      <c r="D400" s="70">
        <v>10</v>
      </c>
      <c r="E400" s="70">
        <v>2017</v>
      </c>
      <c r="F400" s="70" t="s">
        <v>156</v>
      </c>
      <c r="G400" s="70" t="s">
        <v>2103</v>
      </c>
      <c r="H400" s="70" t="s">
        <v>2104</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2118</v>
      </c>
      <c r="B401" s="70">
        <v>168</v>
      </c>
      <c r="C401" s="70">
        <v>15</v>
      </c>
      <c r="D401" s="70">
        <v>10</v>
      </c>
      <c r="E401" s="70">
        <v>2018</v>
      </c>
      <c r="F401" s="70" t="s">
        <v>183</v>
      </c>
      <c r="G401" s="70" t="s">
        <v>2103</v>
      </c>
      <c r="H401" s="70" t="s">
        <v>2104</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2119</v>
      </c>
      <c r="B402" s="70">
        <v>169</v>
      </c>
      <c r="C402" s="70">
        <v>16</v>
      </c>
      <c r="D402" s="70">
        <v>10</v>
      </c>
      <c r="E402" s="70">
        <v>2019</v>
      </c>
      <c r="F402" s="70" t="s">
        <v>158</v>
      </c>
      <c r="G402" s="70" t="s">
        <v>2103</v>
      </c>
      <c r="H402" s="70" t="s">
        <v>2104</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2120</v>
      </c>
      <c r="B403" s="70">
        <v>170</v>
      </c>
      <c r="C403" s="70">
        <v>17</v>
      </c>
      <c r="D403" s="70">
        <v>10</v>
      </c>
      <c r="E403" s="70">
        <v>2020</v>
      </c>
      <c r="F403" s="70" t="s">
        <v>159</v>
      </c>
      <c r="G403" s="70" t="s">
        <v>2103</v>
      </c>
      <c r="H403" s="70" t="s">
        <v>2104</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2121</v>
      </c>
      <c r="B404" s="70">
        <v>170</v>
      </c>
      <c r="C404" s="70">
        <v>18</v>
      </c>
      <c r="D404" s="70">
        <v>10</v>
      </c>
      <c r="E404" s="70">
        <v>2021</v>
      </c>
      <c r="F404" s="70" t="s">
        <v>160</v>
      </c>
      <c r="G404" s="70" t="s">
        <v>2103</v>
      </c>
      <c r="H404" s="70" t="s">
        <v>2104</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2122</v>
      </c>
      <c r="B405" s="70">
        <v>170</v>
      </c>
      <c r="C405" s="70">
        <v>19</v>
      </c>
      <c r="D405" s="70">
        <v>10</v>
      </c>
      <c r="E405" s="70">
        <v>2022</v>
      </c>
      <c r="F405" s="70" t="s">
        <v>161</v>
      </c>
      <c r="G405" s="70" t="s">
        <v>2103</v>
      </c>
      <c r="H405" s="70" t="s">
        <v>2104</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2123</v>
      </c>
      <c r="B406" s="70">
        <v>170</v>
      </c>
      <c r="C406" s="70">
        <v>20</v>
      </c>
      <c r="D406" s="70">
        <v>10</v>
      </c>
      <c r="E406" s="70">
        <v>2023</v>
      </c>
      <c r="F406" s="70" t="s">
        <v>1539</v>
      </c>
      <c r="G406" s="1064" t="s">
        <v>2103</v>
      </c>
      <c r="H406" s="70" t="s">
        <v>2104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2124</v>
      </c>
      <c r="B407" s="70">
        <v>170</v>
      </c>
      <c r="C407" s="70">
        <v>21</v>
      </c>
      <c r="D407" s="70">
        <v>10</v>
      </c>
      <c r="E407" s="70">
        <v>2024</v>
      </c>
      <c r="F407" s="70" t="s">
        <v>1554</v>
      </c>
      <c r="G407" s="1064" t="s">
        <v>2103</v>
      </c>
      <c r="H407" s="70" t="s">
        <v>2104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2125</v>
      </c>
      <c r="B408" s="70">
        <v>120</v>
      </c>
      <c r="C408" s="70">
        <v>1</v>
      </c>
      <c r="D408" s="70">
        <v>8</v>
      </c>
      <c r="E408" s="70">
        <v>1990</v>
      </c>
      <c r="F408" s="70" t="s">
        <v>787</v>
      </c>
      <c r="G408" s="70" t="s">
        <v>1685</v>
      </c>
      <c r="H408" s="70" t="s">
        <v>1686</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2126</v>
      </c>
      <c r="B409" s="70">
        <v>121</v>
      </c>
      <c r="C409" s="70">
        <v>2</v>
      </c>
      <c r="D409" s="70">
        <v>8</v>
      </c>
      <c r="E409" s="70">
        <v>2005</v>
      </c>
      <c r="F409" s="70" t="s">
        <v>789</v>
      </c>
      <c r="G409" s="70" t="s">
        <v>1685</v>
      </c>
      <c r="H409" s="70" t="s">
        <v>1686</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2127</v>
      </c>
      <c r="B410" s="70">
        <v>122</v>
      </c>
      <c r="C410" s="70">
        <v>3</v>
      </c>
      <c r="D410" s="70">
        <v>8</v>
      </c>
      <c r="E410" s="70">
        <v>2006</v>
      </c>
      <c r="F410" s="70" t="s">
        <v>790</v>
      </c>
      <c r="G410" s="70" t="s">
        <v>1685</v>
      </c>
      <c r="H410" s="70" t="s">
        <v>1686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2128</v>
      </c>
      <c r="B411" s="70">
        <v>123</v>
      </c>
      <c r="C411" s="70">
        <v>4</v>
      </c>
      <c r="D411" s="70">
        <v>8</v>
      </c>
      <c r="E411" s="70">
        <v>2007</v>
      </c>
      <c r="F411" s="70" t="s">
        <v>791</v>
      </c>
      <c r="G411" s="70" t="s">
        <v>1685</v>
      </c>
      <c r="H411" s="70" t="s">
        <v>1686</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2129</v>
      </c>
      <c r="B412" s="70">
        <v>124</v>
      </c>
      <c r="C412" s="70">
        <v>5</v>
      </c>
      <c r="D412" s="70">
        <v>8</v>
      </c>
      <c r="E412" s="70">
        <v>2008</v>
      </c>
      <c r="F412" s="70" t="s">
        <v>792</v>
      </c>
      <c r="G412" s="70" t="s">
        <v>1685</v>
      </c>
      <c r="H412" s="70" t="s">
        <v>1686</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2130</v>
      </c>
      <c r="B413" s="70">
        <v>125</v>
      </c>
      <c r="C413" s="70">
        <v>6</v>
      </c>
      <c r="D413" s="70">
        <v>8</v>
      </c>
      <c r="E413" s="70">
        <v>2009</v>
      </c>
      <c r="F413" s="70" t="s">
        <v>176</v>
      </c>
      <c r="G413" s="70" t="s">
        <v>1685</v>
      </c>
      <c r="H413" s="70" t="s">
        <v>1686</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2131</v>
      </c>
      <c r="B414" s="70">
        <v>126</v>
      </c>
      <c r="C414" s="70">
        <v>7</v>
      </c>
      <c r="D414" s="70">
        <v>8</v>
      </c>
      <c r="E414" s="70">
        <v>2010</v>
      </c>
      <c r="F414" s="70" t="s">
        <v>177</v>
      </c>
      <c r="G414" s="70" t="s">
        <v>1685</v>
      </c>
      <c r="H414" s="70" t="s">
        <v>1686</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2132</v>
      </c>
      <c r="B415" s="70">
        <v>127</v>
      </c>
      <c r="C415" s="70">
        <v>8</v>
      </c>
      <c r="D415" s="70">
        <v>8</v>
      </c>
      <c r="E415" s="70">
        <v>2011</v>
      </c>
      <c r="F415" s="70" t="s">
        <v>178</v>
      </c>
      <c r="G415" s="70" t="s">
        <v>1685</v>
      </c>
      <c r="H415" s="70" t="s">
        <v>1686</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2133</v>
      </c>
      <c r="B416" s="70">
        <v>128</v>
      </c>
      <c r="C416" s="70">
        <v>9</v>
      </c>
      <c r="D416" s="70">
        <v>8</v>
      </c>
      <c r="E416" s="70">
        <v>2012</v>
      </c>
      <c r="F416" s="70" t="s">
        <v>179</v>
      </c>
      <c r="G416" s="70" t="s">
        <v>1685</v>
      </c>
      <c r="H416" s="70" t="s">
        <v>1686</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2134</v>
      </c>
      <c r="B417" s="70">
        <v>129</v>
      </c>
      <c r="C417" s="70">
        <v>10</v>
      </c>
      <c r="D417" s="70">
        <v>8</v>
      </c>
      <c r="E417" s="70">
        <v>2013</v>
      </c>
      <c r="F417" s="70" t="s">
        <v>180</v>
      </c>
      <c r="G417" s="70" t="s">
        <v>1685</v>
      </c>
      <c r="H417" s="70" t="s">
        <v>1686</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2135</v>
      </c>
      <c r="B418" s="70">
        <v>130</v>
      </c>
      <c r="C418" s="70">
        <v>11</v>
      </c>
      <c r="D418" s="70">
        <v>8</v>
      </c>
      <c r="E418" s="70">
        <v>2014</v>
      </c>
      <c r="F418" s="70" t="s">
        <v>181</v>
      </c>
      <c r="G418" s="70" t="s">
        <v>1685</v>
      </c>
      <c r="H418" s="70" t="s">
        <v>1686</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2136</v>
      </c>
      <c r="B419" s="70">
        <v>131</v>
      </c>
      <c r="C419" s="70">
        <v>12</v>
      </c>
      <c r="D419" s="70">
        <v>8</v>
      </c>
      <c r="E419" s="70">
        <v>2015</v>
      </c>
      <c r="F419" s="70" t="s">
        <v>182</v>
      </c>
      <c r="G419" s="70" t="s">
        <v>1685</v>
      </c>
      <c r="H419" s="70" t="s">
        <v>1686</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2137</v>
      </c>
      <c r="B420" s="70">
        <v>132</v>
      </c>
      <c r="C420" s="70">
        <v>13</v>
      </c>
      <c r="D420" s="70">
        <v>8</v>
      </c>
      <c r="E420" s="70">
        <v>2016</v>
      </c>
      <c r="F420" s="70" t="s">
        <v>155</v>
      </c>
      <c r="G420" s="70" t="s">
        <v>1685</v>
      </c>
      <c r="H420" s="70" t="s">
        <v>1686</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2138</v>
      </c>
      <c r="B421" s="70">
        <v>133</v>
      </c>
      <c r="C421" s="70">
        <v>14</v>
      </c>
      <c r="D421" s="70">
        <v>8</v>
      </c>
      <c r="E421" s="70">
        <v>2017</v>
      </c>
      <c r="F421" s="70" t="s">
        <v>156</v>
      </c>
      <c r="G421" s="70" t="s">
        <v>1685</v>
      </c>
      <c r="H421" s="70" t="s">
        <v>1686</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2139</v>
      </c>
      <c r="B422" s="70">
        <v>134</v>
      </c>
      <c r="C422" s="70">
        <v>15</v>
      </c>
      <c r="D422" s="70">
        <v>8</v>
      </c>
      <c r="E422" s="70">
        <v>2018</v>
      </c>
      <c r="F422" s="70" t="s">
        <v>183</v>
      </c>
      <c r="G422" s="70" t="s">
        <v>1685</v>
      </c>
      <c r="H422" s="70" t="s">
        <v>1686</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2140</v>
      </c>
      <c r="B423" s="70">
        <v>135</v>
      </c>
      <c r="C423" s="70">
        <v>16</v>
      </c>
      <c r="D423" s="70">
        <v>8</v>
      </c>
      <c r="E423" s="70">
        <v>2019</v>
      </c>
      <c r="F423" s="70" t="s">
        <v>158</v>
      </c>
      <c r="G423" s="70" t="s">
        <v>1685</v>
      </c>
      <c r="H423" s="70" t="s">
        <v>1686</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2141</v>
      </c>
      <c r="B424" s="70">
        <v>136</v>
      </c>
      <c r="C424" s="70">
        <v>17</v>
      </c>
      <c r="D424" s="70">
        <v>8</v>
      </c>
      <c r="E424" s="70">
        <v>2020</v>
      </c>
      <c r="F424" s="70" t="s">
        <v>159</v>
      </c>
      <c r="G424" s="70" t="s">
        <v>1685</v>
      </c>
      <c r="H424" s="70" t="s">
        <v>1686</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2142</v>
      </c>
      <c r="B425" s="70">
        <v>136</v>
      </c>
      <c r="C425" s="70">
        <v>18</v>
      </c>
      <c r="D425" s="70">
        <v>8</v>
      </c>
      <c r="E425" s="70">
        <v>2021</v>
      </c>
      <c r="F425" s="70" t="s">
        <v>160</v>
      </c>
      <c r="G425" s="1064" t="s">
        <v>1685</v>
      </c>
      <c r="H425" s="70" t="s">
        <v>1686</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1690</v>
      </c>
      <c r="B426" s="70">
        <v>136</v>
      </c>
      <c r="C426" s="70">
        <v>19</v>
      </c>
      <c r="D426" s="70">
        <v>8</v>
      </c>
      <c r="E426" s="70">
        <v>2022</v>
      </c>
      <c r="F426" s="70" t="s">
        <v>161</v>
      </c>
      <c r="G426" s="1064" t="s">
        <v>1685</v>
      </c>
      <c r="H426" s="70" t="s">
        <v>1686</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2143</v>
      </c>
      <c r="B427" s="70">
        <v>136</v>
      </c>
      <c r="C427" s="70">
        <v>20</v>
      </c>
      <c r="D427" s="70">
        <v>8</v>
      </c>
      <c r="E427" s="70">
        <v>2023</v>
      </c>
      <c r="F427" s="70" t="s">
        <v>1539</v>
      </c>
      <c r="G427" s="70" t="s">
        <v>1685</v>
      </c>
      <c r="H427" s="70" t="s">
        <v>1686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1684</v>
      </c>
      <c r="B428" s="70">
        <v>136</v>
      </c>
      <c r="C428" s="70">
        <v>21</v>
      </c>
      <c r="D428" s="70">
        <v>8</v>
      </c>
      <c r="E428" s="70">
        <v>2024</v>
      </c>
      <c r="F428" s="70" t="s">
        <v>1554</v>
      </c>
      <c r="G428" s="70" t="s">
        <v>1685</v>
      </c>
      <c r="H428" s="70" t="s">
        <v>1686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290</v>
      </c>
      <c r="C429" s="70">
        <v>1</v>
      </c>
      <c r="D429" s="70">
        <v>18</v>
      </c>
      <c r="E429" s="70">
        <v>1990</v>
      </c>
      <c r="F429" s="70" t="s">
        <v>787</v>
      </c>
      <c r="G429" s="70" t="s">
        <v>2145</v>
      </c>
      <c r="H429" s="70" t="s">
        <v>2146</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291</v>
      </c>
      <c r="C430" s="70">
        <v>2</v>
      </c>
      <c r="D430" s="70">
        <v>18</v>
      </c>
      <c r="E430" s="70">
        <v>2005</v>
      </c>
      <c r="F430" s="70" t="s">
        <v>789</v>
      </c>
      <c r="G430" s="70" t="s">
        <v>2145</v>
      </c>
      <c r="H430" s="70" t="s">
        <v>2146</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292</v>
      </c>
      <c r="C431" s="70">
        <v>3</v>
      </c>
      <c r="D431" s="70">
        <v>18</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293</v>
      </c>
      <c r="C432" s="70">
        <v>4</v>
      </c>
      <c r="D432" s="70">
        <v>18</v>
      </c>
      <c r="E432" s="70">
        <v>2007</v>
      </c>
      <c r="F432" s="70" t="s">
        <v>791</v>
      </c>
      <c r="G432" s="70" t="s">
        <v>2145</v>
      </c>
      <c r="H432" s="70" t="s">
        <v>2146</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294</v>
      </c>
      <c r="C433" s="70">
        <v>5</v>
      </c>
      <c r="D433" s="70">
        <v>18</v>
      </c>
      <c r="E433" s="70">
        <v>2008</v>
      </c>
      <c r="F433" s="70" t="s">
        <v>792</v>
      </c>
      <c r="G433" s="70" t="s">
        <v>2145</v>
      </c>
      <c r="H433" s="70" t="s">
        <v>2146</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295</v>
      </c>
      <c r="C434" s="70">
        <v>6</v>
      </c>
      <c r="D434" s="70">
        <v>18</v>
      </c>
      <c r="E434" s="70">
        <v>2009</v>
      </c>
      <c r="F434" s="70" t="s">
        <v>176</v>
      </c>
      <c r="G434" s="70" t="s">
        <v>2145</v>
      </c>
      <c r="H434" s="70" t="s">
        <v>2146</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2152</v>
      </c>
      <c r="B435" s="70">
        <v>296</v>
      </c>
      <c r="C435" s="70">
        <v>7</v>
      </c>
      <c r="D435" s="70">
        <v>18</v>
      </c>
      <c r="E435" s="70">
        <v>2010</v>
      </c>
      <c r="F435" s="70" t="s">
        <v>177</v>
      </c>
      <c r="G435" s="70" t="s">
        <v>2145</v>
      </c>
      <c r="H435" s="70" t="s">
        <v>2146</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2153</v>
      </c>
      <c r="B436" s="70">
        <v>297</v>
      </c>
      <c r="C436" s="70">
        <v>8</v>
      </c>
      <c r="D436" s="70">
        <v>18</v>
      </c>
      <c r="E436" s="70">
        <v>2011</v>
      </c>
      <c r="F436" s="70" t="s">
        <v>178</v>
      </c>
      <c r="G436" s="70" t="s">
        <v>2145</v>
      </c>
      <c r="H436" s="70" t="s">
        <v>2146</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2154</v>
      </c>
      <c r="B437" s="70">
        <v>298</v>
      </c>
      <c r="C437" s="70">
        <v>9</v>
      </c>
      <c r="D437" s="70">
        <v>18</v>
      </c>
      <c r="E437" s="70">
        <v>2012</v>
      </c>
      <c r="F437" s="70" t="s">
        <v>179</v>
      </c>
      <c r="G437" s="70" t="s">
        <v>2145</v>
      </c>
      <c r="H437" s="70" t="s">
        <v>2146</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2155</v>
      </c>
      <c r="B438" s="70">
        <v>299</v>
      </c>
      <c r="C438" s="70">
        <v>10</v>
      </c>
      <c r="D438" s="70">
        <v>18</v>
      </c>
      <c r="E438" s="70">
        <v>2013</v>
      </c>
      <c r="F438" s="70" t="s">
        <v>180</v>
      </c>
      <c r="G438" s="70" t="s">
        <v>2145</v>
      </c>
      <c r="H438" s="70" t="s">
        <v>2146</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2156</v>
      </c>
      <c r="B439" s="70">
        <v>300</v>
      </c>
      <c r="C439" s="70">
        <v>11</v>
      </c>
      <c r="D439" s="70">
        <v>18</v>
      </c>
      <c r="E439" s="70">
        <v>2014</v>
      </c>
      <c r="F439" s="70" t="s">
        <v>181</v>
      </c>
      <c r="G439" s="70" t="s">
        <v>2145</v>
      </c>
      <c r="H439" s="70" t="s">
        <v>2146</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2157</v>
      </c>
      <c r="B440" s="70">
        <v>301</v>
      </c>
      <c r="C440" s="70">
        <v>12</v>
      </c>
      <c r="D440" s="70">
        <v>18</v>
      </c>
      <c r="E440" s="70">
        <v>2015</v>
      </c>
      <c r="F440" s="70" t="s">
        <v>182</v>
      </c>
      <c r="G440" s="70" t="s">
        <v>2145</v>
      </c>
      <c r="H440" s="70" t="s">
        <v>2146</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2158</v>
      </c>
      <c r="B441" s="70">
        <v>302</v>
      </c>
      <c r="C441" s="70">
        <v>13</v>
      </c>
      <c r="D441" s="70">
        <v>18</v>
      </c>
      <c r="E441" s="70">
        <v>2016</v>
      </c>
      <c r="F441" s="70" t="s">
        <v>155</v>
      </c>
      <c r="G441" s="70" t="s">
        <v>2145</v>
      </c>
      <c r="H441" s="70" t="s">
        <v>2146</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2159</v>
      </c>
      <c r="B442" s="70">
        <v>303</v>
      </c>
      <c r="C442" s="70">
        <v>14</v>
      </c>
      <c r="D442" s="70">
        <v>18</v>
      </c>
      <c r="E442" s="70">
        <v>2017</v>
      </c>
      <c r="F442" s="70" t="s">
        <v>156</v>
      </c>
      <c r="G442" s="70" t="s">
        <v>2145</v>
      </c>
      <c r="H442" s="70" t="s">
        <v>2146</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2160</v>
      </c>
      <c r="B443" s="70">
        <v>304</v>
      </c>
      <c r="C443" s="70">
        <v>15</v>
      </c>
      <c r="D443" s="70">
        <v>18</v>
      </c>
      <c r="E443" s="70">
        <v>2018</v>
      </c>
      <c r="F443" s="70" t="s">
        <v>183</v>
      </c>
      <c r="G443" s="70" t="s">
        <v>2145</v>
      </c>
      <c r="H443" s="70" t="s">
        <v>2146</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2161</v>
      </c>
      <c r="B444" s="70">
        <v>305</v>
      </c>
      <c r="C444" s="70">
        <v>16</v>
      </c>
      <c r="D444" s="70">
        <v>18</v>
      </c>
      <c r="E444" s="70">
        <v>2019</v>
      </c>
      <c r="F444" s="70" t="s">
        <v>158</v>
      </c>
      <c r="G444" s="1064" t="s">
        <v>2145</v>
      </c>
      <c r="H444" s="70" t="s">
        <v>2146</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2162</v>
      </c>
      <c r="B445" s="70">
        <v>306</v>
      </c>
      <c r="C445" s="70">
        <v>17</v>
      </c>
      <c r="D445" s="70">
        <v>18</v>
      </c>
      <c r="E445" s="70">
        <v>2020</v>
      </c>
      <c r="F445" s="70" t="s">
        <v>159</v>
      </c>
      <c r="G445" s="1064" t="s">
        <v>2145</v>
      </c>
      <c r="H445" s="70" t="s">
        <v>2146</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2163</v>
      </c>
      <c r="B446" s="70">
        <v>306</v>
      </c>
      <c r="C446" s="70">
        <v>18</v>
      </c>
      <c r="D446" s="70">
        <v>18</v>
      </c>
      <c r="E446" s="70">
        <v>2021</v>
      </c>
      <c r="F446" s="70" t="s">
        <v>160</v>
      </c>
      <c r="G446" s="70" t="s">
        <v>2145</v>
      </c>
      <c r="H446" s="70" t="s">
        <v>2146</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2164</v>
      </c>
      <c r="B447" s="70">
        <v>306</v>
      </c>
      <c r="C447" s="70">
        <v>19</v>
      </c>
      <c r="D447" s="70">
        <v>18</v>
      </c>
      <c r="E447" s="70">
        <v>2022</v>
      </c>
      <c r="F447" s="70" t="s">
        <v>161</v>
      </c>
      <c r="G447" s="70" t="s">
        <v>2145</v>
      </c>
      <c r="H447" s="70" t="s">
        <v>2146</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306</v>
      </c>
      <c r="C448" s="70">
        <v>20</v>
      </c>
      <c r="D448" s="70">
        <v>18</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306</v>
      </c>
      <c r="C449" s="70">
        <v>21</v>
      </c>
      <c r="D449" s="70">
        <v>18</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324</v>
      </c>
      <c r="C450" s="70">
        <v>1</v>
      </c>
      <c r="D450" s="70">
        <v>20</v>
      </c>
      <c r="E450" s="70">
        <v>1990</v>
      </c>
      <c r="F450" s="70" t="s">
        <v>787</v>
      </c>
      <c r="G450" s="70" t="s">
        <v>2168</v>
      </c>
      <c r="H450" s="70" t="s">
        <v>2169</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325</v>
      </c>
      <c r="C451" s="70">
        <v>2</v>
      </c>
      <c r="D451" s="70">
        <v>20</v>
      </c>
      <c r="E451" s="70">
        <v>2005</v>
      </c>
      <c r="F451" s="70" t="s">
        <v>789</v>
      </c>
      <c r="G451" s="70" t="s">
        <v>2168</v>
      </c>
      <c r="H451" s="70" t="s">
        <v>2169</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326</v>
      </c>
      <c r="C452" s="70">
        <v>3</v>
      </c>
      <c r="D452" s="70">
        <v>20</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327</v>
      </c>
      <c r="C453" s="70">
        <v>4</v>
      </c>
      <c r="D453" s="70">
        <v>20</v>
      </c>
      <c r="E453" s="70">
        <v>2007</v>
      </c>
      <c r="F453" s="70" t="s">
        <v>791</v>
      </c>
      <c r="G453" s="70" t="s">
        <v>2168</v>
      </c>
      <c r="H453" s="70" t="s">
        <v>2169</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328</v>
      </c>
      <c r="C454" s="70">
        <v>5</v>
      </c>
      <c r="D454" s="70">
        <v>20</v>
      </c>
      <c r="E454" s="70">
        <v>2008</v>
      </c>
      <c r="F454" s="70" t="s">
        <v>792</v>
      </c>
      <c r="G454" s="70" t="s">
        <v>2168</v>
      </c>
      <c r="H454" s="70" t="s">
        <v>2169</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329</v>
      </c>
      <c r="C455" s="70">
        <v>6</v>
      </c>
      <c r="D455" s="70">
        <v>20</v>
      </c>
      <c r="E455" s="70">
        <v>2009</v>
      </c>
      <c r="F455" s="70" t="s">
        <v>176</v>
      </c>
      <c r="G455" s="70" t="s">
        <v>2168</v>
      </c>
      <c r="H455" s="70" t="s">
        <v>2169</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2175</v>
      </c>
      <c r="B456" s="70">
        <v>330</v>
      </c>
      <c r="C456" s="70">
        <v>7</v>
      </c>
      <c r="D456" s="70">
        <v>20</v>
      </c>
      <c r="E456" s="70">
        <v>2010</v>
      </c>
      <c r="F456" s="70" t="s">
        <v>177</v>
      </c>
      <c r="G456" s="70" t="s">
        <v>2168</v>
      </c>
      <c r="H456" s="70" t="s">
        <v>2169</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2176</v>
      </c>
      <c r="B457" s="70">
        <v>331</v>
      </c>
      <c r="C457" s="70">
        <v>8</v>
      </c>
      <c r="D457" s="70">
        <v>20</v>
      </c>
      <c r="E457" s="70">
        <v>2011</v>
      </c>
      <c r="F457" s="70" t="s">
        <v>178</v>
      </c>
      <c r="G457" s="70" t="s">
        <v>2168</v>
      </c>
      <c r="H457" s="70" t="s">
        <v>2169</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2177</v>
      </c>
      <c r="B458" s="70">
        <v>332</v>
      </c>
      <c r="C458" s="70">
        <v>9</v>
      </c>
      <c r="D458" s="70">
        <v>20</v>
      </c>
      <c r="E458" s="70">
        <v>2012</v>
      </c>
      <c r="F458" s="70" t="s">
        <v>179</v>
      </c>
      <c r="G458" s="70" t="s">
        <v>2168</v>
      </c>
      <c r="H458" s="70" t="s">
        <v>2169</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2178</v>
      </c>
      <c r="B459" s="70">
        <v>333</v>
      </c>
      <c r="C459" s="70">
        <v>10</v>
      </c>
      <c r="D459" s="70">
        <v>20</v>
      </c>
      <c r="E459" s="70">
        <v>2013</v>
      </c>
      <c r="F459" s="70" t="s">
        <v>180</v>
      </c>
      <c r="G459" s="70" t="s">
        <v>2168</v>
      </c>
      <c r="H459" s="70" t="s">
        <v>2169</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2179</v>
      </c>
      <c r="B460" s="70">
        <v>334</v>
      </c>
      <c r="C460" s="70">
        <v>11</v>
      </c>
      <c r="D460" s="70">
        <v>20</v>
      </c>
      <c r="E460" s="70">
        <v>2014</v>
      </c>
      <c r="F460" s="70" t="s">
        <v>181</v>
      </c>
      <c r="G460" s="70" t="s">
        <v>2168</v>
      </c>
      <c r="H460" s="70" t="s">
        <v>2169</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2180</v>
      </c>
      <c r="B461" s="70">
        <v>335</v>
      </c>
      <c r="C461" s="70">
        <v>12</v>
      </c>
      <c r="D461" s="70">
        <v>20</v>
      </c>
      <c r="E461" s="70">
        <v>2015</v>
      </c>
      <c r="F461" s="70" t="s">
        <v>182</v>
      </c>
      <c r="G461" s="70" t="s">
        <v>2168</v>
      </c>
      <c r="H461" s="70" t="s">
        <v>2169</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2181</v>
      </c>
      <c r="B462" s="70">
        <v>336</v>
      </c>
      <c r="C462" s="70">
        <v>13</v>
      </c>
      <c r="D462" s="70">
        <v>20</v>
      </c>
      <c r="E462" s="70">
        <v>2016</v>
      </c>
      <c r="F462" s="70" t="s">
        <v>155</v>
      </c>
      <c r="G462" s="1064" t="s">
        <v>2168</v>
      </c>
      <c r="H462" s="70" t="s">
        <v>2169</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2182</v>
      </c>
      <c r="B463" s="70">
        <v>337</v>
      </c>
      <c r="C463" s="70">
        <v>14</v>
      </c>
      <c r="D463" s="70">
        <v>20</v>
      </c>
      <c r="E463" s="70">
        <v>2017</v>
      </c>
      <c r="F463" s="70" t="s">
        <v>156</v>
      </c>
      <c r="G463" s="1064" t="s">
        <v>2168</v>
      </c>
      <c r="H463" s="70" t="s">
        <v>2169</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2183</v>
      </c>
      <c r="B464" s="70">
        <v>338</v>
      </c>
      <c r="C464" s="70">
        <v>15</v>
      </c>
      <c r="D464" s="70">
        <v>20</v>
      </c>
      <c r="E464" s="70">
        <v>2018</v>
      </c>
      <c r="F464" s="70" t="s">
        <v>183</v>
      </c>
      <c r="G464" s="70" t="s">
        <v>2168</v>
      </c>
      <c r="H464" s="70" t="s">
        <v>2169</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2184</v>
      </c>
      <c r="B465" s="70">
        <v>339</v>
      </c>
      <c r="C465" s="70">
        <v>16</v>
      </c>
      <c r="D465" s="70">
        <v>20</v>
      </c>
      <c r="E465" s="70">
        <v>2019</v>
      </c>
      <c r="F465" s="70" t="s">
        <v>158</v>
      </c>
      <c r="G465" s="70" t="s">
        <v>2168</v>
      </c>
      <c r="H465" s="70" t="s">
        <v>2169</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2185</v>
      </c>
      <c r="B466" s="70">
        <v>340</v>
      </c>
      <c r="C466" s="70">
        <v>17</v>
      </c>
      <c r="D466" s="70">
        <v>20</v>
      </c>
      <c r="E466" s="70">
        <v>2020</v>
      </c>
      <c r="F466" s="70" t="s">
        <v>159</v>
      </c>
      <c r="G466" s="70" t="s">
        <v>2168</v>
      </c>
      <c r="H466" s="70" t="s">
        <v>2169</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2186</v>
      </c>
      <c r="B467" s="70">
        <v>340</v>
      </c>
      <c r="C467" s="70">
        <v>18</v>
      </c>
      <c r="D467" s="70">
        <v>20</v>
      </c>
      <c r="E467" s="70">
        <v>2021</v>
      </c>
      <c r="F467" s="70" t="s">
        <v>160</v>
      </c>
      <c r="G467" s="70" t="s">
        <v>2168</v>
      </c>
      <c r="H467" s="70" t="s">
        <v>2169</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2187</v>
      </c>
      <c r="B468" s="70">
        <v>340</v>
      </c>
      <c r="C468" s="70">
        <v>19</v>
      </c>
      <c r="D468" s="70">
        <v>20</v>
      </c>
      <c r="E468" s="70">
        <v>2022</v>
      </c>
      <c r="F468" s="70" t="s">
        <v>161</v>
      </c>
      <c r="G468" s="70" t="s">
        <v>2168</v>
      </c>
      <c r="H468" s="70" t="s">
        <v>2169</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340</v>
      </c>
      <c r="C469" s="70">
        <v>20</v>
      </c>
      <c r="D469" s="70">
        <v>20</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340</v>
      </c>
      <c r="C470" s="70">
        <v>21</v>
      </c>
      <c r="D470" s="70">
        <v>20</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341</v>
      </c>
      <c r="C471" s="70">
        <v>1</v>
      </c>
      <c r="D471" s="70">
        <v>21</v>
      </c>
      <c r="E471" s="70">
        <v>1990</v>
      </c>
      <c r="F471" s="70" t="s">
        <v>787</v>
      </c>
      <c r="G471" s="70" t="s">
        <v>2191</v>
      </c>
      <c r="H471" s="70" t="s">
        <v>2192</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342</v>
      </c>
      <c r="C472" s="70">
        <v>2</v>
      </c>
      <c r="D472" s="70">
        <v>21</v>
      </c>
      <c r="E472" s="70">
        <v>2005</v>
      </c>
      <c r="F472" s="70" t="s">
        <v>789</v>
      </c>
      <c r="G472" s="70" t="s">
        <v>2191</v>
      </c>
      <c r="H472" s="70" t="s">
        <v>2192</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343</v>
      </c>
      <c r="C473" s="70">
        <v>3</v>
      </c>
      <c r="D473" s="70">
        <v>21</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344</v>
      </c>
      <c r="C474" s="70">
        <v>4</v>
      </c>
      <c r="D474" s="70">
        <v>21</v>
      </c>
      <c r="E474" s="70">
        <v>2007</v>
      </c>
      <c r="F474" s="70" t="s">
        <v>791</v>
      </c>
      <c r="G474" s="70" t="s">
        <v>2191</v>
      </c>
      <c r="H474" s="70" t="s">
        <v>2192</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345</v>
      </c>
      <c r="C475" s="70">
        <v>5</v>
      </c>
      <c r="D475" s="70">
        <v>21</v>
      </c>
      <c r="E475" s="70">
        <v>2008</v>
      </c>
      <c r="F475" s="70" t="s">
        <v>792</v>
      </c>
      <c r="G475" s="70" t="s">
        <v>2191</v>
      </c>
      <c r="H475" s="70" t="s">
        <v>2192</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346</v>
      </c>
      <c r="C476" s="70">
        <v>6</v>
      </c>
      <c r="D476" s="70">
        <v>21</v>
      </c>
      <c r="E476" s="70">
        <v>2009</v>
      </c>
      <c r="F476" s="70" t="s">
        <v>176</v>
      </c>
      <c r="G476" s="70" t="s">
        <v>2191</v>
      </c>
      <c r="H476" s="70" t="s">
        <v>2192</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2198</v>
      </c>
      <c r="B477" s="70">
        <v>347</v>
      </c>
      <c r="C477" s="70">
        <v>7</v>
      </c>
      <c r="D477" s="70">
        <v>21</v>
      </c>
      <c r="E477" s="70">
        <v>2010</v>
      </c>
      <c r="F477" s="70" t="s">
        <v>177</v>
      </c>
      <c r="G477" s="70" t="s">
        <v>2191</v>
      </c>
      <c r="H477" s="70" t="s">
        <v>2192</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2199</v>
      </c>
      <c r="B478" s="70">
        <v>348</v>
      </c>
      <c r="C478" s="70">
        <v>8</v>
      </c>
      <c r="D478" s="70">
        <v>21</v>
      </c>
      <c r="E478" s="70">
        <v>2011</v>
      </c>
      <c r="F478" s="70" t="s">
        <v>178</v>
      </c>
      <c r="G478" s="70" t="s">
        <v>2191</v>
      </c>
      <c r="H478" s="70" t="s">
        <v>2192</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2200</v>
      </c>
      <c r="B479" s="70">
        <v>349</v>
      </c>
      <c r="C479" s="70">
        <v>9</v>
      </c>
      <c r="D479" s="70">
        <v>21</v>
      </c>
      <c r="E479" s="70">
        <v>2012</v>
      </c>
      <c r="F479" s="70" t="s">
        <v>179</v>
      </c>
      <c r="G479" s="70" t="s">
        <v>2191</v>
      </c>
      <c r="H479" s="70" t="s">
        <v>2192</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2201</v>
      </c>
      <c r="B480" s="70">
        <v>350</v>
      </c>
      <c r="C480" s="70">
        <v>10</v>
      </c>
      <c r="D480" s="70">
        <v>21</v>
      </c>
      <c r="E480" s="70">
        <v>2013</v>
      </c>
      <c r="F480" s="70" t="s">
        <v>180</v>
      </c>
      <c r="G480" s="70" t="s">
        <v>2191</v>
      </c>
      <c r="H480" s="70" t="s">
        <v>2192</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2202</v>
      </c>
      <c r="B481" s="70">
        <v>351</v>
      </c>
      <c r="C481" s="70">
        <v>11</v>
      </c>
      <c r="D481" s="70">
        <v>21</v>
      </c>
      <c r="E481" s="70">
        <v>2014</v>
      </c>
      <c r="F481" s="70" t="s">
        <v>181</v>
      </c>
      <c r="G481" s="70" t="s">
        <v>2191</v>
      </c>
      <c r="H481" s="70" t="s">
        <v>2192</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2203</v>
      </c>
      <c r="B482" s="70">
        <v>352</v>
      </c>
      <c r="C482" s="70">
        <v>12</v>
      </c>
      <c r="D482" s="70">
        <v>21</v>
      </c>
      <c r="E482" s="70">
        <v>2015</v>
      </c>
      <c r="F482" s="70" t="s">
        <v>182</v>
      </c>
      <c r="G482" s="1064" t="s">
        <v>2191</v>
      </c>
      <c r="H482" s="70" t="s">
        <v>2192</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2204</v>
      </c>
      <c r="B483" s="70">
        <v>353</v>
      </c>
      <c r="C483" s="70">
        <v>13</v>
      </c>
      <c r="D483" s="70">
        <v>21</v>
      </c>
      <c r="E483" s="70">
        <v>2016</v>
      </c>
      <c r="F483" s="70" t="s">
        <v>155</v>
      </c>
      <c r="G483" s="1064" t="s">
        <v>2191</v>
      </c>
      <c r="H483" s="70" t="s">
        <v>2192</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2205</v>
      </c>
      <c r="B484" s="70">
        <v>354</v>
      </c>
      <c r="C484" s="70">
        <v>14</v>
      </c>
      <c r="D484" s="70">
        <v>21</v>
      </c>
      <c r="E484" s="70">
        <v>2017</v>
      </c>
      <c r="F484" s="70" t="s">
        <v>156</v>
      </c>
      <c r="G484" s="70" t="s">
        <v>2191</v>
      </c>
      <c r="H484" s="70" t="s">
        <v>2192</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2206</v>
      </c>
      <c r="B485" s="70">
        <v>355</v>
      </c>
      <c r="C485" s="70">
        <v>15</v>
      </c>
      <c r="D485" s="70">
        <v>21</v>
      </c>
      <c r="E485" s="70">
        <v>2018</v>
      </c>
      <c r="F485" s="70" t="s">
        <v>183</v>
      </c>
      <c r="G485" s="70" t="s">
        <v>2191</v>
      </c>
      <c r="H485" s="70" t="s">
        <v>2192</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2207</v>
      </c>
      <c r="B486" s="70">
        <v>356</v>
      </c>
      <c r="C486" s="70">
        <v>16</v>
      </c>
      <c r="D486" s="70">
        <v>21</v>
      </c>
      <c r="E486" s="70">
        <v>2019</v>
      </c>
      <c r="F486" s="70" t="s">
        <v>158</v>
      </c>
      <c r="G486" s="70" t="s">
        <v>2191</v>
      </c>
      <c r="H486" s="70" t="s">
        <v>2192</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2208</v>
      </c>
      <c r="B487" s="70">
        <v>357</v>
      </c>
      <c r="C487" s="70">
        <v>17</v>
      </c>
      <c r="D487" s="70">
        <v>21</v>
      </c>
      <c r="E487" s="70">
        <v>2020</v>
      </c>
      <c r="F487" s="70" t="s">
        <v>159</v>
      </c>
      <c r="G487" s="70" t="s">
        <v>2191</v>
      </c>
      <c r="H487" s="70" t="s">
        <v>2192</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2209</v>
      </c>
      <c r="B488" s="70">
        <v>357</v>
      </c>
      <c r="C488" s="70">
        <v>18</v>
      </c>
      <c r="D488" s="70">
        <v>21</v>
      </c>
      <c r="E488" s="70">
        <v>2021</v>
      </c>
      <c r="F488" s="70" t="s">
        <v>160</v>
      </c>
      <c r="G488" s="70" t="s">
        <v>2191</v>
      </c>
      <c r="H488" s="70" t="s">
        <v>2192</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2210</v>
      </c>
      <c r="B489" s="70">
        <v>357</v>
      </c>
      <c r="C489" s="70">
        <v>19</v>
      </c>
      <c r="D489" s="70">
        <v>21</v>
      </c>
      <c r="E489" s="70">
        <v>2022</v>
      </c>
      <c r="F489" s="70" t="s">
        <v>161</v>
      </c>
      <c r="G489" s="70" t="s">
        <v>2191</v>
      </c>
      <c r="H489" s="70" t="s">
        <v>2192</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357</v>
      </c>
      <c r="C490" s="70">
        <v>20</v>
      </c>
      <c r="D490" s="70">
        <v>21</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357</v>
      </c>
      <c r="C491" s="70">
        <v>21</v>
      </c>
      <c r="D491" s="70">
        <v>21</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426</v>
      </c>
      <c r="C492" s="70">
        <v>1</v>
      </c>
      <c r="D492" s="70">
        <v>26</v>
      </c>
      <c r="E492" s="70">
        <v>1990</v>
      </c>
      <c r="F492" s="70" t="s">
        <v>787</v>
      </c>
      <c r="G492" s="70" t="s">
        <v>2214</v>
      </c>
      <c r="H492" s="70" t="s">
        <v>2215</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427</v>
      </c>
      <c r="C493" s="70">
        <v>2</v>
      </c>
      <c r="D493" s="70">
        <v>26</v>
      </c>
      <c r="E493" s="70">
        <v>2005</v>
      </c>
      <c r="F493" s="70" t="s">
        <v>789</v>
      </c>
      <c r="G493" s="70" t="s">
        <v>2214</v>
      </c>
      <c r="H493" s="70" t="s">
        <v>2215</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428</v>
      </c>
      <c r="C494" s="70">
        <v>3</v>
      </c>
      <c r="D494" s="70">
        <v>26</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429</v>
      </c>
      <c r="C495" s="70">
        <v>4</v>
      </c>
      <c r="D495" s="70">
        <v>26</v>
      </c>
      <c r="E495" s="70">
        <v>2007</v>
      </c>
      <c r="F495" s="70" t="s">
        <v>791</v>
      </c>
      <c r="G495" s="70" t="s">
        <v>2214</v>
      </c>
      <c r="H495" s="70" t="s">
        <v>2215</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430</v>
      </c>
      <c r="C496" s="70">
        <v>5</v>
      </c>
      <c r="D496" s="70">
        <v>26</v>
      </c>
      <c r="E496" s="70">
        <v>2008</v>
      </c>
      <c r="F496" s="70" t="s">
        <v>792</v>
      </c>
      <c r="G496" s="70" t="s">
        <v>2214</v>
      </c>
      <c r="H496" s="70" t="s">
        <v>2215</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431</v>
      </c>
      <c r="C497" s="70">
        <v>6</v>
      </c>
      <c r="D497" s="70">
        <v>26</v>
      </c>
      <c r="E497" s="70">
        <v>2009</v>
      </c>
      <c r="F497" s="70" t="s">
        <v>176</v>
      </c>
      <c r="G497" s="70" t="s">
        <v>2214</v>
      </c>
      <c r="H497" s="70" t="s">
        <v>2215</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2221</v>
      </c>
      <c r="B498" s="70">
        <v>432</v>
      </c>
      <c r="C498" s="70">
        <v>7</v>
      </c>
      <c r="D498" s="70">
        <v>26</v>
      </c>
      <c r="E498" s="70">
        <v>2010</v>
      </c>
      <c r="F498" s="70" t="s">
        <v>177</v>
      </c>
      <c r="G498" s="70" t="s">
        <v>2214</v>
      </c>
      <c r="H498" s="70" t="s">
        <v>2215</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2222</v>
      </c>
      <c r="B499" s="70">
        <v>433</v>
      </c>
      <c r="C499" s="70">
        <v>8</v>
      </c>
      <c r="D499" s="70">
        <v>26</v>
      </c>
      <c r="E499" s="70">
        <v>2011</v>
      </c>
      <c r="F499" s="70" t="s">
        <v>178</v>
      </c>
      <c r="G499" s="70" t="s">
        <v>2214</v>
      </c>
      <c r="H499" s="70" t="s">
        <v>2215</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2223</v>
      </c>
      <c r="B500" s="70">
        <v>434</v>
      </c>
      <c r="C500" s="70">
        <v>9</v>
      </c>
      <c r="D500" s="70">
        <v>26</v>
      </c>
      <c r="E500" s="70">
        <v>2012</v>
      </c>
      <c r="F500" s="70" t="s">
        <v>179</v>
      </c>
      <c r="G500" s="70" t="s">
        <v>2214</v>
      </c>
      <c r="H500" s="70" t="s">
        <v>2215</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2224</v>
      </c>
      <c r="B501" s="70">
        <v>435</v>
      </c>
      <c r="C501" s="70">
        <v>10</v>
      </c>
      <c r="D501" s="70">
        <v>26</v>
      </c>
      <c r="E501" s="70">
        <v>2013</v>
      </c>
      <c r="F501" s="70" t="s">
        <v>180</v>
      </c>
      <c r="G501" s="1064" t="s">
        <v>2214</v>
      </c>
      <c r="H501" s="70" t="s">
        <v>2215</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2225</v>
      </c>
      <c r="B502" s="70">
        <v>436</v>
      </c>
      <c r="C502" s="70">
        <v>11</v>
      </c>
      <c r="D502" s="70">
        <v>26</v>
      </c>
      <c r="E502" s="70">
        <v>2014</v>
      </c>
      <c r="F502" s="70" t="s">
        <v>181</v>
      </c>
      <c r="G502" s="1064" t="s">
        <v>2214</v>
      </c>
      <c r="H502" s="70" t="s">
        <v>2215</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2226</v>
      </c>
      <c r="B503" s="70">
        <v>437</v>
      </c>
      <c r="C503" s="70">
        <v>12</v>
      </c>
      <c r="D503" s="70">
        <v>26</v>
      </c>
      <c r="E503" s="70">
        <v>2015</v>
      </c>
      <c r="F503" s="70" t="s">
        <v>182</v>
      </c>
      <c r="G503" s="70" t="s">
        <v>2214</v>
      </c>
      <c r="H503" s="70" t="s">
        <v>2215</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2227</v>
      </c>
      <c r="B504" s="70">
        <v>438</v>
      </c>
      <c r="C504" s="70">
        <v>13</v>
      </c>
      <c r="D504" s="70">
        <v>26</v>
      </c>
      <c r="E504" s="70">
        <v>2016</v>
      </c>
      <c r="F504" s="70" t="s">
        <v>155</v>
      </c>
      <c r="G504" s="70" t="s">
        <v>2214</v>
      </c>
      <c r="H504" s="70" t="s">
        <v>2215</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2228</v>
      </c>
      <c r="B505" s="70">
        <v>439</v>
      </c>
      <c r="C505" s="70">
        <v>14</v>
      </c>
      <c r="D505" s="70">
        <v>26</v>
      </c>
      <c r="E505" s="70">
        <v>2017</v>
      </c>
      <c r="F505" s="70" t="s">
        <v>156</v>
      </c>
      <c r="G505" s="70" t="s">
        <v>2214</v>
      </c>
      <c r="H505" s="70" t="s">
        <v>2215</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2229</v>
      </c>
      <c r="B506" s="70">
        <v>440</v>
      </c>
      <c r="C506" s="70">
        <v>15</v>
      </c>
      <c r="D506" s="70">
        <v>26</v>
      </c>
      <c r="E506" s="70">
        <v>2018</v>
      </c>
      <c r="F506" s="70" t="s">
        <v>183</v>
      </c>
      <c r="G506" s="70" t="s">
        <v>2214</v>
      </c>
      <c r="H506" s="70" t="s">
        <v>2215</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2230</v>
      </c>
      <c r="B507" s="70">
        <v>441</v>
      </c>
      <c r="C507" s="70">
        <v>16</v>
      </c>
      <c r="D507" s="70">
        <v>26</v>
      </c>
      <c r="E507" s="70">
        <v>2019</v>
      </c>
      <c r="F507" s="70" t="s">
        <v>158</v>
      </c>
      <c r="G507" s="70" t="s">
        <v>2214</v>
      </c>
      <c r="H507" s="70" t="s">
        <v>2215</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2231</v>
      </c>
      <c r="B508" s="70">
        <v>442</v>
      </c>
      <c r="C508" s="70">
        <v>17</v>
      </c>
      <c r="D508" s="70">
        <v>26</v>
      </c>
      <c r="E508" s="70">
        <v>2020</v>
      </c>
      <c r="F508" s="70" t="s">
        <v>159</v>
      </c>
      <c r="G508" s="70" t="s">
        <v>2214</v>
      </c>
      <c r="H508" s="70" t="s">
        <v>2215</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2232</v>
      </c>
      <c r="B509" s="70">
        <v>442</v>
      </c>
      <c r="C509" s="70">
        <v>18</v>
      </c>
      <c r="D509" s="70">
        <v>26</v>
      </c>
      <c r="E509" s="70">
        <v>2021</v>
      </c>
      <c r="F509" s="70" t="s">
        <v>160</v>
      </c>
      <c r="G509" s="70" t="s">
        <v>2214</v>
      </c>
      <c r="H509" s="70" t="s">
        <v>2215</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2233</v>
      </c>
      <c r="B510" s="70">
        <v>442</v>
      </c>
      <c r="C510" s="70">
        <v>19</v>
      </c>
      <c r="D510" s="70">
        <v>26</v>
      </c>
      <c r="E510" s="70">
        <v>2022</v>
      </c>
      <c r="F510" s="70" t="s">
        <v>161</v>
      </c>
      <c r="G510" s="70" t="s">
        <v>2214</v>
      </c>
      <c r="H510" s="70" t="s">
        <v>2215</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442</v>
      </c>
      <c r="C511" s="70">
        <v>20</v>
      </c>
      <c r="D511" s="70">
        <v>26</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442</v>
      </c>
      <c r="C512" s="70">
        <v>21</v>
      </c>
      <c r="D512" s="70">
        <v>26</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18</v>
      </c>
      <c r="C513" s="70">
        <v>1</v>
      </c>
      <c r="D513" s="70">
        <v>2</v>
      </c>
      <c r="E513" s="70">
        <v>1990</v>
      </c>
      <c r="F513" s="70" t="s">
        <v>787</v>
      </c>
      <c r="G513" s="70" t="s">
        <v>2237</v>
      </c>
      <c r="H513" s="70" t="s">
        <v>2238</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19</v>
      </c>
      <c r="C514" s="70">
        <v>2</v>
      </c>
      <c r="D514" s="70">
        <v>2</v>
      </c>
      <c r="E514" s="70">
        <v>2005</v>
      </c>
      <c r="F514" s="70" t="s">
        <v>789</v>
      </c>
      <c r="G514" s="70" t="s">
        <v>2237</v>
      </c>
      <c r="H514" s="70" t="s">
        <v>2238</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20</v>
      </c>
      <c r="C515" s="70">
        <v>3</v>
      </c>
      <c r="D515" s="70">
        <v>2</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21</v>
      </c>
      <c r="C516" s="70">
        <v>4</v>
      </c>
      <c r="D516" s="70">
        <v>2</v>
      </c>
      <c r="E516" s="70">
        <v>2007</v>
      </c>
      <c r="F516" s="70" t="s">
        <v>791</v>
      </c>
      <c r="G516" s="70" t="s">
        <v>2237</v>
      </c>
      <c r="H516" s="70" t="s">
        <v>2238</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22</v>
      </c>
      <c r="C517" s="70">
        <v>5</v>
      </c>
      <c r="D517" s="70">
        <v>2</v>
      </c>
      <c r="E517" s="70">
        <v>2008</v>
      </c>
      <c r="F517" s="70" t="s">
        <v>792</v>
      </c>
      <c r="G517" s="70" t="s">
        <v>2237</v>
      </c>
      <c r="H517" s="70" t="s">
        <v>2238</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23</v>
      </c>
      <c r="C518" s="70">
        <v>6</v>
      </c>
      <c r="D518" s="70">
        <v>2</v>
      </c>
      <c r="E518" s="70">
        <v>2009</v>
      </c>
      <c r="F518" s="70" t="s">
        <v>176</v>
      </c>
      <c r="G518" s="70" t="s">
        <v>2237</v>
      </c>
      <c r="H518" s="70" t="s">
        <v>2238</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2244</v>
      </c>
      <c r="B519" s="70">
        <v>24</v>
      </c>
      <c r="C519" s="70">
        <v>7</v>
      </c>
      <c r="D519" s="70">
        <v>2</v>
      </c>
      <c r="E519" s="70">
        <v>2010</v>
      </c>
      <c r="F519" s="70" t="s">
        <v>177</v>
      </c>
      <c r="G519" s="70" t="s">
        <v>2237</v>
      </c>
      <c r="H519" s="70" t="s">
        <v>2238</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2245</v>
      </c>
      <c r="B520" s="70">
        <v>25</v>
      </c>
      <c r="C520" s="70">
        <v>8</v>
      </c>
      <c r="D520" s="70">
        <v>2</v>
      </c>
      <c r="E520" s="70">
        <v>2011</v>
      </c>
      <c r="F520" s="70" t="s">
        <v>178</v>
      </c>
      <c r="G520" s="1064" t="s">
        <v>2237</v>
      </c>
      <c r="H520" s="70" t="s">
        <v>2238</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2246</v>
      </c>
      <c r="B521" s="70">
        <v>26</v>
      </c>
      <c r="C521" s="70">
        <v>9</v>
      </c>
      <c r="D521" s="70">
        <v>2</v>
      </c>
      <c r="E521" s="70">
        <v>2012</v>
      </c>
      <c r="F521" s="70" t="s">
        <v>179</v>
      </c>
      <c r="G521" s="1064" t="s">
        <v>2237</v>
      </c>
      <c r="H521" s="70" t="s">
        <v>2238</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2247</v>
      </c>
      <c r="B522" s="70">
        <v>27</v>
      </c>
      <c r="C522" s="70">
        <v>10</v>
      </c>
      <c r="D522" s="70">
        <v>2</v>
      </c>
      <c r="E522" s="70">
        <v>2013</v>
      </c>
      <c r="F522" s="70" t="s">
        <v>180</v>
      </c>
      <c r="G522" s="70" t="s">
        <v>2237</v>
      </c>
      <c r="H522" s="70" t="s">
        <v>2238</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2248</v>
      </c>
      <c r="B523" s="70">
        <v>28</v>
      </c>
      <c r="C523" s="70">
        <v>11</v>
      </c>
      <c r="D523" s="70">
        <v>2</v>
      </c>
      <c r="E523" s="70">
        <v>2014</v>
      </c>
      <c r="F523" s="70" t="s">
        <v>181</v>
      </c>
      <c r="G523" s="70" t="s">
        <v>2237</v>
      </c>
      <c r="H523" s="70" t="s">
        <v>2238</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2249</v>
      </c>
      <c r="B524" s="70">
        <v>29</v>
      </c>
      <c r="C524" s="70">
        <v>12</v>
      </c>
      <c r="D524" s="70">
        <v>2</v>
      </c>
      <c r="E524" s="70">
        <v>2015</v>
      </c>
      <c r="F524" s="70" t="s">
        <v>182</v>
      </c>
      <c r="G524" s="70" t="s">
        <v>2237</v>
      </c>
      <c r="H524" s="70" t="s">
        <v>2238</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2250</v>
      </c>
      <c r="B525" s="70">
        <v>30</v>
      </c>
      <c r="C525" s="70">
        <v>13</v>
      </c>
      <c r="D525" s="70">
        <v>2</v>
      </c>
      <c r="E525" s="70">
        <v>2016</v>
      </c>
      <c r="F525" s="70" t="s">
        <v>155</v>
      </c>
      <c r="G525" s="70" t="s">
        <v>2237</v>
      </c>
      <c r="H525" s="70" t="s">
        <v>2238</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2251</v>
      </c>
      <c r="B526" s="70">
        <v>31</v>
      </c>
      <c r="C526" s="70">
        <v>14</v>
      </c>
      <c r="D526" s="70">
        <v>2</v>
      </c>
      <c r="E526" s="70">
        <v>2017</v>
      </c>
      <c r="F526" s="70" t="s">
        <v>156</v>
      </c>
      <c r="G526" s="70" t="s">
        <v>2237</v>
      </c>
      <c r="H526" s="70" t="s">
        <v>2238</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2252</v>
      </c>
      <c r="B527" s="70">
        <v>32</v>
      </c>
      <c r="C527" s="70">
        <v>15</v>
      </c>
      <c r="D527" s="70">
        <v>2</v>
      </c>
      <c r="E527" s="70">
        <v>2018</v>
      </c>
      <c r="F527" s="70" t="s">
        <v>183</v>
      </c>
      <c r="G527" s="70" t="s">
        <v>2237</v>
      </c>
      <c r="H527" s="70" t="s">
        <v>2238</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2253</v>
      </c>
      <c r="B528" s="70">
        <v>33</v>
      </c>
      <c r="C528" s="70">
        <v>16</v>
      </c>
      <c r="D528" s="70">
        <v>2</v>
      </c>
      <c r="E528" s="70">
        <v>2019</v>
      </c>
      <c r="F528" s="70" t="s">
        <v>158</v>
      </c>
      <c r="G528" s="70" t="s">
        <v>2237</v>
      </c>
      <c r="H528" s="70" t="s">
        <v>2238</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2254</v>
      </c>
      <c r="B529" s="70">
        <v>34</v>
      </c>
      <c r="C529" s="70">
        <v>17</v>
      </c>
      <c r="D529" s="70">
        <v>2</v>
      </c>
      <c r="E529" s="70">
        <v>2020</v>
      </c>
      <c r="F529" s="70" t="s">
        <v>159</v>
      </c>
      <c r="G529" s="70" t="s">
        <v>2237</v>
      </c>
      <c r="H529" s="70" t="s">
        <v>2238</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2255</v>
      </c>
      <c r="B530" s="70">
        <v>34</v>
      </c>
      <c r="C530" s="70">
        <v>18</v>
      </c>
      <c r="D530" s="70">
        <v>2</v>
      </c>
      <c r="E530" s="70">
        <v>2021</v>
      </c>
      <c r="F530" s="70" t="s">
        <v>160</v>
      </c>
      <c r="G530" s="70" t="s">
        <v>2237</v>
      </c>
      <c r="H530" s="70" t="s">
        <v>2238</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2256</v>
      </c>
      <c r="B531" s="70">
        <v>34</v>
      </c>
      <c r="C531" s="70">
        <v>19</v>
      </c>
      <c r="D531" s="70">
        <v>2</v>
      </c>
      <c r="E531" s="70">
        <v>2022</v>
      </c>
      <c r="F531" s="70" t="s">
        <v>161</v>
      </c>
      <c r="G531" s="70" t="s">
        <v>2237</v>
      </c>
      <c r="H531" s="70" t="s">
        <v>2238</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34</v>
      </c>
      <c r="C532" s="70">
        <v>20</v>
      </c>
      <c r="D532" s="70">
        <v>2</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34</v>
      </c>
      <c r="C533" s="70">
        <v>21</v>
      </c>
      <c r="D533" s="70">
        <v>2</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290</v>
      </c>
      <c r="C534" s="70">
        <v>1</v>
      </c>
      <c r="D534" s="70">
        <v>18</v>
      </c>
      <c r="E534" s="70">
        <v>1990</v>
      </c>
      <c r="F534" s="70" t="s">
        <v>787</v>
      </c>
      <c r="G534" s="70" t="s">
        <v>2260</v>
      </c>
      <c r="H534" s="70" t="s">
        <v>2261</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291</v>
      </c>
      <c r="C535" s="70">
        <v>2</v>
      </c>
      <c r="D535" s="70">
        <v>18</v>
      </c>
      <c r="E535" s="70">
        <v>2005</v>
      </c>
      <c r="F535" s="70" t="s">
        <v>789</v>
      </c>
      <c r="G535" s="70" t="s">
        <v>2260</v>
      </c>
      <c r="H535" s="70" t="s">
        <v>2261</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292</v>
      </c>
      <c r="C536" s="70">
        <v>3</v>
      </c>
      <c r="D536" s="70">
        <v>18</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293</v>
      </c>
      <c r="C537" s="70">
        <v>4</v>
      </c>
      <c r="D537" s="70">
        <v>18</v>
      </c>
      <c r="E537" s="70">
        <v>2007</v>
      </c>
      <c r="F537" s="70" t="s">
        <v>791</v>
      </c>
      <c r="G537" s="70" t="s">
        <v>2260</v>
      </c>
      <c r="H537" s="70" t="s">
        <v>2261</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294</v>
      </c>
      <c r="C538" s="70">
        <v>5</v>
      </c>
      <c r="D538" s="70">
        <v>18</v>
      </c>
      <c r="E538" s="70">
        <v>2008</v>
      </c>
      <c r="F538" s="70" t="s">
        <v>792</v>
      </c>
      <c r="G538" s="70" t="s">
        <v>2260</v>
      </c>
      <c r="H538" s="70" t="s">
        <v>2261</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295</v>
      </c>
      <c r="C539" s="70">
        <v>6</v>
      </c>
      <c r="D539" s="70">
        <v>18</v>
      </c>
      <c r="E539" s="70">
        <v>2009</v>
      </c>
      <c r="F539" s="70" t="s">
        <v>176</v>
      </c>
      <c r="G539" s="1064" t="s">
        <v>2260</v>
      </c>
      <c r="H539" s="70" t="s">
        <v>2261</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2267</v>
      </c>
      <c r="B540" s="70">
        <v>296</v>
      </c>
      <c r="C540" s="70">
        <v>7</v>
      </c>
      <c r="D540" s="70">
        <v>18</v>
      </c>
      <c r="E540" s="70">
        <v>2010</v>
      </c>
      <c r="F540" s="70" t="s">
        <v>177</v>
      </c>
      <c r="G540" s="1064" t="s">
        <v>2260</v>
      </c>
      <c r="H540" s="70" t="s">
        <v>2261</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2268</v>
      </c>
      <c r="B541" s="70">
        <v>297</v>
      </c>
      <c r="C541" s="70">
        <v>8</v>
      </c>
      <c r="D541" s="70">
        <v>18</v>
      </c>
      <c r="E541" s="70">
        <v>2011</v>
      </c>
      <c r="F541" s="70" t="s">
        <v>178</v>
      </c>
      <c r="G541" s="70" t="s">
        <v>2260</v>
      </c>
      <c r="H541" s="70" t="s">
        <v>2261</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2269</v>
      </c>
      <c r="B542" s="70">
        <v>298</v>
      </c>
      <c r="C542" s="70">
        <v>9</v>
      </c>
      <c r="D542" s="70">
        <v>18</v>
      </c>
      <c r="E542" s="70">
        <v>2012</v>
      </c>
      <c r="F542" s="70" t="s">
        <v>179</v>
      </c>
      <c r="G542" s="70" t="s">
        <v>2260</v>
      </c>
      <c r="H542" s="70" t="s">
        <v>2261</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2270</v>
      </c>
      <c r="B543" s="70">
        <v>299</v>
      </c>
      <c r="C543" s="70">
        <v>10</v>
      </c>
      <c r="D543" s="70">
        <v>18</v>
      </c>
      <c r="E543" s="70">
        <v>2013</v>
      </c>
      <c r="F543" s="70" t="s">
        <v>180</v>
      </c>
      <c r="G543" s="70" t="s">
        <v>2260</v>
      </c>
      <c r="H543" s="70" t="s">
        <v>2261</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2271</v>
      </c>
      <c r="B544" s="70">
        <v>300</v>
      </c>
      <c r="C544" s="70">
        <v>11</v>
      </c>
      <c r="D544" s="70">
        <v>18</v>
      </c>
      <c r="E544" s="70">
        <v>2014</v>
      </c>
      <c r="F544" s="70" t="s">
        <v>181</v>
      </c>
      <c r="G544" s="70" t="s">
        <v>2260</v>
      </c>
      <c r="H544" s="70" t="s">
        <v>2261</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2272</v>
      </c>
      <c r="B545" s="70">
        <v>301</v>
      </c>
      <c r="C545" s="70">
        <v>12</v>
      </c>
      <c r="D545" s="70">
        <v>18</v>
      </c>
      <c r="E545" s="70">
        <v>2015</v>
      </c>
      <c r="F545" s="70" t="s">
        <v>182</v>
      </c>
      <c r="G545" s="70" t="s">
        <v>2260</v>
      </c>
      <c r="H545" s="70" t="s">
        <v>2261</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2273</v>
      </c>
      <c r="B546" s="70">
        <v>302</v>
      </c>
      <c r="C546" s="70">
        <v>13</v>
      </c>
      <c r="D546" s="70">
        <v>18</v>
      </c>
      <c r="E546" s="70">
        <v>2016</v>
      </c>
      <c r="F546" s="70" t="s">
        <v>155</v>
      </c>
      <c r="G546" s="70" t="s">
        <v>2260</v>
      </c>
      <c r="H546" s="70" t="s">
        <v>2261</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2274</v>
      </c>
      <c r="B547" s="70">
        <v>303</v>
      </c>
      <c r="C547" s="70">
        <v>14</v>
      </c>
      <c r="D547" s="70">
        <v>18</v>
      </c>
      <c r="E547" s="70">
        <v>2017</v>
      </c>
      <c r="F547" s="70" t="s">
        <v>156</v>
      </c>
      <c r="G547" s="70" t="s">
        <v>2260</v>
      </c>
      <c r="H547" s="70" t="s">
        <v>2261</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2275</v>
      </c>
      <c r="B548" s="70">
        <v>304</v>
      </c>
      <c r="C548" s="70">
        <v>15</v>
      </c>
      <c r="D548" s="70">
        <v>18</v>
      </c>
      <c r="E548" s="70">
        <v>2018</v>
      </c>
      <c r="F548" s="70" t="s">
        <v>183</v>
      </c>
      <c r="G548" s="70" t="s">
        <v>2260</v>
      </c>
      <c r="H548" s="70" t="s">
        <v>2261</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2276</v>
      </c>
      <c r="B549" s="70">
        <v>305</v>
      </c>
      <c r="C549" s="70">
        <v>16</v>
      </c>
      <c r="D549" s="70">
        <v>18</v>
      </c>
      <c r="E549" s="70">
        <v>2019</v>
      </c>
      <c r="F549" s="70" t="s">
        <v>158</v>
      </c>
      <c r="G549" s="70" t="s">
        <v>2260</v>
      </c>
      <c r="H549" s="70" t="s">
        <v>2261</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2277</v>
      </c>
      <c r="B550" s="70">
        <v>306</v>
      </c>
      <c r="C550" s="70">
        <v>17</v>
      </c>
      <c r="D550" s="70">
        <v>18</v>
      </c>
      <c r="E550" s="70">
        <v>2020</v>
      </c>
      <c r="F550" s="70" t="s">
        <v>159</v>
      </c>
      <c r="G550" s="70" t="s">
        <v>2260</v>
      </c>
      <c r="H550" s="70" t="s">
        <v>2261</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2278</v>
      </c>
      <c r="B551" s="70">
        <v>306</v>
      </c>
      <c r="C551" s="70">
        <v>18</v>
      </c>
      <c r="D551" s="70">
        <v>18</v>
      </c>
      <c r="E551" s="70">
        <v>2021</v>
      </c>
      <c r="F551" s="70" t="s">
        <v>160</v>
      </c>
      <c r="G551" s="70" t="s">
        <v>2260</v>
      </c>
      <c r="H551" s="70" t="s">
        <v>2261</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2279</v>
      </c>
      <c r="B552" s="70">
        <v>306</v>
      </c>
      <c r="C552" s="70">
        <v>19</v>
      </c>
      <c r="D552" s="70">
        <v>18</v>
      </c>
      <c r="E552" s="70">
        <v>2022</v>
      </c>
      <c r="F552" s="70" t="s">
        <v>161</v>
      </c>
      <c r="G552" s="70" t="s">
        <v>2260</v>
      </c>
      <c r="H552" s="70" t="s">
        <v>2261</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306</v>
      </c>
      <c r="C553" s="70">
        <v>20</v>
      </c>
      <c r="D553" s="70">
        <v>18</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306</v>
      </c>
      <c r="C554" s="70">
        <v>21</v>
      </c>
      <c r="D554" s="70">
        <v>18</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222</v>
      </c>
      <c r="C555" s="70">
        <v>1</v>
      </c>
      <c r="D555" s="70">
        <v>14</v>
      </c>
      <c r="E555" s="70">
        <v>1990</v>
      </c>
      <c r="F555" s="70" t="s">
        <v>787</v>
      </c>
      <c r="G555" s="70" t="s">
        <v>2283</v>
      </c>
      <c r="H555" s="70" t="s">
        <v>2284</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223</v>
      </c>
      <c r="C556" s="70">
        <v>2</v>
      </c>
      <c r="D556" s="70">
        <v>14</v>
      </c>
      <c r="E556" s="70">
        <v>2005</v>
      </c>
      <c r="F556" s="70" t="s">
        <v>789</v>
      </c>
      <c r="G556" s="70" t="s">
        <v>2283</v>
      </c>
      <c r="H556" s="70" t="s">
        <v>2284</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224</v>
      </c>
      <c r="C557" s="70">
        <v>3</v>
      </c>
      <c r="D557" s="70">
        <v>14</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225</v>
      </c>
      <c r="C558" s="70">
        <v>4</v>
      </c>
      <c r="D558" s="70">
        <v>14</v>
      </c>
      <c r="E558" s="70">
        <v>2007</v>
      </c>
      <c r="F558" s="70" t="s">
        <v>791</v>
      </c>
      <c r="G558" s="1064" t="s">
        <v>2283</v>
      </c>
      <c r="H558" s="70" t="s">
        <v>2284</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226</v>
      </c>
      <c r="C559" s="70">
        <v>5</v>
      </c>
      <c r="D559" s="70">
        <v>14</v>
      </c>
      <c r="E559" s="70">
        <v>2008</v>
      </c>
      <c r="F559" s="70" t="s">
        <v>792</v>
      </c>
      <c r="G559" s="1064" t="s">
        <v>2283</v>
      </c>
      <c r="H559" s="70" t="s">
        <v>2284</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227</v>
      </c>
      <c r="C560" s="70">
        <v>6</v>
      </c>
      <c r="D560" s="70">
        <v>14</v>
      </c>
      <c r="E560" s="70">
        <v>2009</v>
      </c>
      <c r="F560" s="70" t="s">
        <v>176</v>
      </c>
      <c r="G560" s="70" t="s">
        <v>2283</v>
      </c>
      <c r="H560" s="70" t="s">
        <v>2284</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2290</v>
      </c>
      <c r="B561" s="70">
        <v>228</v>
      </c>
      <c r="C561" s="70">
        <v>7</v>
      </c>
      <c r="D561" s="70">
        <v>14</v>
      </c>
      <c r="E561" s="70">
        <v>2010</v>
      </c>
      <c r="F561" s="70" t="s">
        <v>177</v>
      </c>
      <c r="G561" s="70" t="s">
        <v>2283</v>
      </c>
      <c r="H561" s="70" t="s">
        <v>2284</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2291</v>
      </c>
      <c r="B562" s="70">
        <v>229</v>
      </c>
      <c r="C562" s="70">
        <v>8</v>
      </c>
      <c r="D562" s="70">
        <v>14</v>
      </c>
      <c r="E562" s="70">
        <v>2011</v>
      </c>
      <c r="F562" s="70" t="s">
        <v>178</v>
      </c>
      <c r="G562" s="70" t="s">
        <v>2283</v>
      </c>
      <c r="H562" s="70" t="s">
        <v>2284</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2292</v>
      </c>
      <c r="B563" s="70">
        <v>230</v>
      </c>
      <c r="C563" s="70">
        <v>9</v>
      </c>
      <c r="D563" s="70">
        <v>14</v>
      </c>
      <c r="E563" s="70">
        <v>2012</v>
      </c>
      <c r="F563" s="70" t="s">
        <v>179</v>
      </c>
      <c r="G563" s="70" t="s">
        <v>2283</v>
      </c>
      <c r="H563" s="70" t="s">
        <v>2284</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2293</v>
      </c>
      <c r="B564" s="70">
        <v>231</v>
      </c>
      <c r="C564" s="70">
        <v>10</v>
      </c>
      <c r="D564" s="70">
        <v>14</v>
      </c>
      <c r="E564" s="70">
        <v>2013</v>
      </c>
      <c r="F564" s="70" t="s">
        <v>180</v>
      </c>
      <c r="G564" s="70" t="s">
        <v>2283</v>
      </c>
      <c r="H564" s="70" t="s">
        <v>2284</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2294</v>
      </c>
      <c r="B565" s="70">
        <v>232</v>
      </c>
      <c r="C565" s="70">
        <v>11</v>
      </c>
      <c r="D565" s="70">
        <v>14</v>
      </c>
      <c r="E565" s="70">
        <v>2014</v>
      </c>
      <c r="F565" s="70" t="s">
        <v>181</v>
      </c>
      <c r="G565" s="70" t="s">
        <v>2283</v>
      </c>
      <c r="H565" s="70" t="s">
        <v>2284</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2295</v>
      </c>
      <c r="B566" s="70">
        <v>233</v>
      </c>
      <c r="C566" s="70">
        <v>12</v>
      </c>
      <c r="D566" s="70">
        <v>14</v>
      </c>
      <c r="E566" s="70">
        <v>2015</v>
      </c>
      <c r="F566" s="70" t="s">
        <v>182</v>
      </c>
      <c r="G566" s="70" t="s">
        <v>2283</v>
      </c>
      <c r="H566" s="70" t="s">
        <v>2284</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2296</v>
      </c>
      <c r="B567" s="70">
        <v>234</v>
      </c>
      <c r="C567" s="70">
        <v>13</v>
      </c>
      <c r="D567" s="70">
        <v>14</v>
      </c>
      <c r="E567" s="70">
        <v>2016</v>
      </c>
      <c r="F567" s="70" t="s">
        <v>155</v>
      </c>
      <c r="G567" s="70" t="s">
        <v>2283</v>
      </c>
      <c r="H567" s="70" t="s">
        <v>2284</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2297</v>
      </c>
      <c r="B568" s="70">
        <v>235</v>
      </c>
      <c r="C568" s="70">
        <v>14</v>
      </c>
      <c r="D568" s="70">
        <v>14</v>
      </c>
      <c r="E568" s="70">
        <v>2017</v>
      </c>
      <c r="F568" s="70" t="s">
        <v>156</v>
      </c>
      <c r="G568" s="70" t="s">
        <v>2283</v>
      </c>
      <c r="H568" s="70" t="s">
        <v>2284</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2298</v>
      </c>
      <c r="B569" s="70">
        <v>236</v>
      </c>
      <c r="C569" s="70">
        <v>15</v>
      </c>
      <c r="D569" s="70">
        <v>14</v>
      </c>
      <c r="E569" s="70">
        <v>2018</v>
      </c>
      <c r="F569" s="70" t="s">
        <v>183</v>
      </c>
      <c r="G569" s="70" t="s">
        <v>2283</v>
      </c>
      <c r="H569" s="70" t="s">
        <v>2284</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2299</v>
      </c>
      <c r="B570" s="70">
        <v>237</v>
      </c>
      <c r="C570" s="70">
        <v>16</v>
      </c>
      <c r="D570" s="70">
        <v>14</v>
      </c>
      <c r="E570" s="70">
        <v>2019</v>
      </c>
      <c r="F570" s="70" t="s">
        <v>158</v>
      </c>
      <c r="G570" s="70" t="s">
        <v>2283</v>
      </c>
      <c r="H570" s="70" t="s">
        <v>2284</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2300</v>
      </c>
      <c r="B571" s="70">
        <v>238</v>
      </c>
      <c r="C571" s="70">
        <v>17</v>
      </c>
      <c r="D571" s="70">
        <v>14</v>
      </c>
      <c r="E571" s="70">
        <v>2020</v>
      </c>
      <c r="F571" s="70" t="s">
        <v>159</v>
      </c>
      <c r="G571" s="70" t="s">
        <v>2283</v>
      </c>
      <c r="H571" s="70" t="s">
        <v>2284</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2301</v>
      </c>
      <c r="B572" s="70">
        <v>238</v>
      </c>
      <c r="C572" s="70">
        <v>18</v>
      </c>
      <c r="D572" s="70">
        <v>14</v>
      </c>
      <c r="E572" s="70">
        <v>2021</v>
      </c>
      <c r="F572" s="70" t="s">
        <v>160</v>
      </c>
      <c r="G572" s="70" t="s">
        <v>2283</v>
      </c>
      <c r="H572" s="70" t="s">
        <v>2284</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2302</v>
      </c>
      <c r="B573" s="70">
        <v>238</v>
      </c>
      <c r="C573" s="70">
        <v>19</v>
      </c>
      <c r="D573" s="70">
        <v>14</v>
      </c>
      <c r="E573" s="70">
        <v>2022</v>
      </c>
      <c r="F573" s="70" t="s">
        <v>161</v>
      </c>
      <c r="G573" s="70" t="s">
        <v>2283</v>
      </c>
      <c r="H573" s="70" t="s">
        <v>2284</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238</v>
      </c>
      <c r="C574" s="70">
        <v>20</v>
      </c>
      <c r="D574" s="70">
        <v>14</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238</v>
      </c>
      <c r="C575" s="70">
        <v>21</v>
      </c>
      <c r="D575" s="70">
        <v>14</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324</v>
      </c>
      <c r="C576" s="70">
        <v>1</v>
      </c>
      <c r="D576" s="70">
        <v>20</v>
      </c>
      <c r="E576" s="70">
        <v>1990</v>
      </c>
      <c r="F576" s="70" t="s">
        <v>787</v>
      </c>
      <c r="G576" s="70" t="s">
        <v>2306</v>
      </c>
      <c r="H576" s="70" t="s">
        <v>2307</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325</v>
      </c>
      <c r="C577" s="70">
        <v>2</v>
      </c>
      <c r="D577" s="70">
        <v>20</v>
      </c>
      <c r="E577" s="70">
        <v>2005</v>
      </c>
      <c r="F577" s="70" t="s">
        <v>789</v>
      </c>
      <c r="G577" s="1064" t="s">
        <v>2306</v>
      </c>
      <c r="H577" s="70" t="s">
        <v>2307</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326</v>
      </c>
      <c r="C578" s="70">
        <v>3</v>
      </c>
      <c r="D578" s="70">
        <v>20</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327</v>
      </c>
      <c r="C579" s="70">
        <v>4</v>
      </c>
      <c r="D579" s="70">
        <v>20</v>
      </c>
      <c r="E579" s="70">
        <v>2007</v>
      </c>
      <c r="F579" s="70" t="s">
        <v>791</v>
      </c>
      <c r="G579" s="70" t="s">
        <v>2306</v>
      </c>
      <c r="H579" s="70" t="s">
        <v>2307</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328</v>
      </c>
      <c r="C580" s="70">
        <v>5</v>
      </c>
      <c r="D580" s="70">
        <v>20</v>
      </c>
      <c r="E580" s="70">
        <v>2008</v>
      </c>
      <c r="F580" s="70" t="s">
        <v>792</v>
      </c>
      <c r="G580" s="70" t="s">
        <v>2306</v>
      </c>
      <c r="H580" s="70" t="s">
        <v>2307</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329</v>
      </c>
      <c r="C581" s="70">
        <v>6</v>
      </c>
      <c r="D581" s="70">
        <v>20</v>
      </c>
      <c r="E581" s="70">
        <v>2009</v>
      </c>
      <c r="F581" s="70" t="s">
        <v>176</v>
      </c>
      <c r="G581" s="70" t="s">
        <v>2306</v>
      </c>
      <c r="H581" s="70" t="s">
        <v>2307</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2313</v>
      </c>
      <c r="B582" s="70">
        <v>330</v>
      </c>
      <c r="C582" s="70">
        <v>7</v>
      </c>
      <c r="D582" s="70">
        <v>20</v>
      </c>
      <c r="E582" s="70">
        <v>2010</v>
      </c>
      <c r="F582" s="70" t="s">
        <v>177</v>
      </c>
      <c r="G582" s="70" t="s">
        <v>2306</v>
      </c>
      <c r="H582" s="70" t="s">
        <v>2307</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2314</v>
      </c>
      <c r="B583" s="70">
        <v>331</v>
      </c>
      <c r="C583" s="70">
        <v>8</v>
      </c>
      <c r="D583" s="70">
        <v>20</v>
      </c>
      <c r="E583" s="70">
        <v>2011</v>
      </c>
      <c r="F583" s="70" t="s">
        <v>178</v>
      </c>
      <c r="G583" s="70" t="s">
        <v>2306</v>
      </c>
      <c r="H583" s="70" t="s">
        <v>2307</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2315</v>
      </c>
      <c r="B584" s="70">
        <v>332</v>
      </c>
      <c r="C584" s="70">
        <v>9</v>
      </c>
      <c r="D584" s="70">
        <v>20</v>
      </c>
      <c r="E584" s="70">
        <v>2012</v>
      </c>
      <c r="F584" s="70" t="s">
        <v>179</v>
      </c>
      <c r="G584" s="70" t="s">
        <v>2306</v>
      </c>
      <c r="H584" s="70" t="s">
        <v>2307</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2316</v>
      </c>
      <c r="B585" s="70">
        <v>333</v>
      </c>
      <c r="C585" s="70">
        <v>10</v>
      </c>
      <c r="D585" s="70">
        <v>20</v>
      </c>
      <c r="E585" s="70">
        <v>2013</v>
      </c>
      <c r="F585" s="70" t="s">
        <v>180</v>
      </c>
      <c r="G585" s="70" t="s">
        <v>2306</v>
      </c>
      <c r="H585" s="70" t="s">
        <v>2307</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2317</v>
      </c>
      <c r="B586" s="70">
        <v>334</v>
      </c>
      <c r="C586" s="70">
        <v>11</v>
      </c>
      <c r="D586" s="70">
        <v>20</v>
      </c>
      <c r="E586" s="70">
        <v>2014</v>
      </c>
      <c r="F586" s="70" t="s">
        <v>181</v>
      </c>
      <c r="G586" s="70" t="s">
        <v>2306</v>
      </c>
      <c r="H586" s="70" t="s">
        <v>2307</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2318</v>
      </c>
      <c r="B587" s="70">
        <v>335</v>
      </c>
      <c r="C587" s="70">
        <v>12</v>
      </c>
      <c r="D587" s="70">
        <v>20</v>
      </c>
      <c r="E587" s="70">
        <v>2015</v>
      </c>
      <c r="F587" s="70" t="s">
        <v>182</v>
      </c>
      <c r="G587" s="70" t="s">
        <v>2306</v>
      </c>
      <c r="H587" s="70" t="s">
        <v>2307</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2319</v>
      </c>
      <c r="B588" s="70">
        <v>336</v>
      </c>
      <c r="C588" s="70">
        <v>13</v>
      </c>
      <c r="D588" s="70">
        <v>20</v>
      </c>
      <c r="E588" s="70">
        <v>2016</v>
      </c>
      <c r="F588" s="70" t="s">
        <v>155</v>
      </c>
      <c r="G588" s="70" t="s">
        <v>2306</v>
      </c>
      <c r="H588" s="70" t="s">
        <v>2307</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2320</v>
      </c>
      <c r="B589" s="70">
        <v>337</v>
      </c>
      <c r="C589" s="70">
        <v>14</v>
      </c>
      <c r="D589" s="70">
        <v>20</v>
      </c>
      <c r="E589" s="70">
        <v>2017</v>
      </c>
      <c r="F589" s="70" t="s">
        <v>156</v>
      </c>
      <c r="G589" s="70" t="s">
        <v>2306</v>
      </c>
      <c r="H589" s="70" t="s">
        <v>2307</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2321</v>
      </c>
      <c r="B590" s="70">
        <v>338</v>
      </c>
      <c r="C590" s="70">
        <v>15</v>
      </c>
      <c r="D590" s="70">
        <v>20</v>
      </c>
      <c r="E590" s="70">
        <v>2018</v>
      </c>
      <c r="F590" s="70" t="s">
        <v>183</v>
      </c>
      <c r="G590" s="70" t="s">
        <v>2306</v>
      </c>
      <c r="H590" s="70" t="s">
        <v>2307</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2322</v>
      </c>
      <c r="B591" s="70">
        <v>339</v>
      </c>
      <c r="C591" s="70">
        <v>16</v>
      </c>
      <c r="D591" s="70">
        <v>20</v>
      </c>
      <c r="E591" s="70">
        <v>2019</v>
      </c>
      <c r="F591" s="70" t="s">
        <v>158</v>
      </c>
      <c r="G591" s="70" t="s">
        <v>2306</v>
      </c>
      <c r="H591" s="70" t="s">
        <v>2307</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2323</v>
      </c>
      <c r="B592" s="70">
        <v>340</v>
      </c>
      <c r="C592" s="70">
        <v>17</v>
      </c>
      <c r="D592" s="70">
        <v>20</v>
      </c>
      <c r="E592" s="70">
        <v>2020</v>
      </c>
      <c r="F592" s="70" t="s">
        <v>159</v>
      </c>
      <c r="G592" s="70" t="s">
        <v>2306</v>
      </c>
      <c r="H592" s="70" t="s">
        <v>2307</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2324</v>
      </c>
      <c r="B593" s="70">
        <v>340</v>
      </c>
      <c r="C593" s="70">
        <v>18</v>
      </c>
      <c r="D593" s="70">
        <v>20</v>
      </c>
      <c r="E593" s="70">
        <v>2021</v>
      </c>
      <c r="F593" s="70" t="s">
        <v>160</v>
      </c>
      <c r="G593" s="70" t="s">
        <v>2306</v>
      </c>
      <c r="H593" s="70" t="s">
        <v>2307</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2325</v>
      </c>
      <c r="B594" s="70">
        <v>340</v>
      </c>
      <c r="C594" s="70">
        <v>19</v>
      </c>
      <c r="D594" s="70">
        <v>20</v>
      </c>
      <c r="E594" s="70">
        <v>2022</v>
      </c>
      <c r="F594" s="70" t="s">
        <v>161</v>
      </c>
      <c r="G594" s="70" t="s">
        <v>2306</v>
      </c>
      <c r="H594" s="70" t="s">
        <v>2307</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340</v>
      </c>
      <c r="C595" s="70">
        <v>20</v>
      </c>
      <c r="D595" s="70">
        <v>20</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340</v>
      </c>
      <c r="C596" s="70">
        <v>21</v>
      </c>
      <c r="D596" s="70">
        <v>20</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256</v>
      </c>
      <c r="C597" s="70">
        <v>1</v>
      </c>
      <c r="D597" s="70">
        <v>16</v>
      </c>
      <c r="E597" s="70">
        <v>1990</v>
      </c>
      <c r="F597" s="70" t="s">
        <v>787</v>
      </c>
      <c r="G597" s="1064" t="s">
        <v>2329</v>
      </c>
      <c r="H597" s="70" t="s">
        <v>2330</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257</v>
      </c>
      <c r="C598" s="70">
        <v>2</v>
      </c>
      <c r="D598" s="70">
        <v>16</v>
      </c>
      <c r="E598" s="70">
        <v>2005</v>
      </c>
      <c r="F598" s="70" t="s">
        <v>789</v>
      </c>
      <c r="G598" s="70" t="s">
        <v>2329</v>
      </c>
      <c r="H598" s="70" t="s">
        <v>2330</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258</v>
      </c>
      <c r="C599" s="70">
        <v>3</v>
      </c>
      <c r="D599" s="70">
        <v>16</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259</v>
      </c>
      <c r="C600" s="70">
        <v>4</v>
      </c>
      <c r="D600" s="70">
        <v>16</v>
      </c>
      <c r="E600" s="70">
        <v>2007</v>
      </c>
      <c r="F600" s="70" t="s">
        <v>791</v>
      </c>
      <c r="G600" s="70" t="s">
        <v>2329</v>
      </c>
      <c r="H600" s="70" t="s">
        <v>2330</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260</v>
      </c>
      <c r="C601" s="70">
        <v>5</v>
      </c>
      <c r="D601" s="70">
        <v>16</v>
      </c>
      <c r="E601" s="70">
        <v>2008</v>
      </c>
      <c r="F601" s="70" t="s">
        <v>792</v>
      </c>
      <c r="G601" s="70" t="s">
        <v>2329</v>
      </c>
      <c r="H601" s="70" t="s">
        <v>2330</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261</v>
      </c>
      <c r="C602" s="70">
        <v>6</v>
      </c>
      <c r="D602" s="70">
        <v>16</v>
      </c>
      <c r="E602" s="70">
        <v>2009</v>
      </c>
      <c r="F602" s="70" t="s">
        <v>176</v>
      </c>
      <c r="G602" s="70" t="s">
        <v>2329</v>
      </c>
      <c r="H602" s="70" t="s">
        <v>2330</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2336</v>
      </c>
      <c r="B603" s="70">
        <v>262</v>
      </c>
      <c r="C603" s="70">
        <v>7</v>
      </c>
      <c r="D603" s="70">
        <v>16</v>
      </c>
      <c r="E603" s="70">
        <v>2010</v>
      </c>
      <c r="F603" s="70" t="s">
        <v>177</v>
      </c>
      <c r="G603" s="70" t="s">
        <v>2329</v>
      </c>
      <c r="H603" s="70" t="s">
        <v>2330</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2337</v>
      </c>
      <c r="B604" s="70">
        <v>263</v>
      </c>
      <c r="C604" s="70">
        <v>8</v>
      </c>
      <c r="D604" s="70">
        <v>16</v>
      </c>
      <c r="E604" s="70">
        <v>2011</v>
      </c>
      <c r="F604" s="70" t="s">
        <v>178</v>
      </c>
      <c r="G604" s="70" t="s">
        <v>2329</v>
      </c>
      <c r="H604" s="70" t="s">
        <v>2330</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2338</v>
      </c>
      <c r="B605" s="70">
        <v>264</v>
      </c>
      <c r="C605" s="70">
        <v>9</v>
      </c>
      <c r="D605" s="70">
        <v>16</v>
      </c>
      <c r="E605" s="70">
        <v>2012</v>
      </c>
      <c r="F605" s="70" t="s">
        <v>179</v>
      </c>
      <c r="G605" s="70" t="s">
        <v>2329</v>
      </c>
      <c r="H605" s="70" t="s">
        <v>2330</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2339</v>
      </c>
      <c r="B606" s="70">
        <v>265</v>
      </c>
      <c r="C606" s="70">
        <v>10</v>
      </c>
      <c r="D606" s="70">
        <v>16</v>
      </c>
      <c r="E606" s="70">
        <v>2013</v>
      </c>
      <c r="F606" s="70" t="s">
        <v>180</v>
      </c>
      <c r="G606" s="70" t="s">
        <v>2329</v>
      </c>
      <c r="H606" s="70" t="s">
        <v>2330</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2340</v>
      </c>
      <c r="B607" s="70">
        <v>266</v>
      </c>
      <c r="C607" s="70">
        <v>11</v>
      </c>
      <c r="D607" s="70">
        <v>16</v>
      </c>
      <c r="E607" s="70">
        <v>2014</v>
      </c>
      <c r="F607" s="70" t="s">
        <v>181</v>
      </c>
      <c r="G607" s="70" t="s">
        <v>2329</v>
      </c>
      <c r="H607" s="70" t="s">
        <v>2330</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2341</v>
      </c>
      <c r="B608" s="70">
        <v>267</v>
      </c>
      <c r="C608" s="70">
        <v>12</v>
      </c>
      <c r="D608" s="70">
        <v>16</v>
      </c>
      <c r="E608" s="70">
        <v>2015</v>
      </c>
      <c r="F608" s="70" t="s">
        <v>182</v>
      </c>
      <c r="G608" s="70" t="s">
        <v>2329</v>
      </c>
      <c r="H608" s="70" t="s">
        <v>2330</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2342</v>
      </c>
      <c r="B609" s="70">
        <v>268</v>
      </c>
      <c r="C609" s="70">
        <v>13</v>
      </c>
      <c r="D609" s="70">
        <v>16</v>
      </c>
      <c r="E609" s="70">
        <v>2016</v>
      </c>
      <c r="F609" s="70" t="s">
        <v>155</v>
      </c>
      <c r="G609" s="70" t="s">
        <v>2329</v>
      </c>
      <c r="H609" s="70" t="s">
        <v>2330</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2343</v>
      </c>
      <c r="B610" s="70">
        <v>269</v>
      </c>
      <c r="C610" s="70">
        <v>14</v>
      </c>
      <c r="D610" s="70">
        <v>16</v>
      </c>
      <c r="E610" s="70">
        <v>2017</v>
      </c>
      <c r="F610" s="70" t="s">
        <v>156</v>
      </c>
      <c r="G610" s="70" t="s">
        <v>2329</v>
      </c>
      <c r="H610" s="70" t="s">
        <v>2330</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2344</v>
      </c>
      <c r="B611" s="70">
        <v>270</v>
      </c>
      <c r="C611" s="70">
        <v>15</v>
      </c>
      <c r="D611" s="70">
        <v>16</v>
      </c>
      <c r="E611" s="70">
        <v>2018</v>
      </c>
      <c r="F611" s="70" t="s">
        <v>183</v>
      </c>
      <c r="G611" s="70" t="s">
        <v>2329</v>
      </c>
      <c r="H611" s="70" t="s">
        <v>2330</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2345</v>
      </c>
      <c r="B612" s="70">
        <v>271</v>
      </c>
      <c r="C612" s="70">
        <v>16</v>
      </c>
      <c r="D612" s="70">
        <v>16</v>
      </c>
      <c r="E612" s="70">
        <v>2019</v>
      </c>
      <c r="F612" s="70" t="s">
        <v>158</v>
      </c>
      <c r="G612" s="70" t="s">
        <v>2329</v>
      </c>
      <c r="H612" s="70" t="s">
        <v>2330</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2346</v>
      </c>
      <c r="B613" s="70">
        <v>272</v>
      </c>
      <c r="C613" s="70">
        <v>17</v>
      </c>
      <c r="D613" s="70">
        <v>16</v>
      </c>
      <c r="E613" s="70">
        <v>2020</v>
      </c>
      <c r="F613" s="70" t="s">
        <v>159</v>
      </c>
      <c r="G613" s="70" t="s">
        <v>2329</v>
      </c>
      <c r="H613" s="70" t="s">
        <v>2330</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2347</v>
      </c>
      <c r="B614" s="70">
        <v>272</v>
      </c>
      <c r="C614" s="70">
        <v>18</v>
      </c>
      <c r="D614" s="70">
        <v>16</v>
      </c>
      <c r="E614" s="70">
        <v>2021</v>
      </c>
      <c r="F614" s="70" t="s">
        <v>160</v>
      </c>
      <c r="G614" s="70" t="s">
        <v>2329</v>
      </c>
      <c r="H614" s="70" t="s">
        <v>2330</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2348</v>
      </c>
      <c r="B615" s="70">
        <v>272</v>
      </c>
      <c r="C615" s="70">
        <v>19</v>
      </c>
      <c r="D615" s="70">
        <v>16</v>
      </c>
      <c r="E615" s="70">
        <v>2022</v>
      </c>
      <c r="F615" s="70" t="s">
        <v>161</v>
      </c>
      <c r="G615" s="1064" t="s">
        <v>2329</v>
      </c>
      <c r="H615" s="70" t="s">
        <v>2330</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272</v>
      </c>
      <c r="C616" s="70">
        <v>20</v>
      </c>
      <c r="D616" s="70">
        <v>16</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272</v>
      </c>
      <c r="C617" s="70">
        <v>21</v>
      </c>
      <c r="D617" s="70">
        <v>16</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1971.514241746816</v>
      </c>
      <c r="K618" s="71">
        <v>159.6258350469019</v>
      </c>
      <c r="L618" s="71">
        <v>324.91731294584611</v>
      </c>
      <c r="M618" s="71">
        <v>1054.309787684404</v>
      </c>
      <c r="N618" s="71">
        <v>1200.61506254804</v>
      </c>
      <c r="O618" s="71">
        <v>912.31541847542098</v>
      </c>
      <c r="P618" s="71">
        <v>1035.335727306619</v>
      </c>
      <c r="Q618" s="71">
        <v>71.728528434717404</v>
      </c>
      <c r="R618" s="71">
        <v>27.318480540116919</v>
      </c>
      <c r="S618" s="71">
        <v>83.650310000000005</v>
      </c>
      <c r="T618" s="72"/>
      <c r="U618" s="71">
        <v>247680617</v>
      </c>
      <c r="V618" s="71">
        <v>56648</v>
      </c>
      <c r="W618" s="71">
        <v>2816</v>
      </c>
      <c r="X618" s="71">
        <v>395231</v>
      </c>
      <c r="Y618" s="71">
        <v>361157</v>
      </c>
      <c r="Z618" s="71">
        <v>375246</v>
      </c>
      <c r="AA618" s="71">
        <v>251391</v>
      </c>
      <c r="AB618" s="71">
        <v>1164628</v>
      </c>
      <c r="AC618" s="71">
        <v>4731610</v>
      </c>
      <c r="AD618" s="71">
        <v>83.650310000000005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1802.7801385143671</v>
      </c>
      <c r="K619" s="71">
        <v>122.12390939654141</v>
      </c>
      <c r="L619" s="71">
        <v>335.39053264154222</v>
      </c>
      <c r="M619" s="71">
        <v>1765.585125369153</v>
      </c>
      <c r="N619" s="71">
        <v>1877.269527109519</v>
      </c>
      <c r="O619" s="71">
        <v>1401.938213094355</v>
      </c>
      <c r="P619" s="71">
        <v>942.01953496005069</v>
      </c>
      <c r="Q619" s="71">
        <v>68.994910054894106</v>
      </c>
      <c r="R619" s="71">
        <v>25.922486559449158</v>
      </c>
      <c r="S619" s="71">
        <v>115.4220870221906</v>
      </c>
      <c r="T619" s="72"/>
      <c r="U619" s="71">
        <v>249125742</v>
      </c>
      <c r="V619" s="71">
        <v>52817</v>
      </c>
      <c r="W619" s="71">
        <v>2382</v>
      </c>
      <c r="X619" s="71">
        <v>353151</v>
      </c>
      <c r="Y619" s="71">
        <v>427341</v>
      </c>
      <c r="Z619" s="71">
        <v>667275</v>
      </c>
      <c r="AA619" s="71">
        <v>187330</v>
      </c>
      <c r="AB619" s="71">
        <v>1171106</v>
      </c>
      <c r="AC619" s="71">
        <v>4583855</v>
      </c>
      <c r="AD619" s="71">
        <v>115.4220870221906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2586.9979439208068</v>
      </c>
      <c r="K621" s="71">
        <v>142.63085180591619</v>
      </c>
      <c r="L621" s="71">
        <v>320.19280928128188</v>
      </c>
      <c r="M621" s="71">
        <v>2391.490561119942</v>
      </c>
      <c r="N621" s="71">
        <v>2620.016923250078</v>
      </c>
      <c r="O621" s="71">
        <v>1363.237444490363</v>
      </c>
      <c r="P621" s="71">
        <v>930.39434396983347</v>
      </c>
      <c r="Q621" s="71">
        <v>72.601023865345894</v>
      </c>
      <c r="R621" s="71">
        <v>21.20311041312112</v>
      </c>
      <c r="S621" s="71">
        <v>113.27636275121</v>
      </c>
      <c r="T621" s="72"/>
      <c r="U621" s="71">
        <v>287427476</v>
      </c>
      <c r="V621" s="71">
        <v>49310</v>
      </c>
      <c r="W621" s="71">
        <v>2650</v>
      </c>
      <c r="X621" s="71">
        <v>416252</v>
      </c>
      <c r="Y621" s="71">
        <v>435912</v>
      </c>
      <c r="Z621" s="71">
        <v>674518</v>
      </c>
      <c r="AA621" s="71">
        <v>182198</v>
      </c>
      <c r="AB621" s="71">
        <v>1167151</v>
      </c>
      <c r="AC621" s="71">
        <v>3856909</v>
      </c>
      <c r="AD621" s="71">
        <v>113.27636275121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2020.549826896616</v>
      </c>
      <c r="K622" s="71">
        <v>98.595664944061809</v>
      </c>
      <c r="L622" s="71">
        <v>258.21056948074738</v>
      </c>
      <c r="M622" s="71">
        <v>2256.40456794081</v>
      </c>
      <c r="N622" s="71">
        <v>2136.3384080075471</v>
      </c>
      <c r="O622" s="71">
        <v>1322.7335053586789</v>
      </c>
      <c r="P622" s="71">
        <v>905.95249654344559</v>
      </c>
      <c r="Q622" s="71">
        <v>71.295375625557796</v>
      </c>
      <c r="R622" s="71">
        <v>20.406886074571918</v>
      </c>
      <c r="S622" s="71">
        <v>121.467085341</v>
      </c>
      <c r="T622" s="72"/>
      <c r="U622" s="71">
        <v>281263370</v>
      </c>
      <c r="V622" s="71">
        <v>49310</v>
      </c>
      <c r="W622" s="71">
        <v>2650</v>
      </c>
      <c r="X622" s="71">
        <v>416252</v>
      </c>
      <c r="Y622" s="71">
        <v>440424</v>
      </c>
      <c r="Z622" s="71">
        <v>677448</v>
      </c>
      <c r="AA622" s="71">
        <v>177614</v>
      </c>
      <c r="AB622" s="71">
        <v>1165013</v>
      </c>
      <c r="AC622" s="71">
        <v>3854580</v>
      </c>
      <c r="AD622" s="71">
        <v>121.467085341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1454.7507728866949</v>
      </c>
      <c r="K623" s="71">
        <v>80.907705336955701</v>
      </c>
      <c r="L623" s="71">
        <v>299.90327723544328</v>
      </c>
      <c r="M623" s="71">
        <v>1786.66747240994</v>
      </c>
      <c r="N623" s="71">
        <v>1627.1454443356929</v>
      </c>
      <c r="O623" s="71">
        <v>1349.1316492383501</v>
      </c>
      <c r="P623" s="71">
        <v>862.26078587203551</v>
      </c>
      <c r="Q623" s="71">
        <v>67.796912900801502</v>
      </c>
      <c r="R623" s="71">
        <v>20.455006060851879</v>
      </c>
      <c r="S623" s="71">
        <v>116.4808215296774</v>
      </c>
      <c r="T623" s="72"/>
      <c r="U623" s="71">
        <v>204914046</v>
      </c>
      <c r="V623" s="71">
        <v>48260</v>
      </c>
      <c r="W623" s="71">
        <v>4602</v>
      </c>
      <c r="X623" s="71">
        <v>448048</v>
      </c>
      <c r="Y623" s="71">
        <v>444565</v>
      </c>
      <c r="Z623" s="71">
        <v>682019</v>
      </c>
      <c r="AA623" s="71">
        <v>173547</v>
      </c>
      <c r="AB623" s="71">
        <v>1162950</v>
      </c>
      <c r="AC623" s="71">
        <v>3769319</v>
      </c>
      <c r="AD623" s="71">
        <v>116.4808215296774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1143.4169999999999</v>
      </c>
      <c r="BK623" s="71">
        <v>367</v>
      </c>
      <c r="BL623" s="71">
        <v>348.66800000000001</v>
      </c>
      <c r="BM623" s="71">
        <v>0</v>
      </c>
      <c r="BN623" s="72"/>
      <c r="BO623" s="71">
        <v>0</v>
      </c>
      <c r="BP623" s="71">
        <v>0</v>
      </c>
      <c r="BQ623" s="71">
        <v>93</v>
      </c>
      <c r="BR623" s="71">
        <v>2</v>
      </c>
      <c r="BS623" s="71">
        <v>47</v>
      </c>
      <c r="BT623" s="71">
        <v>0</v>
      </c>
      <c r="BU623"/>
      <c r="BV623" s="70">
        <v>1781.8679999999999</v>
      </c>
      <c r="BW623" s="70">
        <v>0</v>
      </c>
      <c r="BX623" s="70">
        <v>47.837000000000003</v>
      </c>
      <c r="BY623" s="70">
        <v>0</v>
      </c>
      <c r="BZ623" s="70">
        <v>15.38</v>
      </c>
      <c r="CA623" s="70">
        <v>0</v>
      </c>
      <c r="CB623" s="70">
        <v>14</v>
      </c>
      <c r="CC623" s="70">
        <v>0</v>
      </c>
      <c r="CD623" s="70">
        <v>0</v>
      </c>
    </row>
    <row r="624" spans="1:82">
      <c r="A624" s="70" t="s">
        <v>2375</v>
      </c>
      <c r="B624" s="70">
        <v>517</v>
      </c>
      <c r="C624" s="70">
        <v>7</v>
      </c>
      <c r="D624" s="70">
        <v>31</v>
      </c>
      <c r="E624" s="70">
        <v>2010</v>
      </c>
      <c r="F624" s="70" t="s">
        <v>177</v>
      </c>
      <c r="G624" s="70" t="s">
        <v>2368</v>
      </c>
      <c r="H624" s="70" t="s">
        <v>2369</v>
      </c>
      <c r="I624" s="148"/>
      <c r="J624" s="71">
        <v>1618.4760602022029</v>
      </c>
      <c r="K624" s="71">
        <v>91.890407988253827</v>
      </c>
      <c r="L624" s="71">
        <v>269.56168364737022</v>
      </c>
      <c r="M624" s="71">
        <v>1962.046774622424</v>
      </c>
      <c r="N624" s="71">
        <v>2034.1757903502171</v>
      </c>
      <c r="O624" s="71">
        <v>1351.883898457487</v>
      </c>
      <c r="P624" s="71">
        <v>867.52521507627262</v>
      </c>
      <c r="Q624" s="71">
        <v>70.585733620242394</v>
      </c>
      <c r="R624" s="71">
        <v>21.39178650933663</v>
      </c>
      <c r="S624" s="71">
        <v>124.2240959948</v>
      </c>
      <c r="T624" s="72"/>
      <c r="U624" s="71">
        <v>237422104</v>
      </c>
      <c r="V624" s="71">
        <v>48260</v>
      </c>
      <c r="W624" s="71">
        <v>4602</v>
      </c>
      <c r="X624" s="71">
        <v>448048</v>
      </c>
      <c r="Y624" s="71">
        <v>448539</v>
      </c>
      <c r="Z624" s="71">
        <v>686586</v>
      </c>
      <c r="AA624" s="71">
        <v>170246</v>
      </c>
      <c r="AB624" s="71">
        <v>1160206</v>
      </c>
      <c r="AC624" s="71">
        <v>3735617</v>
      </c>
      <c r="AD624" s="71">
        <v>124.2240959948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1015.056</v>
      </c>
      <c r="BK624" s="71">
        <v>340.6</v>
      </c>
      <c r="BL624" s="71">
        <v>298.72800000000001</v>
      </c>
      <c r="BM624" s="71">
        <v>0</v>
      </c>
      <c r="BN624" s="72"/>
      <c r="BO624" s="71">
        <v>0</v>
      </c>
      <c r="BP624" s="71">
        <v>0</v>
      </c>
      <c r="BQ624" s="71">
        <v>100</v>
      </c>
      <c r="BR624" s="71">
        <v>2</v>
      </c>
      <c r="BS624" s="71">
        <v>47</v>
      </c>
      <c r="BT624" s="71">
        <v>0</v>
      </c>
      <c r="BU624"/>
      <c r="BV624" s="70">
        <v>1559.0060000000001</v>
      </c>
      <c r="BW624" s="70">
        <v>3.4159999999999999</v>
      </c>
      <c r="BX624" s="70">
        <v>54.072000000000003</v>
      </c>
      <c r="BY624" s="70">
        <v>0</v>
      </c>
      <c r="BZ624" s="70">
        <v>11</v>
      </c>
      <c r="CA624" s="70">
        <v>3</v>
      </c>
      <c r="CB624" s="70">
        <v>20</v>
      </c>
      <c r="CC624" s="70">
        <v>3.89</v>
      </c>
      <c r="CD624" s="70">
        <v>0</v>
      </c>
    </row>
    <row r="625" spans="1:82">
      <c r="A625" s="70" t="s">
        <v>2376</v>
      </c>
      <c r="B625" s="70">
        <v>518</v>
      </c>
      <c r="C625" s="70">
        <v>8</v>
      </c>
      <c r="D625" s="70">
        <v>31</v>
      </c>
      <c r="E625" s="70">
        <v>2011</v>
      </c>
      <c r="F625" s="70" t="s">
        <v>178</v>
      </c>
      <c r="G625" s="70" t="s">
        <v>2368</v>
      </c>
      <c r="H625" s="70" t="s">
        <v>2369</v>
      </c>
      <c r="I625" s="148"/>
      <c r="J625" s="71">
        <v>1930.7853001989411</v>
      </c>
      <c r="K625" s="71">
        <v>134.42516505240809</v>
      </c>
      <c r="L625" s="71">
        <v>321.49013681051667</v>
      </c>
      <c r="M625" s="71">
        <v>2659.907978403191</v>
      </c>
      <c r="N625" s="71">
        <v>2839.5139870222511</v>
      </c>
      <c r="O625" s="71">
        <v>1339.4499185207831</v>
      </c>
      <c r="P625" s="71">
        <v>832.27121007123606</v>
      </c>
      <c r="Q625" s="71">
        <v>81.175889565530596</v>
      </c>
      <c r="R625" s="71">
        <v>21.244816279259371</v>
      </c>
      <c r="S625" s="71">
        <v>107.37822176811</v>
      </c>
      <c r="T625" s="72"/>
      <c r="U625" s="71">
        <v>243819477</v>
      </c>
      <c r="V625" s="71">
        <v>48260</v>
      </c>
      <c r="W625" s="71">
        <v>4602</v>
      </c>
      <c r="X625" s="71">
        <v>448048</v>
      </c>
      <c r="Y625" s="71">
        <v>451929</v>
      </c>
      <c r="Z625" s="71">
        <v>695050</v>
      </c>
      <c r="AA625" s="71">
        <v>168188</v>
      </c>
      <c r="AB625" s="71">
        <v>1156730</v>
      </c>
      <c r="AC625" s="71">
        <v>3703816</v>
      </c>
      <c r="AD625" s="71">
        <v>107.37822176811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3.302</v>
      </c>
      <c r="BJ625" s="71">
        <v>1067.5170000000001</v>
      </c>
      <c r="BK625" s="71">
        <v>467.1</v>
      </c>
      <c r="BL625" s="71">
        <v>315.82099999999997</v>
      </c>
      <c r="BM625" s="71">
        <v>0</v>
      </c>
      <c r="BN625" s="72"/>
      <c r="BO625" s="71">
        <v>0</v>
      </c>
      <c r="BP625" s="71">
        <v>1</v>
      </c>
      <c r="BQ625" s="71">
        <v>99</v>
      </c>
      <c r="BR625" s="71">
        <v>2</v>
      </c>
      <c r="BS625" s="71">
        <v>50</v>
      </c>
      <c r="BT625" s="71">
        <v>0</v>
      </c>
      <c r="BU625"/>
      <c r="BV625" s="70">
        <v>1747.338</v>
      </c>
      <c r="BW625" s="70">
        <v>2.5249999999999999</v>
      </c>
      <c r="BX625" s="70">
        <v>62.189</v>
      </c>
      <c r="BY625" s="70">
        <v>0</v>
      </c>
      <c r="BZ625" s="70">
        <v>14</v>
      </c>
      <c r="CA625" s="70">
        <v>3.2</v>
      </c>
      <c r="CB625" s="70">
        <v>20</v>
      </c>
      <c r="CC625" s="70">
        <v>4.4880000000000004</v>
      </c>
      <c r="CD625" s="70">
        <v>0</v>
      </c>
    </row>
    <row r="626" spans="1:82">
      <c r="A626" s="70" t="s">
        <v>2377</v>
      </c>
      <c r="B626" s="70">
        <v>519</v>
      </c>
      <c r="C626" s="70">
        <v>9</v>
      </c>
      <c r="D626" s="70">
        <v>31</v>
      </c>
      <c r="E626" s="70">
        <v>2012</v>
      </c>
      <c r="F626" s="70" t="s">
        <v>179</v>
      </c>
      <c r="G626" s="70" t="s">
        <v>2368</v>
      </c>
      <c r="H626" s="70" t="s">
        <v>2369</v>
      </c>
      <c r="I626" s="148"/>
      <c r="J626" s="71">
        <v>1895.713769446161</v>
      </c>
      <c r="K626" s="71">
        <v>121.7325164492123</v>
      </c>
      <c r="L626" s="71">
        <v>309.24965960096512</v>
      </c>
      <c r="M626" s="71">
        <v>2666.244037340874</v>
      </c>
      <c r="N626" s="71">
        <v>3021.9792543243011</v>
      </c>
      <c r="O626" s="71">
        <v>1343.7789147970893</v>
      </c>
      <c r="P626" s="71">
        <v>823.01716433547904</v>
      </c>
      <c r="Q626" s="71">
        <v>88.680816263874902</v>
      </c>
      <c r="R626" s="71">
        <v>22.024586310482189</v>
      </c>
      <c r="S626" s="71">
        <v>130.52606563382159</v>
      </c>
      <c r="T626" s="72"/>
      <c r="U626" s="71">
        <v>243335610</v>
      </c>
      <c r="V626" s="71">
        <v>48260</v>
      </c>
      <c r="W626" s="71">
        <v>4602</v>
      </c>
      <c r="X626" s="71">
        <v>448048</v>
      </c>
      <c r="Y626" s="71">
        <v>462124</v>
      </c>
      <c r="Z626" s="71">
        <v>702827</v>
      </c>
      <c r="AA626" s="71">
        <v>165377</v>
      </c>
      <c r="AB626" s="71">
        <v>1163089</v>
      </c>
      <c r="AC626" s="71">
        <v>3740308</v>
      </c>
      <c r="AD626" s="71">
        <v>130.52606563382159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3.7389999999999999</v>
      </c>
      <c r="BJ626" s="71">
        <v>1168.9749999999999</v>
      </c>
      <c r="BK626" s="71">
        <v>526</v>
      </c>
      <c r="BL626" s="71">
        <v>425.53699999999998</v>
      </c>
      <c r="BM626" s="71">
        <v>0</v>
      </c>
      <c r="BN626" s="72"/>
      <c r="BO626" s="71">
        <v>0</v>
      </c>
      <c r="BP626" s="71">
        <v>1</v>
      </c>
      <c r="BQ626" s="71">
        <v>100</v>
      </c>
      <c r="BR626" s="71">
        <v>2</v>
      </c>
      <c r="BS626" s="71">
        <v>54</v>
      </c>
      <c r="BT626" s="71">
        <v>0</v>
      </c>
      <c r="BU626"/>
      <c r="BV626" s="70">
        <v>2012.614</v>
      </c>
      <c r="BW626" s="70">
        <v>3.97</v>
      </c>
      <c r="BX626" s="70">
        <v>78.667000000000002</v>
      </c>
      <c r="BY626" s="70">
        <v>0</v>
      </c>
      <c r="BZ626" s="70">
        <v>15</v>
      </c>
      <c r="CA626" s="70">
        <v>0</v>
      </c>
      <c r="CB626" s="70">
        <v>14</v>
      </c>
      <c r="CC626" s="70">
        <v>0</v>
      </c>
      <c r="CD626" s="70">
        <v>0</v>
      </c>
    </row>
    <row r="627" spans="1:82">
      <c r="A627" s="70" t="s">
        <v>2378</v>
      </c>
      <c r="B627" s="70">
        <v>520</v>
      </c>
      <c r="C627" s="70">
        <v>10</v>
      </c>
      <c r="D627" s="70">
        <v>31</v>
      </c>
      <c r="E627" s="70">
        <v>2013</v>
      </c>
      <c r="F627" s="70" t="s">
        <v>180</v>
      </c>
      <c r="G627" s="70" t="s">
        <v>2368</v>
      </c>
      <c r="H627" s="70" t="s">
        <v>2369</v>
      </c>
      <c r="I627" s="148"/>
      <c r="J627" s="71">
        <v>1918.0713310240419</v>
      </c>
      <c r="K627" s="71">
        <v>93.838188754100926</v>
      </c>
      <c r="L627" s="71">
        <v>281.30629241386941</v>
      </c>
      <c r="M627" s="71">
        <v>2704.5360373130302</v>
      </c>
      <c r="N627" s="71">
        <v>2625.783471168103</v>
      </c>
      <c r="O627" s="71">
        <v>1302.8822072785258</v>
      </c>
      <c r="P627" s="71">
        <v>820.45855165797479</v>
      </c>
      <c r="Q627" s="71">
        <v>89.993136346718899</v>
      </c>
      <c r="R627" s="71">
        <v>23.80539252413087</v>
      </c>
      <c r="S627" s="71">
        <v>132.28875333673599</v>
      </c>
      <c r="T627" s="72"/>
      <c r="U627" s="71">
        <v>242427300</v>
      </c>
      <c r="V627" s="71">
        <v>48260</v>
      </c>
      <c r="W627" s="71">
        <v>4602</v>
      </c>
      <c r="X627" s="71">
        <v>448048</v>
      </c>
      <c r="Y627" s="71">
        <v>466200</v>
      </c>
      <c r="Z627" s="71">
        <v>711862</v>
      </c>
      <c r="AA627" s="71">
        <v>164244</v>
      </c>
      <c r="AB627" s="71">
        <v>1163380</v>
      </c>
      <c r="AC627" s="71">
        <v>3946263</v>
      </c>
      <c r="AD627" s="71">
        <v>132.28875333673599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1293.6669999999999</v>
      </c>
      <c r="BK627" s="71">
        <v>457</v>
      </c>
      <c r="BL627" s="71">
        <v>423.33100000000002</v>
      </c>
      <c r="BM627" s="71">
        <v>0</v>
      </c>
      <c r="BN627" s="72"/>
      <c r="BO627" s="71">
        <v>0</v>
      </c>
      <c r="BP627" s="71">
        <v>0</v>
      </c>
      <c r="BQ627" s="71">
        <v>103</v>
      </c>
      <c r="BR627" s="71">
        <v>2</v>
      </c>
      <c r="BS627" s="71">
        <v>50</v>
      </c>
      <c r="BT627" s="71">
        <v>0</v>
      </c>
      <c r="BU627"/>
      <c r="BV627" s="70">
        <v>1978.64</v>
      </c>
      <c r="BW627" s="70">
        <v>3.9649999999999999</v>
      </c>
      <c r="BX627" s="70">
        <v>91.638999999999996</v>
      </c>
      <c r="BY627" s="70">
        <v>0</v>
      </c>
      <c r="BZ627" s="70">
        <v>12</v>
      </c>
      <c r="CA627" s="70">
        <v>0</v>
      </c>
      <c r="CB627" s="70">
        <v>42.44</v>
      </c>
      <c r="CC627" s="70">
        <v>45.314</v>
      </c>
      <c r="CD627" s="70">
        <v>0</v>
      </c>
    </row>
    <row r="628" spans="1:82">
      <c r="A628" s="70" t="s">
        <v>2379</v>
      </c>
      <c r="B628" s="70">
        <v>521</v>
      </c>
      <c r="C628" s="70">
        <v>11</v>
      </c>
      <c r="D628" s="70">
        <v>31</v>
      </c>
      <c r="E628" s="70">
        <v>2014</v>
      </c>
      <c r="F628" s="70" t="s">
        <v>181</v>
      </c>
      <c r="G628" s="70" t="s">
        <v>2368</v>
      </c>
      <c r="H628" s="70" t="s">
        <v>2369</v>
      </c>
      <c r="I628" s="148"/>
      <c r="J628" s="71">
        <v>1812.912450744979</v>
      </c>
      <c r="K628" s="71">
        <v>95.614246664770306</v>
      </c>
      <c r="L628" s="71">
        <v>249.10140114296351</v>
      </c>
      <c r="M628" s="71">
        <v>2560.2632802542221</v>
      </c>
      <c r="N628" s="71">
        <v>2568.146974679436</v>
      </c>
      <c r="O628" s="71">
        <v>1248.9889413317533</v>
      </c>
      <c r="P628" s="71">
        <v>815.02196216041023</v>
      </c>
      <c r="Q628" s="71">
        <v>86.0746096529612</v>
      </c>
      <c r="R628" s="71">
        <v>22.848596541750279</v>
      </c>
      <c r="S628" s="71">
        <v>130.544037266294</v>
      </c>
      <c r="T628" s="72"/>
      <c r="U628" s="71">
        <v>260194318</v>
      </c>
      <c r="V628" s="71">
        <v>39844</v>
      </c>
      <c r="W628" s="71">
        <v>4419</v>
      </c>
      <c r="X628" s="71">
        <v>434606</v>
      </c>
      <c r="Y628" s="71">
        <v>470024</v>
      </c>
      <c r="Z628" s="71">
        <v>718736</v>
      </c>
      <c r="AA628" s="71">
        <v>162312</v>
      </c>
      <c r="AB628" s="71">
        <v>1159763</v>
      </c>
      <c r="AC628" s="71">
        <v>3799563</v>
      </c>
      <c r="AD628" s="71">
        <v>130.544037266294</v>
      </c>
      <c r="AE628" s="72"/>
      <c r="AF628" s="71"/>
      <c r="AG628" s="71"/>
      <c r="AH628" s="71"/>
      <c r="AI628" s="71"/>
      <c r="AJ628" s="71"/>
      <c r="AK628" s="71"/>
      <c r="AL628" s="71"/>
      <c r="AM628" s="71"/>
      <c r="AN628" s="71"/>
      <c r="AO628" s="71"/>
      <c r="AP628" s="71"/>
      <c r="AQ628" s="72"/>
      <c r="AR628" s="71">
        <v>8417</v>
      </c>
      <c r="AS628" s="71">
        <v>1603</v>
      </c>
      <c r="AT628" s="71">
        <v>11</v>
      </c>
      <c r="AU628" s="71">
        <v>3</v>
      </c>
      <c r="AV628" s="71">
        <v>0</v>
      </c>
      <c r="AW628" s="71">
        <v>5</v>
      </c>
      <c r="AX628" s="71"/>
      <c r="AY628" s="72"/>
      <c r="AZ628" s="71">
        <v>34697.541000000012</v>
      </c>
      <c r="BA628" s="71">
        <v>119099.712</v>
      </c>
      <c r="BB628" s="71">
        <v>124500</v>
      </c>
      <c r="BC628" s="71">
        <v>1272.4000000000001</v>
      </c>
      <c r="BD628" s="71">
        <v>0</v>
      </c>
      <c r="BE628" s="71">
        <v>10350</v>
      </c>
      <c r="BF628" s="71"/>
      <c r="BG628" s="72"/>
      <c r="BH628" s="71">
        <v>0</v>
      </c>
      <c r="BI628" s="71">
        <v>0</v>
      </c>
      <c r="BJ628" s="71">
        <v>1440.2059999999999</v>
      </c>
      <c r="BK628" s="71">
        <v>537.6</v>
      </c>
      <c r="BL628" s="71">
        <v>434.81200000000001</v>
      </c>
      <c r="BM628" s="71">
        <v>0</v>
      </c>
      <c r="BN628" s="72"/>
      <c r="BO628" s="71">
        <v>0</v>
      </c>
      <c r="BP628" s="71">
        <v>0</v>
      </c>
      <c r="BQ628" s="71">
        <v>104</v>
      </c>
      <c r="BR628" s="71">
        <v>2</v>
      </c>
      <c r="BS628" s="71">
        <v>53</v>
      </c>
      <c r="BT628" s="71">
        <v>0</v>
      </c>
      <c r="BU628"/>
      <c r="BV628" s="70">
        <v>2269.6179999999999</v>
      </c>
      <c r="BW628" s="70">
        <v>4.8730000000000002</v>
      </c>
      <c r="BX628" s="70">
        <v>90.710999999999999</v>
      </c>
      <c r="BY628" s="70">
        <v>4.085</v>
      </c>
      <c r="BZ628" s="70">
        <v>24.414999999999999</v>
      </c>
      <c r="CA628" s="70">
        <v>0</v>
      </c>
      <c r="CB628" s="70">
        <v>15.087999999999999</v>
      </c>
      <c r="CC628" s="70">
        <v>3.8279999999999998</v>
      </c>
      <c r="CD628" s="70">
        <v>0</v>
      </c>
    </row>
    <row r="629" spans="1:82">
      <c r="A629" s="70" t="s">
        <v>2380</v>
      </c>
      <c r="B629" s="70">
        <v>522</v>
      </c>
      <c r="C629" s="70">
        <v>12</v>
      </c>
      <c r="D629" s="70">
        <v>31</v>
      </c>
      <c r="E629" s="70">
        <v>2015</v>
      </c>
      <c r="F629" s="70" t="s">
        <v>182</v>
      </c>
      <c r="G629" s="70" t="s">
        <v>2368</v>
      </c>
      <c r="H629" s="70" t="s">
        <v>2369</v>
      </c>
      <c r="I629" s="148"/>
      <c r="J629" s="71">
        <v>2113.1198730255001</v>
      </c>
      <c r="K629" s="71">
        <v>95.370362466673114</v>
      </c>
      <c r="L629" s="71">
        <v>269.81624274348201</v>
      </c>
      <c r="M629" s="71">
        <v>2494.2838592040011</v>
      </c>
      <c r="N629" s="71">
        <v>2531.150400069258</v>
      </c>
      <c r="O629" s="71">
        <v>1245.8734870115204</v>
      </c>
      <c r="P629" s="71">
        <v>808.87167667219671</v>
      </c>
      <c r="Q629" s="71">
        <v>84.063803734112895</v>
      </c>
      <c r="R629" s="71">
        <v>28.50936638306813</v>
      </c>
      <c r="S629" s="71">
        <v>130.90889889158001</v>
      </c>
      <c r="T629" s="72"/>
      <c r="U629" s="71">
        <v>280721672</v>
      </c>
      <c r="V629" s="71">
        <v>39844</v>
      </c>
      <c r="W629" s="71">
        <v>4419</v>
      </c>
      <c r="X629" s="71">
        <v>434606</v>
      </c>
      <c r="Y629" s="71">
        <v>474789</v>
      </c>
      <c r="Z629" s="71">
        <v>723843</v>
      </c>
      <c r="AA629" s="71">
        <v>160960</v>
      </c>
      <c r="AB629" s="71">
        <v>1157042</v>
      </c>
      <c r="AC629" s="71">
        <v>4873211</v>
      </c>
      <c r="AD629" s="71">
        <v>130.90889889158001</v>
      </c>
      <c r="AE629" s="72"/>
      <c r="AF629" s="71">
        <v>2349732213.8981142</v>
      </c>
      <c r="AG629" s="71">
        <v>68828372.563344389</v>
      </c>
      <c r="AH629" s="71">
        <v>22580256.546448778</v>
      </c>
      <c r="AI629" s="71">
        <v>2843695035.8969669</v>
      </c>
      <c r="AJ629" s="71">
        <v>3553653686.3566232</v>
      </c>
      <c r="AK629" s="71"/>
      <c r="AL629" s="71"/>
      <c r="AM629" s="71">
        <v>158567752.49135771</v>
      </c>
      <c r="AN629" s="71"/>
      <c r="AO629" s="71"/>
      <c r="AP629" s="71">
        <v>8997057317.7528553</v>
      </c>
      <c r="AQ629" s="72"/>
      <c r="AR629" s="71">
        <v>9492</v>
      </c>
      <c r="AS629" s="71">
        <v>2387</v>
      </c>
      <c r="AT629" s="71">
        <v>11</v>
      </c>
      <c r="AU629" s="71">
        <v>6</v>
      </c>
      <c r="AV629" s="71">
        <v>0</v>
      </c>
      <c r="AW629" s="71">
        <v>5</v>
      </c>
      <c r="AX629" s="71"/>
      <c r="AY629" s="72"/>
      <c r="AZ629" s="71">
        <v>39714.928000000007</v>
      </c>
      <c r="BA629" s="71">
        <v>182783.51199999999</v>
      </c>
      <c r="BB629" s="71">
        <v>124500</v>
      </c>
      <c r="BC629" s="71">
        <v>1759.3</v>
      </c>
      <c r="BD629" s="71">
        <v>0</v>
      </c>
      <c r="BE629" s="71">
        <v>10350</v>
      </c>
      <c r="BF629" s="71"/>
      <c r="BG629" s="72"/>
      <c r="BH629" s="71">
        <v>0</v>
      </c>
      <c r="BI629" s="71">
        <v>0</v>
      </c>
      <c r="BJ629" s="71">
        <v>1474.6780000000001</v>
      </c>
      <c r="BK629" s="71">
        <v>461.4</v>
      </c>
      <c r="BL629" s="71">
        <v>431.59700000000009</v>
      </c>
      <c r="BM629" s="71">
        <v>0</v>
      </c>
      <c r="BN629" s="72"/>
      <c r="BO629" s="71">
        <v>0</v>
      </c>
      <c r="BP629" s="71">
        <v>0</v>
      </c>
      <c r="BQ629" s="71">
        <v>105</v>
      </c>
      <c r="BR629" s="71">
        <v>2</v>
      </c>
      <c r="BS629" s="71">
        <v>50</v>
      </c>
      <c r="BT629" s="71">
        <v>0</v>
      </c>
      <c r="BU629"/>
      <c r="BV629" s="70">
        <v>2204.375</v>
      </c>
      <c r="BW629" s="70">
        <v>4.7930000000000001</v>
      </c>
      <c r="BX629" s="70">
        <v>101.575</v>
      </c>
      <c r="BY629" s="70">
        <v>3.968</v>
      </c>
      <c r="BZ629" s="70">
        <v>22.931000000000001</v>
      </c>
      <c r="CA629" s="70">
        <v>0</v>
      </c>
      <c r="CB629" s="70">
        <v>20.25</v>
      </c>
      <c r="CC629" s="70">
        <v>9.7829999999999995</v>
      </c>
      <c r="CD629" s="70">
        <v>0</v>
      </c>
    </row>
    <row r="630" spans="1:82">
      <c r="A630" s="70" t="s">
        <v>2381</v>
      </c>
      <c r="B630" s="70">
        <v>523</v>
      </c>
      <c r="C630" s="70">
        <v>13</v>
      </c>
      <c r="D630" s="70">
        <v>31</v>
      </c>
      <c r="E630" s="70">
        <v>2016</v>
      </c>
      <c r="F630" s="70" t="s">
        <v>155</v>
      </c>
      <c r="G630" s="70" t="s">
        <v>2368</v>
      </c>
      <c r="H630" s="70" t="s">
        <v>2369</v>
      </c>
      <c r="I630" s="148"/>
      <c r="J630" s="71">
        <v>2082.5734398415148</v>
      </c>
      <c r="K630" s="71">
        <v>95.599972679231186</v>
      </c>
      <c r="L630" s="71">
        <v>283.93504676377103</v>
      </c>
      <c r="M630" s="71">
        <v>2346.3515100758214</v>
      </c>
      <c r="N630" s="71">
        <v>2390.2487833749215</v>
      </c>
      <c r="O630" s="71">
        <v>1242.2535203372875</v>
      </c>
      <c r="P630" s="71">
        <v>799.62902101997656</v>
      </c>
      <c r="Q630" s="71">
        <v>81.483014394018682</v>
      </c>
      <c r="R630" s="71">
        <v>27.351053829909056</v>
      </c>
      <c r="S630" s="71">
        <v>126.55785585093999</v>
      </c>
      <c r="T630" s="72"/>
      <c r="U630" s="71">
        <v>283489650</v>
      </c>
      <c r="V630" s="71">
        <v>39844</v>
      </c>
      <c r="W630" s="71">
        <v>4419</v>
      </c>
      <c r="X630" s="71">
        <v>434606</v>
      </c>
      <c r="Y630" s="71">
        <v>478395</v>
      </c>
      <c r="Z630" s="71">
        <v>730612</v>
      </c>
      <c r="AA630" s="71">
        <v>164576</v>
      </c>
      <c r="AB630" s="71">
        <v>1153627</v>
      </c>
      <c r="AC630" s="71">
        <v>4671290.764595815</v>
      </c>
      <c r="AD630" s="71">
        <v>126.55785585094</v>
      </c>
      <c r="AE630" s="72"/>
      <c r="AF630" s="71">
        <v>2378803158.141706</v>
      </c>
      <c r="AG630" s="71">
        <v>65259532.739760473</v>
      </c>
      <c r="AH630" s="71">
        <v>19219165.328165062</v>
      </c>
      <c r="AI630" s="71">
        <v>2897455836.2731991</v>
      </c>
      <c r="AJ630" s="71">
        <v>3255676986.718554</v>
      </c>
      <c r="AK630" s="71"/>
      <c r="AL630" s="71"/>
      <c r="AM630" s="71">
        <v>158222569.0529452</v>
      </c>
      <c r="AN630" s="71"/>
      <c r="AO630" s="71"/>
      <c r="AP630" s="71">
        <v>8774637248.2543297</v>
      </c>
      <c r="AQ630" s="72"/>
      <c r="AR630" s="71">
        <v>10643</v>
      </c>
      <c r="AS630" s="71">
        <v>2897</v>
      </c>
      <c r="AT630" s="71">
        <v>14</v>
      </c>
      <c r="AU630" s="71">
        <v>6</v>
      </c>
      <c r="AV630" s="71">
        <v>0</v>
      </c>
      <c r="AW630" s="71">
        <v>5</v>
      </c>
      <c r="AX630" s="71"/>
      <c r="AY630" s="72"/>
      <c r="AZ630" s="71">
        <v>45383.213000000003</v>
      </c>
      <c r="BA630" s="71">
        <v>259034.41200000001</v>
      </c>
      <c r="BB630" s="71">
        <v>124526</v>
      </c>
      <c r="BC630" s="71">
        <v>1759.3</v>
      </c>
      <c r="BD630" s="71">
        <v>0</v>
      </c>
      <c r="BE630" s="71">
        <v>10350</v>
      </c>
      <c r="BF630" s="71"/>
      <c r="BG630" s="72"/>
      <c r="BH630" s="71">
        <v>0</v>
      </c>
      <c r="BI630" s="71">
        <v>0</v>
      </c>
      <c r="BJ630" s="71">
        <v>1628.175</v>
      </c>
      <c r="BK630" s="71">
        <v>483.22</v>
      </c>
      <c r="BL630" s="71">
        <v>428.73199999999997</v>
      </c>
      <c r="BM630" s="71">
        <v>0</v>
      </c>
      <c r="BN630" s="72"/>
      <c r="BO630" s="71">
        <v>0</v>
      </c>
      <c r="BP630" s="71">
        <v>0</v>
      </c>
      <c r="BQ630" s="71">
        <v>113</v>
      </c>
      <c r="BR630" s="71">
        <v>2</v>
      </c>
      <c r="BS630" s="71">
        <v>51</v>
      </c>
      <c r="BT630" s="71">
        <v>0</v>
      </c>
      <c r="BU630"/>
      <c r="BV630" s="70">
        <v>2350.165</v>
      </c>
      <c r="BW630" s="70">
        <v>18.416</v>
      </c>
      <c r="BX630" s="70">
        <v>99.105999999999995</v>
      </c>
      <c r="BY630" s="70">
        <v>4.3970000000000002</v>
      </c>
      <c r="BZ630" s="70">
        <v>20.318999999999999</v>
      </c>
      <c r="CA630" s="70">
        <v>0</v>
      </c>
      <c r="CB630" s="70">
        <v>20.712</v>
      </c>
      <c r="CC630" s="70">
        <v>27.012</v>
      </c>
      <c r="CD630" s="70">
        <v>0</v>
      </c>
    </row>
    <row r="631" spans="1:82">
      <c r="A631" s="70" t="s">
        <v>2382</v>
      </c>
      <c r="B631" s="70">
        <v>524</v>
      </c>
      <c r="C631" s="70">
        <v>14</v>
      </c>
      <c r="D631" s="70">
        <v>31</v>
      </c>
      <c r="E631" s="70">
        <v>2017</v>
      </c>
      <c r="F631" s="70" t="s">
        <v>156</v>
      </c>
      <c r="G631" s="70" t="s">
        <v>2368</v>
      </c>
      <c r="H631" s="70" t="s">
        <v>2369</v>
      </c>
      <c r="I631" s="148"/>
      <c r="J631" s="71">
        <v>1942.0960166456198</v>
      </c>
      <c r="K631" s="71">
        <v>91.883688678168241</v>
      </c>
      <c r="L631" s="71">
        <v>272.25113188639631</v>
      </c>
      <c r="M631" s="71">
        <v>2067.4669283948861</v>
      </c>
      <c r="N631" s="71">
        <v>2523.3317295994907</v>
      </c>
      <c r="O631" s="71">
        <v>1231.3826169518497</v>
      </c>
      <c r="P631" s="71">
        <v>791.8262126506271</v>
      </c>
      <c r="Q631" s="71">
        <v>78.575339091523205</v>
      </c>
      <c r="R631" s="71">
        <v>25.986716481775638</v>
      </c>
      <c r="S631" s="71">
        <v>130.4206496698786</v>
      </c>
      <c r="T631" s="72"/>
      <c r="U631" s="71">
        <v>302057630</v>
      </c>
      <c r="V631" s="71">
        <v>39844</v>
      </c>
      <c r="W631" s="71">
        <v>4419</v>
      </c>
      <c r="X631" s="71">
        <v>434606</v>
      </c>
      <c r="Y631" s="71">
        <v>482491</v>
      </c>
      <c r="Z631" s="71">
        <v>736232</v>
      </c>
      <c r="AA631" s="71">
        <v>164009</v>
      </c>
      <c r="AB631" s="71">
        <v>1150398</v>
      </c>
      <c r="AC631" s="71">
        <v>4526339.9999999991</v>
      </c>
      <c r="AD631" s="71">
        <v>130.4206496698786</v>
      </c>
      <c r="AE631" s="72"/>
      <c r="AF631" s="71">
        <v>2288565194.610353</v>
      </c>
      <c r="AG631" s="71">
        <v>64726240.606117673</v>
      </c>
      <c r="AH631" s="71">
        <v>28290036.12882055</v>
      </c>
      <c r="AI631" s="71">
        <v>2733390583.1532559</v>
      </c>
      <c r="AJ631" s="71">
        <v>3627442995.0225978</v>
      </c>
      <c r="AK631" s="71"/>
      <c r="AL631" s="71"/>
      <c r="AM631" s="71">
        <v>158026586.52084929</v>
      </c>
      <c r="AN631" s="71"/>
      <c r="AO631" s="71"/>
      <c r="AP631" s="71">
        <v>8900441636.0419941</v>
      </c>
      <c r="AQ631" s="72"/>
      <c r="AR631" s="71">
        <v>11627</v>
      </c>
      <c r="AS631" s="71">
        <v>3216</v>
      </c>
      <c r="AT631" s="71">
        <v>14</v>
      </c>
      <c r="AU631" s="71">
        <v>7</v>
      </c>
      <c r="AV631" s="71">
        <v>0</v>
      </c>
      <c r="AW631" s="71">
        <v>6</v>
      </c>
      <c r="AX631" s="71"/>
      <c r="AY631" s="72"/>
      <c r="AZ631" s="71">
        <v>50497.293000000012</v>
      </c>
      <c r="BA631" s="71">
        <v>290294.11200000002</v>
      </c>
      <c r="BB631" s="71">
        <v>124526</v>
      </c>
      <c r="BC631" s="71">
        <v>1766.4</v>
      </c>
      <c r="BD631" s="71">
        <v>0</v>
      </c>
      <c r="BE631" s="71">
        <v>10380</v>
      </c>
      <c r="BF631" s="71"/>
      <c r="BG631" s="72"/>
      <c r="BH631" s="71">
        <v>0</v>
      </c>
      <c r="BI631" s="71">
        <v>0</v>
      </c>
      <c r="BJ631" s="71">
        <v>1704.2629999999999</v>
      </c>
      <c r="BK631" s="71">
        <v>464.06</v>
      </c>
      <c r="BL631" s="71">
        <v>437.52800000000002</v>
      </c>
      <c r="BM631" s="71">
        <v>0</v>
      </c>
      <c r="BN631" s="72"/>
      <c r="BO631" s="71">
        <v>0</v>
      </c>
      <c r="BP631" s="71">
        <v>0</v>
      </c>
      <c r="BQ631" s="71">
        <v>116</v>
      </c>
      <c r="BR631" s="71">
        <v>2</v>
      </c>
      <c r="BS631" s="71">
        <v>51</v>
      </c>
      <c r="BT631" s="71">
        <v>0</v>
      </c>
      <c r="BU631"/>
      <c r="BV631" s="70">
        <v>2430.585</v>
      </c>
      <c r="BW631" s="70">
        <v>18.536999999999999</v>
      </c>
      <c r="BX631" s="70">
        <v>106.20099999999999</v>
      </c>
      <c r="BY631" s="70">
        <v>2.7989999999999999</v>
      </c>
      <c r="BZ631" s="70">
        <v>24.611000000000001</v>
      </c>
      <c r="CA631" s="70">
        <v>3.194</v>
      </c>
      <c r="CB631" s="70">
        <v>19.923999999999999</v>
      </c>
      <c r="CC631" s="70">
        <v>0</v>
      </c>
      <c r="CD631" s="70">
        <v>0</v>
      </c>
    </row>
    <row r="632" spans="1:82">
      <c r="A632" s="70" t="s">
        <v>2383</v>
      </c>
      <c r="B632" s="70">
        <v>525</v>
      </c>
      <c r="C632" s="70">
        <v>15</v>
      </c>
      <c r="D632" s="70">
        <v>31</v>
      </c>
      <c r="E632" s="70">
        <v>2018</v>
      </c>
      <c r="F632" s="70" t="s">
        <v>183</v>
      </c>
      <c r="G632" s="70" t="s">
        <v>2368</v>
      </c>
      <c r="H632" s="70" t="s">
        <v>2369</v>
      </c>
      <c r="I632" s="148"/>
      <c r="J632" s="71">
        <v>1908.9039784891265</v>
      </c>
      <c r="K632" s="71">
        <v>83.876792456482363</v>
      </c>
      <c r="L632" s="71">
        <v>251.01216423370303</v>
      </c>
      <c r="M632" s="71">
        <v>1970.1680430266854</v>
      </c>
      <c r="N632" s="71">
        <v>2166.4107752998225</v>
      </c>
      <c r="O632" s="71">
        <v>1215.146908129748</v>
      </c>
      <c r="P632" s="71">
        <v>785.37337224984185</v>
      </c>
      <c r="Q632" s="71">
        <v>72.631139250372499</v>
      </c>
      <c r="R632" s="71">
        <v>26.25200939713072</v>
      </c>
      <c r="S632" s="71">
        <v>123.79633768059161</v>
      </c>
      <c r="T632" s="72"/>
      <c r="U632" s="71">
        <v>314091497</v>
      </c>
      <c r="V632" s="71">
        <v>39844</v>
      </c>
      <c r="W632" s="71">
        <v>4419</v>
      </c>
      <c r="X632" s="71">
        <v>434606</v>
      </c>
      <c r="Y632" s="71">
        <v>486199</v>
      </c>
      <c r="Z632" s="71">
        <v>740436</v>
      </c>
      <c r="AA632" s="71">
        <v>164308</v>
      </c>
      <c r="AB632" s="71">
        <v>1145948</v>
      </c>
      <c r="AC632" s="71">
        <v>4554628</v>
      </c>
      <c r="AD632" s="71">
        <v>123.79633768059161</v>
      </c>
      <c r="AE632" s="72"/>
      <c r="AF632" s="71">
        <v>2429821101.8793941</v>
      </c>
      <c r="AG632" s="71">
        <v>57544303.978183143</v>
      </c>
      <c r="AH632" s="71">
        <v>27178419.413056049</v>
      </c>
      <c r="AI632" s="71">
        <v>2711568571.3798981</v>
      </c>
      <c r="AJ632" s="71">
        <v>3233758453.443738</v>
      </c>
      <c r="AK632" s="71"/>
      <c r="AL632" s="71"/>
      <c r="AM632" s="71">
        <v>157741015.01779261</v>
      </c>
      <c r="AN632" s="71"/>
      <c r="AO632" s="71"/>
      <c r="AP632" s="71">
        <v>8617611865.1120625</v>
      </c>
      <c r="AQ632" s="72"/>
      <c r="AR632" s="71">
        <v>13138</v>
      </c>
      <c r="AS632" s="71">
        <v>3509</v>
      </c>
      <c r="AT632" s="71">
        <v>14</v>
      </c>
      <c r="AU632" s="71">
        <v>8</v>
      </c>
      <c r="AV632" s="71">
        <v>0</v>
      </c>
      <c r="AW632" s="71">
        <v>7</v>
      </c>
      <c r="AX632" s="71"/>
      <c r="AY632" s="72"/>
      <c r="AZ632" s="71">
        <v>57453.663000000059</v>
      </c>
      <c r="BA632" s="71">
        <v>417680.18199999997</v>
      </c>
      <c r="BB632" s="71">
        <v>124526</v>
      </c>
      <c r="BC632" s="71">
        <v>2346.4</v>
      </c>
      <c r="BD632" s="71">
        <v>0</v>
      </c>
      <c r="BE632" s="71">
        <v>11375</v>
      </c>
      <c r="BF632" s="71"/>
      <c r="BG632" s="72"/>
      <c r="BH632" s="71">
        <v>0</v>
      </c>
      <c r="BI632" s="71">
        <v>0</v>
      </c>
      <c r="BJ632" s="71">
        <v>1520.1769999999999</v>
      </c>
      <c r="BK632" s="71">
        <v>392.30900000000003</v>
      </c>
      <c r="BL632" s="71">
        <v>414.83700000000005</v>
      </c>
      <c r="BM632" s="71">
        <v>0</v>
      </c>
      <c r="BN632" s="72"/>
      <c r="BO632" s="71">
        <v>0</v>
      </c>
      <c r="BP632" s="71">
        <v>0</v>
      </c>
      <c r="BQ632" s="71">
        <v>114</v>
      </c>
      <c r="BR632" s="71">
        <v>2</v>
      </c>
      <c r="BS632" s="71">
        <v>52</v>
      </c>
      <c r="BT632" s="71">
        <v>0</v>
      </c>
      <c r="BU632"/>
      <c r="BV632" s="70">
        <v>2127.1410000000001</v>
      </c>
      <c r="BW632" s="70">
        <v>19.233000000000001</v>
      </c>
      <c r="BX632" s="70">
        <v>109.66</v>
      </c>
      <c r="BY632" s="70">
        <v>2.056</v>
      </c>
      <c r="BZ632" s="70">
        <v>21.635000000000002</v>
      </c>
      <c r="CA632" s="70">
        <v>3.113</v>
      </c>
      <c r="CB632" s="70">
        <v>25.878</v>
      </c>
      <c r="CC632" s="70">
        <v>18.606999999999999</v>
      </c>
      <c r="CD632" s="70">
        <v>0</v>
      </c>
    </row>
    <row r="633" spans="1:82">
      <c r="A633" s="70" t="s">
        <v>2384</v>
      </c>
      <c r="B633" s="70">
        <v>526</v>
      </c>
      <c r="C633" s="70">
        <v>16</v>
      </c>
      <c r="D633" s="70">
        <v>31</v>
      </c>
      <c r="E633" s="70">
        <v>2019</v>
      </c>
      <c r="F633" s="70" t="s">
        <v>158</v>
      </c>
      <c r="G633" s="70" t="s">
        <v>2368</v>
      </c>
      <c r="H633" s="70" t="s">
        <v>2369</v>
      </c>
      <c r="I633" s="148"/>
      <c r="J633" s="71">
        <v>1690.629371192608</v>
      </c>
      <c r="K633" s="71">
        <v>75.712441663390578</v>
      </c>
      <c r="L633" s="71">
        <v>252.87177180023662</v>
      </c>
      <c r="M633" s="71">
        <v>1844.7163089347887</v>
      </c>
      <c r="N633" s="71">
        <v>1867.9710018356309</v>
      </c>
      <c r="O633" s="71">
        <v>1185.8986065323888</v>
      </c>
      <c r="P633" s="71">
        <v>765.70922959719121</v>
      </c>
      <c r="Q633" s="71">
        <v>70.3257067149477</v>
      </c>
      <c r="R633" s="71">
        <v>25.128670419659993</v>
      </c>
      <c r="S633" s="71">
        <v>139.96213444927872</v>
      </c>
      <c r="T633" s="72"/>
      <c r="U633" s="71">
        <v>300589540</v>
      </c>
      <c r="V633" s="71">
        <v>39844</v>
      </c>
      <c r="W633" s="71">
        <v>4419</v>
      </c>
      <c r="X633" s="71">
        <v>434606</v>
      </c>
      <c r="Y633" s="71">
        <v>489511</v>
      </c>
      <c r="Z633" s="71">
        <v>742452</v>
      </c>
      <c r="AA633" s="71">
        <v>158995</v>
      </c>
      <c r="AB633" s="71">
        <v>1139612</v>
      </c>
      <c r="AC633" s="71">
        <v>4431140</v>
      </c>
      <c r="AD633" s="71">
        <v>139.96213444927869</v>
      </c>
      <c r="AE633" s="72"/>
      <c r="AF633" s="71">
        <v>2258113072.401474</v>
      </c>
      <c r="AG633" s="71">
        <v>55600631.209042311</v>
      </c>
      <c r="AH633" s="71">
        <v>28764050.295302488</v>
      </c>
      <c r="AI633" s="71">
        <v>2704874761.8753309</v>
      </c>
      <c r="AJ633" s="71">
        <v>3101026628.9138842</v>
      </c>
      <c r="AK633" s="71">
        <v>0</v>
      </c>
      <c r="AL633" s="71">
        <v>0</v>
      </c>
      <c r="AM633" s="71">
        <v>155206575.4054572</v>
      </c>
      <c r="AN633" s="71">
        <v>0</v>
      </c>
      <c r="AO633" s="71">
        <v>0</v>
      </c>
      <c r="AP633" s="71">
        <v>8303585720.1004915</v>
      </c>
      <c r="AQ633" s="72"/>
      <c r="AR633" s="71">
        <v>13730</v>
      </c>
      <c r="AS633" s="71">
        <v>3754</v>
      </c>
      <c r="AT633" s="71">
        <v>15</v>
      </c>
      <c r="AU633" s="71">
        <v>8</v>
      </c>
      <c r="AV633" s="71">
        <v>0</v>
      </c>
      <c r="AW633" s="71">
        <v>8</v>
      </c>
      <c r="AX633" s="71"/>
      <c r="AY633" s="72"/>
      <c r="AZ633" s="71">
        <v>61135.428999999996</v>
      </c>
      <c r="BA633" s="71">
        <v>447307.81199999998</v>
      </c>
      <c r="BB633" s="71">
        <v>132006</v>
      </c>
      <c r="BC633" s="71">
        <v>2346.4</v>
      </c>
      <c r="BD633" s="71">
        <v>0</v>
      </c>
      <c r="BE633" s="71">
        <v>11735</v>
      </c>
      <c r="BF633" s="71"/>
      <c r="BG633" s="72"/>
      <c r="BH633" s="71">
        <v>7.1180000000000003</v>
      </c>
      <c r="BI633" s="71">
        <v>0</v>
      </c>
      <c r="BJ633" s="71">
        <v>1411.875</v>
      </c>
      <c r="BK633" s="71">
        <v>441.44499999999999</v>
      </c>
      <c r="BL633" s="71">
        <v>378.83699999999999</v>
      </c>
      <c r="BM633" s="71">
        <v>0</v>
      </c>
      <c r="BN633" s="72"/>
      <c r="BO633" s="71">
        <v>2</v>
      </c>
      <c r="BP633" s="71">
        <v>0</v>
      </c>
      <c r="BQ633" s="71">
        <v>118</v>
      </c>
      <c r="BR633" s="71">
        <v>2</v>
      </c>
      <c r="BS633" s="71">
        <v>49</v>
      </c>
      <c r="BT633" s="71">
        <v>0</v>
      </c>
      <c r="BU633"/>
      <c r="BV633" s="70">
        <v>2071.172</v>
      </c>
      <c r="BW633" s="70">
        <v>16.792999999999999</v>
      </c>
      <c r="BX633" s="70">
        <v>109.548</v>
      </c>
      <c r="BY633" s="70">
        <v>0</v>
      </c>
      <c r="BZ633" s="70">
        <v>23.318999999999999</v>
      </c>
      <c r="CA633" s="70">
        <v>0</v>
      </c>
      <c r="CB633" s="70">
        <v>18.443000000000001</v>
      </c>
      <c r="CC633" s="70">
        <v>0</v>
      </c>
      <c r="CD633" s="70">
        <v>0</v>
      </c>
    </row>
    <row r="634" spans="1:82">
      <c r="A634" s="70" t="s">
        <v>2385</v>
      </c>
      <c r="B634" s="70">
        <v>527</v>
      </c>
      <c r="C634" s="70">
        <v>17</v>
      </c>
      <c r="D634" s="70">
        <v>31</v>
      </c>
      <c r="E634" s="70">
        <v>2020</v>
      </c>
      <c r="F634" s="70" t="s">
        <v>159</v>
      </c>
      <c r="G634" s="1064" t="s">
        <v>2368</v>
      </c>
      <c r="H634" s="70" t="s">
        <v>2369</v>
      </c>
      <c r="I634" s="148"/>
      <c r="J634" s="71">
        <v>1624.024866992266</v>
      </c>
      <c r="K634" s="71">
        <v>80.099167440428658</v>
      </c>
      <c r="L634" s="71">
        <v>311.5404671758148</v>
      </c>
      <c r="M634" s="71">
        <v>1692.9931535471078</v>
      </c>
      <c r="N634" s="71">
        <v>1761.438624820943</v>
      </c>
      <c r="O634" s="71">
        <v>1040.0784173755178</v>
      </c>
      <c r="P634" s="71">
        <v>718.77330082885419</v>
      </c>
      <c r="Q634" s="71">
        <v>66.782217122126994</v>
      </c>
      <c r="R634" s="71">
        <v>21.273588114683644</v>
      </c>
      <c r="S634" s="71">
        <v>124.40959414891053</v>
      </c>
      <c r="T634" s="72"/>
      <c r="U634" s="71">
        <v>262680601</v>
      </c>
      <c r="V634" s="71">
        <v>38485</v>
      </c>
      <c r="W634" s="71">
        <v>5342</v>
      </c>
      <c r="X634" s="71">
        <v>436508</v>
      </c>
      <c r="Y634" s="71">
        <v>492351</v>
      </c>
      <c r="Z634" s="71">
        <v>743212</v>
      </c>
      <c r="AA634" s="71">
        <v>158636</v>
      </c>
      <c r="AB634" s="71">
        <v>1132656</v>
      </c>
      <c r="AC634" s="71">
        <v>3771163.9999999995</v>
      </c>
      <c r="AD634" s="71">
        <v>124.40959414891053</v>
      </c>
      <c r="AE634" s="72"/>
      <c r="AF634" s="71">
        <v>2365085557.2402101</v>
      </c>
      <c r="AG634" s="71">
        <v>56692598.264047764</v>
      </c>
      <c r="AH634" s="71">
        <v>32794698.18232917</v>
      </c>
      <c r="AI634" s="71">
        <v>2685015730.911777</v>
      </c>
      <c r="AJ634" s="71">
        <v>3171898419.7407532</v>
      </c>
      <c r="AK634" s="71">
        <v>0</v>
      </c>
      <c r="AL634" s="71">
        <v>0</v>
      </c>
      <c r="AM634" s="71">
        <v>147824192.07062653</v>
      </c>
      <c r="AN634" s="71">
        <v>0</v>
      </c>
      <c r="AO634" s="71">
        <v>0</v>
      </c>
      <c r="AP634" s="71">
        <v>8459311196.4097433</v>
      </c>
      <c r="AQ634" s="72"/>
      <c r="AR634" s="71">
        <v>14676</v>
      </c>
      <c r="AS634" s="71">
        <v>3847</v>
      </c>
      <c r="AT634" s="71">
        <v>16</v>
      </c>
      <c r="AU634" s="71">
        <v>8</v>
      </c>
      <c r="AV634" s="71">
        <v>0</v>
      </c>
      <c r="AW634" s="71">
        <v>8</v>
      </c>
      <c r="AX634" s="71"/>
      <c r="AY634" s="72"/>
      <c r="AZ634" s="71">
        <v>65776.083999999959</v>
      </c>
      <c r="BA634" s="71">
        <v>479807.61200000002</v>
      </c>
      <c r="BB634" s="71">
        <v>132025.79999999999</v>
      </c>
      <c r="BC634" s="71">
        <v>2346.4</v>
      </c>
      <c r="BD634" s="71">
        <v>0</v>
      </c>
      <c r="BE634" s="71">
        <v>11735</v>
      </c>
      <c r="BF634" s="71"/>
      <c r="BG634" s="72"/>
      <c r="BH634" s="71">
        <v>5.9649999999999999</v>
      </c>
      <c r="BI634" s="71">
        <v>0</v>
      </c>
      <c r="BJ634" s="71">
        <v>1283.9380000000001</v>
      </c>
      <c r="BK634" s="71">
        <v>412.82100000000003</v>
      </c>
      <c r="BL634" s="71">
        <v>350.38100000000003</v>
      </c>
      <c r="BM634" s="71">
        <v>0</v>
      </c>
      <c r="BN634" s="72"/>
      <c r="BO634" s="71">
        <v>2</v>
      </c>
      <c r="BP634" s="71">
        <v>0</v>
      </c>
      <c r="BQ634" s="71">
        <v>112</v>
      </c>
      <c r="BR634" s="71">
        <v>2</v>
      </c>
      <c r="BS634" s="71">
        <v>47</v>
      </c>
      <c r="BT634" s="71">
        <v>0</v>
      </c>
      <c r="BU634"/>
      <c r="BV634" s="70">
        <v>1886.865</v>
      </c>
      <c r="BW634" s="70">
        <v>15.242000000000001</v>
      </c>
      <c r="BX634" s="70">
        <v>109.459</v>
      </c>
      <c r="BY634" s="70">
        <v>0</v>
      </c>
      <c r="BZ634" s="70">
        <v>18.677</v>
      </c>
      <c r="CA634" s="70">
        <v>0</v>
      </c>
      <c r="CB634" s="70">
        <v>18</v>
      </c>
      <c r="CC634" s="70">
        <v>4.8620000000000001</v>
      </c>
      <c r="CD634" s="70">
        <v>0</v>
      </c>
    </row>
    <row r="635" spans="1:82">
      <c r="A635" s="70" t="s">
        <v>2386</v>
      </c>
      <c r="B635" s="70">
        <v>527</v>
      </c>
      <c r="C635" s="70">
        <v>18</v>
      </c>
      <c r="D635" s="70">
        <v>31</v>
      </c>
      <c r="E635" s="70">
        <v>2021</v>
      </c>
      <c r="F635" s="70" t="s">
        <v>160</v>
      </c>
      <c r="G635" s="1064" t="s">
        <v>2368</v>
      </c>
      <c r="H635" s="70" t="s">
        <v>2369</v>
      </c>
      <c r="I635" s="148"/>
      <c r="J635" s="71">
        <v>2064.1469997236136</v>
      </c>
      <c r="K635" s="71">
        <v>84.907311782666369</v>
      </c>
      <c r="L635" s="71">
        <v>307.45281782491298</v>
      </c>
      <c r="M635" s="71">
        <v>1785.1580169503904</v>
      </c>
      <c r="N635" s="71">
        <v>1867.9128321577443</v>
      </c>
      <c r="O635" s="71">
        <v>1010.7579356117291</v>
      </c>
      <c r="P635" s="71">
        <v>737.18466089327387</v>
      </c>
      <c r="Q635" s="71">
        <v>65.656360655524196</v>
      </c>
      <c r="R635" s="71">
        <v>19.986315847793939</v>
      </c>
      <c r="S635" s="71">
        <v>133.75502740976697</v>
      </c>
      <c r="T635" s="72"/>
      <c r="U635" s="71">
        <v>280176359</v>
      </c>
      <c r="V635" s="71">
        <v>38485</v>
      </c>
      <c r="W635" s="71">
        <v>5342</v>
      </c>
      <c r="X635" s="71">
        <v>436508</v>
      </c>
      <c r="Y635" s="71">
        <v>493950</v>
      </c>
      <c r="Z635" s="71">
        <v>743677</v>
      </c>
      <c r="AA635" s="71">
        <v>158650</v>
      </c>
      <c r="AB635" s="71">
        <v>1124501</v>
      </c>
      <c r="AC635" s="71">
        <v>3437096</v>
      </c>
      <c r="AD635" s="71">
        <v>133.75502740976697</v>
      </c>
      <c r="AE635" s="72"/>
      <c r="AF635" s="71">
        <v>3137826283.5448799</v>
      </c>
      <c r="AG635" s="71">
        <v>59834969.535495669</v>
      </c>
      <c r="AH635" s="71">
        <v>30561697.504894968</v>
      </c>
      <c r="AI635" s="71">
        <v>2820622399.3422642</v>
      </c>
      <c r="AJ635" s="71">
        <v>3055820140.924408</v>
      </c>
      <c r="AK635" s="71">
        <v>0</v>
      </c>
      <c r="AL635" s="71">
        <v>0</v>
      </c>
      <c r="AM635" s="71">
        <v>147606373.10376218</v>
      </c>
      <c r="AN635" s="71">
        <v>0</v>
      </c>
      <c r="AO635" s="71">
        <v>0</v>
      </c>
      <c r="AP635" s="71">
        <v>9252271863.9557037</v>
      </c>
      <c r="AQ635" s="72"/>
      <c r="AR635" s="71">
        <v>16182</v>
      </c>
      <c r="AS635" s="71">
        <v>3889</v>
      </c>
      <c r="AT635" s="71">
        <v>16</v>
      </c>
      <c r="AU635" s="71">
        <v>8</v>
      </c>
      <c r="AV635" s="71">
        <v>0</v>
      </c>
      <c r="AW635" s="71">
        <v>8</v>
      </c>
      <c r="AX635" s="71"/>
      <c r="AY635" s="72"/>
      <c r="AZ635" s="71">
        <v>72522.050000000731</v>
      </c>
      <c r="BA635" s="71">
        <v>484983.08200000151</v>
      </c>
      <c r="BB635" s="71">
        <v>132025.79999999999</v>
      </c>
      <c r="BC635" s="71">
        <v>2346.4</v>
      </c>
      <c r="BD635" s="71">
        <v>0</v>
      </c>
      <c r="BE635" s="71">
        <v>11735</v>
      </c>
      <c r="BF635" s="71"/>
      <c r="BG635" s="72"/>
      <c r="BH635" s="71">
        <v>5.5469999999999997</v>
      </c>
      <c r="BI635" s="71">
        <v>0</v>
      </c>
      <c r="BJ635" s="71">
        <v>1371.4480000000001</v>
      </c>
      <c r="BK635" s="71">
        <v>437.87200000000001</v>
      </c>
      <c r="BL635" s="71">
        <v>322.67</v>
      </c>
      <c r="BM635" s="71">
        <v>0</v>
      </c>
      <c r="BN635" s="72"/>
      <c r="BO635" s="71">
        <v>2</v>
      </c>
      <c r="BP635" s="71">
        <v>0</v>
      </c>
      <c r="BQ635" s="71">
        <v>112</v>
      </c>
      <c r="BR635" s="71">
        <v>3</v>
      </c>
      <c r="BS635" s="71">
        <v>44</v>
      </c>
      <c r="BT635" s="71">
        <v>0</v>
      </c>
      <c r="BU635"/>
      <c r="BV635" s="70">
        <v>1900.511</v>
      </c>
      <c r="BW635" s="70">
        <v>17.427</v>
      </c>
      <c r="BX635" s="70">
        <v>105.72799999999999</v>
      </c>
      <c r="BY635" s="70">
        <v>0</v>
      </c>
      <c r="BZ635" s="70">
        <v>23.315999999999999</v>
      </c>
      <c r="CA635" s="70">
        <v>3.9</v>
      </c>
      <c r="CB635" s="70">
        <v>59.347999999999999</v>
      </c>
      <c r="CC635" s="70">
        <v>23.178999999999998</v>
      </c>
      <c r="CD635" s="70">
        <v>4.1280000000000001</v>
      </c>
    </row>
    <row r="636" spans="1:82">
      <c r="A636" s="70" t="s">
        <v>2387</v>
      </c>
      <c r="B636" s="70">
        <v>527</v>
      </c>
      <c r="C636" s="70">
        <v>19</v>
      </c>
      <c r="D636" s="70">
        <v>31</v>
      </c>
      <c r="E636" s="70">
        <v>2022</v>
      </c>
      <c r="F636" s="70" t="s">
        <v>161</v>
      </c>
      <c r="G636" s="70" t="s">
        <v>2368</v>
      </c>
      <c r="H636" s="70" t="s">
        <v>2369</v>
      </c>
      <c r="I636" s="148"/>
      <c r="J636" s="71">
        <v>1598.0860696855659</v>
      </c>
      <c r="K636" s="71">
        <v>81.463754619268158</v>
      </c>
      <c r="L636" s="71">
        <v>243.18694825176479</v>
      </c>
      <c r="M636" s="71">
        <v>1803.5984762304806</v>
      </c>
      <c r="N636" s="71">
        <v>1973.9143216127061</v>
      </c>
      <c r="O636" s="71">
        <v>1066.0779699146681</v>
      </c>
      <c r="P636" s="71">
        <v>729.49315801093712</v>
      </c>
      <c r="Q636" s="71">
        <v>65.775451642692786</v>
      </c>
      <c r="R636" s="71">
        <v>20.253750270122023</v>
      </c>
      <c r="S636" s="71">
        <v>126.54165124022363</v>
      </c>
      <c r="T636" s="72"/>
      <c r="U636" s="71">
        <v>306901953</v>
      </c>
      <c r="V636" s="71">
        <v>38485</v>
      </c>
      <c r="W636" s="71">
        <v>5342</v>
      </c>
      <c r="X636" s="71">
        <v>436508</v>
      </c>
      <c r="Y636" s="71">
        <v>497350</v>
      </c>
      <c r="Z636" s="71">
        <v>745245</v>
      </c>
      <c r="AA636" s="71">
        <v>159388</v>
      </c>
      <c r="AB636" s="71">
        <v>1117303</v>
      </c>
      <c r="AC636" s="71">
        <v>3526832.9999999995</v>
      </c>
      <c r="AD636" s="71">
        <v>126.54165124022363</v>
      </c>
      <c r="AE636" s="72"/>
      <c r="AF636" s="71">
        <v>2366540164.4665222</v>
      </c>
      <c r="AG636" s="71">
        <v>60861537.826947764</v>
      </c>
      <c r="AH636" s="71">
        <v>27501668.800148491</v>
      </c>
      <c r="AI636" s="71">
        <v>2642400470.1611738</v>
      </c>
      <c r="AJ636" s="71">
        <v>3221690005.9425788</v>
      </c>
      <c r="AK636" s="71">
        <v>0</v>
      </c>
      <c r="AL636" s="71">
        <v>0</v>
      </c>
      <c r="AM636" s="71">
        <v>144274313.42295346</v>
      </c>
      <c r="AN636" s="71">
        <v>0</v>
      </c>
      <c r="AO636" s="71">
        <v>0</v>
      </c>
      <c r="AP636" s="71">
        <v>8463268160.6203241</v>
      </c>
      <c r="AQ636" s="72"/>
      <c r="AR636" s="71">
        <v>17174</v>
      </c>
      <c r="AS636" s="71">
        <v>3931</v>
      </c>
      <c r="AT636" s="71">
        <v>16</v>
      </c>
      <c r="AU636" s="71">
        <v>9</v>
      </c>
      <c r="AV636" s="71">
        <v>0</v>
      </c>
      <c r="AW636" s="71">
        <v>8</v>
      </c>
      <c r="AX636" s="71"/>
      <c r="AY636" s="72"/>
      <c r="AZ636" s="71">
        <v>77270.758000000758</v>
      </c>
      <c r="BA636" s="71">
        <v>584371.38200000057</v>
      </c>
      <c r="BB636" s="71">
        <v>132025.79999999999</v>
      </c>
      <c r="BC636" s="71">
        <v>2506.4</v>
      </c>
      <c r="BD636" s="71">
        <v>0</v>
      </c>
      <c r="BE636" s="71">
        <v>11735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18436</v>
      </c>
      <c r="AS637" s="71">
        <v>3941</v>
      </c>
      <c r="AT637" s="71">
        <v>14</v>
      </c>
      <c r="AU637" s="71">
        <v>9</v>
      </c>
      <c r="AV637" s="71">
        <v>0</v>
      </c>
      <c r="AW637" s="71">
        <v>8</v>
      </c>
      <c r="AX637" s="71"/>
      <c r="AY637" s="72"/>
      <c r="AZ637" s="71">
        <v>82922.607000000658</v>
      </c>
      <c r="BA637" s="71">
        <v>584652.78200000059</v>
      </c>
      <c r="BB637" s="71">
        <v>110425.8</v>
      </c>
      <c r="BC637" s="71">
        <v>2506.4</v>
      </c>
      <c r="BD637" s="71">
        <v>0</v>
      </c>
      <c r="BE637" s="71">
        <v>11735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2259</v>
      </c>
      <c r="B9" s="70">
        <v>1</v>
      </c>
      <c r="C9" s="70">
        <v>1</v>
      </c>
      <c r="D9" s="70">
        <v>1</v>
      </c>
      <c r="E9" s="70">
        <v>1990</v>
      </c>
      <c r="F9" s="70" t="s">
        <v>787</v>
      </c>
      <c r="G9" s="1073" t="s">
        <v>2260</v>
      </c>
      <c r="H9" s="70" t="s">
        <v>2261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2262</v>
      </c>
      <c r="B10" s="70">
        <v>2</v>
      </c>
      <c r="C10" s="70">
        <v>2</v>
      </c>
      <c r="D10" s="70">
        <v>1</v>
      </c>
      <c r="E10" s="70">
        <v>2005</v>
      </c>
      <c r="F10" s="70" t="s">
        <v>789</v>
      </c>
      <c r="G10" s="1073" t="s">
        <v>2260</v>
      </c>
      <c r="H10" s="70" t="s">
        <v>2261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2263</v>
      </c>
      <c r="B11" s="70">
        <v>3</v>
      </c>
      <c r="C11" s="70">
        <v>3</v>
      </c>
      <c r="D11" s="70">
        <v>1</v>
      </c>
      <c r="E11" s="70">
        <v>2006</v>
      </c>
      <c r="F11" s="70" t="s">
        <v>790</v>
      </c>
      <c r="G11" s="1073" t="s">
        <v>2260</v>
      </c>
      <c r="H11" s="70" t="s">
        <v>2261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2264</v>
      </c>
      <c r="B12" s="70">
        <v>4</v>
      </c>
      <c r="C12" s="70">
        <v>4</v>
      </c>
      <c r="D12" s="70">
        <v>1</v>
      </c>
      <c r="E12" s="70">
        <v>2007</v>
      </c>
      <c r="F12" s="70" t="s">
        <v>791</v>
      </c>
      <c r="G12" s="1073" t="s">
        <v>2260</v>
      </c>
      <c r="H12" s="70" t="s">
        <v>2261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2265</v>
      </c>
      <c r="B13" s="70">
        <v>5</v>
      </c>
      <c r="C13" s="70">
        <v>5</v>
      </c>
      <c r="D13" s="70">
        <v>1</v>
      </c>
      <c r="E13" s="70">
        <v>2008</v>
      </c>
      <c r="F13" s="70" t="s">
        <v>792</v>
      </c>
      <c r="G13" s="1073" t="s">
        <v>2260</v>
      </c>
      <c r="H13" s="70" t="s">
        <v>2261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2266</v>
      </c>
      <c r="B14" s="70">
        <v>6</v>
      </c>
      <c r="C14" s="70">
        <v>6</v>
      </c>
      <c r="D14" s="70">
        <v>1</v>
      </c>
      <c r="E14" s="70">
        <v>2009</v>
      </c>
      <c r="F14" s="70" t="s">
        <v>176</v>
      </c>
      <c r="G14" s="1073" t="s">
        <v>2260</v>
      </c>
      <c r="H14" s="70" t="s">
        <v>2261</v>
      </c>
      <c r="I14" s="1066"/>
      <c r="J14" s="73">
        <v>0</v>
      </c>
      <c r="K14" s="73">
        <v>0</v>
      </c>
      <c r="L14" s="73">
        <v>0</v>
      </c>
      <c r="M14" s="73">
        <v>0</v>
      </c>
      <c r="N14" s="73">
        <v>0</v>
      </c>
      <c r="O14" s="73">
        <v>0</v>
      </c>
      <c r="P14" s="73">
        <v>0</v>
      </c>
      <c r="Q14" s="73">
        <v>0</v>
      </c>
      <c r="R14" s="73">
        <v>0</v>
      </c>
      <c r="S14" s="73">
        <v>0</v>
      </c>
      <c r="T14" s="73">
        <v>184.83799999999999</v>
      </c>
      <c r="U14" s="73">
        <v>0</v>
      </c>
      <c r="V14" s="73">
        <v>0</v>
      </c>
      <c r="W14" s="73">
        <v>0</v>
      </c>
      <c r="X14" s="73">
        <v>0</v>
      </c>
      <c r="Y14" s="73">
        <v>4.9489999999999998</v>
      </c>
      <c r="Z14" s="73">
        <v>0</v>
      </c>
      <c r="AA14" s="73">
        <v>8.1120000000000001</v>
      </c>
      <c r="AB14" s="73">
        <v>0</v>
      </c>
      <c r="AC14" s="73">
        <v>0</v>
      </c>
      <c r="AD14" s="73">
        <v>0</v>
      </c>
      <c r="AE14" s="73">
        <v>0</v>
      </c>
      <c r="AF14" s="73">
        <v>12.2</v>
      </c>
      <c r="AG14" s="73">
        <v>0</v>
      </c>
      <c r="AH14" s="73">
        <v>12.6</v>
      </c>
      <c r="AI14" s="73">
        <v>0</v>
      </c>
      <c r="AJ14" s="73">
        <v>0</v>
      </c>
      <c r="AK14" s="73">
        <v>101.7</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12.9</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184.83799999999999</v>
      </c>
      <c r="DV14" s="73">
        <v>0</v>
      </c>
      <c r="DW14" s="73">
        <v>0</v>
      </c>
      <c r="DX14" s="73">
        <v>0</v>
      </c>
      <c r="DY14" s="73">
        <v>0</v>
      </c>
      <c r="DZ14" s="73">
        <v>4.9489999999999998</v>
      </c>
      <c r="EA14" s="73">
        <v>0</v>
      </c>
      <c r="EB14" s="73">
        <v>8.1120000000000001</v>
      </c>
      <c r="EC14" s="73">
        <v>0</v>
      </c>
      <c r="ED14" s="73">
        <v>0</v>
      </c>
      <c r="EE14" s="73">
        <v>0</v>
      </c>
      <c r="EF14" s="73">
        <v>0</v>
      </c>
      <c r="EG14" s="73">
        <v>12.2</v>
      </c>
      <c r="EH14" s="73">
        <v>0</v>
      </c>
      <c r="EI14" s="73">
        <v>12.6</v>
      </c>
      <c r="EJ14" s="73">
        <v>0</v>
      </c>
      <c r="EK14" s="73">
        <v>0</v>
      </c>
      <c r="EL14" s="73">
        <v>101.7</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12.9</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324.399</v>
      </c>
      <c r="HL14" s="73">
        <v>0</v>
      </c>
      <c r="HM14" s="73">
        <v>0</v>
      </c>
      <c r="HN14" s="73">
        <v>0</v>
      </c>
      <c r="HO14" s="73">
        <v>0</v>
      </c>
      <c r="HP14" s="73">
        <v>0</v>
      </c>
      <c r="HQ14" s="73">
        <v>0</v>
      </c>
      <c r="HR14" s="73">
        <v>0</v>
      </c>
      <c r="HS14" s="73">
        <v>0</v>
      </c>
      <c r="HT14" s="73">
        <v>0</v>
      </c>
      <c r="HU14" s="73">
        <v>12.9</v>
      </c>
      <c r="HV14" s="73">
        <v>0</v>
      </c>
      <c r="HW14" s="73">
        <v>0</v>
      </c>
      <c r="HX14" s="73">
        <v>0</v>
      </c>
      <c r="HY14" s="73">
        <v>0</v>
      </c>
      <c r="HZ14" s="73">
        <v>0</v>
      </c>
      <c r="IA14" s="73">
        <v>0</v>
      </c>
      <c r="IB14" s="73">
        <v>0</v>
      </c>
      <c r="IC14" s="73">
        <v>0</v>
      </c>
      <c r="ID14" s="73">
        <v>0</v>
      </c>
      <c r="IE14" s="73">
        <v>0</v>
      </c>
      <c r="IF14" s="73">
        <v>324.399</v>
      </c>
      <c r="IG14" s="73">
        <v>0</v>
      </c>
      <c r="IH14" s="73">
        <v>0</v>
      </c>
      <c r="II14" s="73">
        <v>0</v>
      </c>
      <c r="IJ14" s="73">
        <v>0</v>
      </c>
      <c r="IK14" s="73">
        <v>0</v>
      </c>
      <c r="IL14" s="73">
        <v>0</v>
      </c>
      <c r="IM14" s="73">
        <v>0</v>
      </c>
      <c r="IN14" s="73">
        <v>0</v>
      </c>
      <c r="IO14" s="73">
        <v>0</v>
      </c>
      <c r="IP14" s="73">
        <v>12.9</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7</v>
      </c>
      <c r="JH14" s="71">
        <v>0</v>
      </c>
      <c r="JI14" s="71">
        <v>0</v>
      </c>
      <c r="JJ14" s="71">
        <v>0</v>
      </c>
      <c r="JK14" s="71">
        <v>0</v>
      </c>
      <c r="JL14" s="71">
        <v>1</v>
      </c>
      <c r="JM14" s="71">
        <v>0</v>
      </c>
      <c r="JN14" s="71">
        <v>1</v>
      </c>
      <c r="JO14" s="71">
        <v>0</v>
      </c>
      <c r="JP14" s="71">
        <v>0</v>
      </c>
      <c r="JQ14" s="71">
        <v>0</v>
      </c>
      <c r="JR14" s="71">
        <v>0</v>
      </c>
      <c r="JS14" s="71">
        <v>1</v>
      </c>
      <c r="JT14" s="71">
        <v>0</v>
      </c>
      <c r="JU14" s="71">
        <v>2</v>
      </c>
      <c r="JV14" s="71">
        <v>0</v>
      </c>
      <c r="JW14" s="71">
        <v>0</v>
      </c>
      <c r="JX14" s="71">
        <v>2</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7</v>
      </c>
      <c r="NI14" s="71">
        <v>0</v>
      </c>
      <c r="NJ14" s="71">
        <v>0</v>
      </c>
      <c r="NK14" s="71">
        <v>0</v>
      </c>
      <c r="NL14" s="71">
        <v>0</v>
      </c>
      <c r="NM14" s="71">
        <v>1</v>
      </c>
      <c r="NN14" s="71">
        <v>0</v>
      </c>
      <c r="NO14" s="71">
        <v>1</v>
      </c>
      <c r="NP14" s="71">
        <v>0</v>
      </c>
      <c r="NQ14" s="71">
        <v>0</v>
      </c>
      <c r="NR14" s="71">
        <v>0</v>
      </c>
      <c r="NS14" s="71">
        <v>0</v>
      </c>
      <c r="NT14" s="71">
        <v>1</v>
      </c>
      <c r="NU14" s="71">
        <v>0</v>
      </c>
      <c r="NV14" s="71">
        <v>2</v>
      </c>
      <c r="NW14" s="71">
        <v>0</v>
      </c>
      <c r="NX14" s="71">
        <v>0</v>
      </c>
      <c r="NY14" s="71">
        <v>2</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14</v>
      </c>
      <c r="QY14" s="71">
        <v>0</v>
      </c>
      <c r="QZ14" s="71">
        <v>0</v>
      </c>
      <c r="RA14" s="71">
        <v>0</v>
      </c>
      <c r="RB14" s="71">
        <v>0</v>
      </c>
      <c r="RC14" s="71">
        <v>0</v>
      </c>
      <c r="RD14" s="71">
        <v>0</v>
      </c>
      <c r="RE14" s="71">
        <v>0</v>
      </c>
      <c r="RF14" s="71">
        <v>0</v>
      </c>
      <c r="RG14" s="71">
        <v>0</v>
      </c>
      <c r="RH14" s="71">
        <v>1</v>
      </c>
      <c r="RI14" s="71">
        <v>0</v>
      </c>
      <c r="RJ14" s="71">
        <v>0</v>
      </c>
      <c r="RK14" s="71">
        <v>0</v>
      </c>
      <c r="RL14" s="71">
        <v>0</v>
      </c>
      <c r="RM14" s="71">
        <v>0</v>
      </c>
      <c r="RN14" s="71">
        <v>0</v>
      </c>
      <c r="RO14" s="71">
        <v>0</v>
      </c>
      <c r="RP14" s="71">
        <v>0</v>
      </c>
      <c r="RQ14" s="71">
        <v>0</v>
      </c>
      <c r="RR14" s="71">
        <v>0</v>
      </c>
      <c r="RS14" s="71">
        <v>14</v>
      </c>
      <c r="RT14" s="71">
        <v>0</v>
      </c>
      <c r="RU14" s="71">
        <v>0</v>
      </c>
      <c r="RV14" s="71">
        <v>0</v>
      </c>
      <c r="RW14" s="71">
        <v>0</v>
      </c>
      <c r="RX14" s="71">
        <v>0</v>
      </c>
      <c r="RY14" s="71">
        <v>0</v>
      </c>
      <c r="RZ14" s="71">
        <v>0</v>
      </c>
      <c r="SA14" s="71">
        <v>0</v>
      </c>
      <c r="SB14" s="71">
        <v>0</v>
      </c>
      <c r="SC14" s="71">
        <v>1</v>
      </c>
      <c r="SD14" s="71">
        <v>0</v>
      </c>
      <c r="SE14" s="71">
        <v>0</v>
      </c>
      <c r="SF14" s="71">
        <v>0</v>
      </c>
      <c r="SG14" s="71">
        <v>0</v>
      </c>
      <c r="SH14" s="71">
        <v>0</v>
      </c>
    </row>
    <row r="15" spans="1:503">
      <c r="A15" s="16" t="s">
        <v>2267</v>
      </c>
      <c r="B15" s="70">
        <v>7</v>
      </c>
      <c r="C15" s="70">
        <v>7</v>
      </c>
      <c r="D15" s="70">
        <v>1</v>
      </c>
      <c r="E15" s="70">
        <v>2010</v>
      </c>
      <c r="F15" s="70" t="s">
        <v>177</v>
      </c>
      <c r="G15" s="1073" t="s">
        <v>2260</v>
      </c>
      <c r="H15" s="70" t="s">
        <v>2261</v>
      </c>
      <c r="I15" s="1066"/>
      <c r="J15" s="73">
        <v>0</v>
      </c>
      <c r="K15" s="73">
        <v>0</v>
      </c>
      <c r="L15" s="73">
        <v>0</v>
      </c>
      <c r="M15" s="73">
        <v>0</v>
      </c>
      <c r="N15" s="73">
        <v>0</v>
      </c>
      <c r="O15" s="73">
        <v>0</v>
      </c>
      <c r="P15" s="73">
        <v>0</v>
      </c>
      <c r="Q15" s="73">
        <v>0</v>
      </c>
      <c r="R15" s="73">
        <v>0</v>
      </c>
      <c r="S15" s="73">
        <v>0</v>
      </c>
      <c r="T15" s="73">
        <v>169.61600000000001</v>
      </c>
      <c r="U15" s="73">
        <v>0</v>
      </c>
      <c r="V15" s="73">
        <v>0</v>
      </c>
      <c r="W15" s="73">
        <v>0</v>
      </c>
      <c r="X15" s="73">
        <v>0</v>
      </c>
      <c r="Y15" s="73">
        <v>4.21</v>
      </c>
      <c r="Z15" s="73">
        <v>0</v>
      </c>
      <c r="AA15" s="73">
        <v>5.8609999999999998</v>
      </c>
      <c r="AB15" s="73">
        <v>0</v>
      </c>
      <c r="AC15" s="73">
        <v>0</v>
      </c>
      <c r="AD15" s="73">
        <v>0</v>
      </c>
      <c r="AE15" s="73">
        <v>0</v>
      </c>
      <c r="AF15" s="73">
        <v>9.8059999999999992</v>
      </c>
      <c r="AG15" s="73">
        <v>0</v>
      </c>
      <c r="AH15" s="73">
        <v>12.218999999999999</v>
      </c>
      <c r="AI15" s="73">
        <v>0</v>
      </c>
      <c r="AJ15" s="73">
        <v>0</v>
      </c>
      <c r="AK15" s="73">
        <v>92.68</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9.8000000000000007</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169.61600000000001</v>
      </c>
      <c r="DV15" s="73">
        <v>0</v>
      </c>
      <c r="DW15" s="73">
        <v>0</v>
      </c>
      <c r="DX15" s="73">
        <v>0</v>
      </c>
      <c r="DY15" s="73">
        <v>0</v>
      </c>
      <c r="DZ15" s="73">
        <v>4.21</v>
      </c>
      <c r="EA15" s="73">
        <v>0</v>
      </c>
      <c r="EB15" s="73">
        <v>5.8609999999999998</v>
      </c>
      <c r="EC15" s="73">
        <v>0</v>
      </c>
      <c r="ED15" s="73">
        <v>0</v>
      </c>
      <c r="EE15" s="73">
        <v>0</v>
      </c>
      <c r="EF15" s="73">
        <v>0</v>
      </c>
      <c r="EG15" s="73">
        <v>9.8059999999999992</v>
      </c>
      <c r="EH15" s="73">
        <v>0</v>
      </c>
      <c r="EI15" s="73">
        <v>12.218999999999999</v>
      </c>
      <c r="EJ15" s="73">
        <v>0</v>
      </c>
      <c r="EK15" s="73">
        <v>0</v>
      </c>
      <c r="EL15" s="73">
        <v>92.68</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9.8000000000000007</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294.392</v>
      </c>
      <c r="HL15" s="73">
        <v>0</v>
      </c>
      <c r="HM15" s="73">
        <v>0</v>
      </c>
      <c r="HN15" s="73">
        <v>0</v>
      </c>
      <c r="HO15" s="73">
        <v>0</v>
      </c>
      <c r="HP15" s="73">
        <v>0</v>
      </c>
      <c r="HQ15" s="73">
        <v>0</v>
      </c>
      <c r="HR15" s="73">
        <v>0</v>
      </c>
      <c r="HS15" s="73">
        <v>0</v>
      </c>
      <c r="HT15" s="73">
        <v>0</v>
      </c>
      <c r="HU15" s="73">
        <v>9.8000000000000007</v>
      </c>
      <c r="HV15" s="73">
        <v>0</v>
      </c>
      <c r="HW15" s="73">
        <v>0</v>
      </c>
      <c r="HX15" s="73">
        <v>0</v>
      </c>
      <c r="HY15" s="73">
        <v>0</v>
      </c>
      <c r="HZ15" s="73">
        <v>0</v>
      </c>
      <c r="IA15" s="73">
        <v>0</v>
      </c>
      <c r="IB15" s="73">
        <v>0</v>
      </c>
      <c r="IC15" s="73">
        <v>0</v>
      </c>
      <c r="ID15" s="73">
        <v>0</v>
      </c>
      <c r="IE15" s="73">
        <v>0</v>
      </c>
      <c r="IF15" s="73">
        <v>294.392</v>
      </c>
      <c r="IG15" s="73">
        <v>0</v>
      </c>
      <c r="IH15" s="73">
        <v>0</v>
      </c>
      <c r="II15" s="73">
        <v>0</v>
      </c>
      <c r="IJ15" s="73">
        <v>0</v>
      </c>
      <c r="IK15" s="73">
        <v>0</v>
      </c>
      <c r="IL15" s="73">
        <v>0</v>
      </c>
      <c r="IM15" s="73">
        <v>0</v>
      </c>
      <c r="IN15" s="73">
        <v>0</v>
      </c>
      <c r="IO15" s="73">
        <v>0</v>
      </c>
      <c r="IP15" s="73">
        <v>9.8000000000000007</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7</v>
      </c>
      <c r="JH15" s="71">
        <v>0</v>
      </c>
      <c r="JI15" s="71">
        <v>0</v>
      </c>
      <c r="JJ15" s="71">
        <v>0</v>
      </c>
      <c r="JK15" s="71">
        <v>0</v>
      </c>
      <c r="JL15" s="71">
        <v>1</v>
      </c>
      <c r="JM15" s="71">
        <v>0</v>
      </c>
      <c r="JN15" s="71">
        <v>1</v>
      </c>
      <c r="JO15" s="71">
        <v>0</v>
      </c>
      <c r="JP15" s="71">
        <v>0</v>
      </c>
      <c r="JQ15" s="71">
        <v>0</v>
      </c>
      <c r="JR15" s="71">
        <v>0</v>
      </c>
      <c r="JS15" s="71">
        <v>1</v>
      </c>
      <c r="JT15" s="71">
        <v>0</v>
      </c>
      <c r="JU15" s="71">
        <v>2</v>
      </c>
      <c r="JV15" s="71">
        <v>0</v>
      </c>
      <c r="JW15" s="71">
        <v>0</v>
      </c>
      <c r="JX15" s="71">
        <v>2</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7</v>
      </c>
      <c r="NI15" s="71">
        <v>0</v>
      </c>
      <c r="NJ15" s="71">
        <v>0</v>
      </c>
      <c r="NK15" s="71">
        <v>0</v>
      </c>
      <c r="NL15" s="71">
        <v>0</v>
      </c>
      <c r="NM15" s="71">
        <v>1</v>
      </c>
      <c r="NN15" s="71">
        <v>0</v>
      </c>
      <c r="NO15" s="71">
        <v>1</v>
      </c>
      <c r="NP15" s="71">
        <v>0</v>
      </c>
      <c r="NQ15" s="71">
        <v>0</v>
      </c>
      <c r="NR15" s="71">
        <v>0</v>
      </c>
      <c r="NS15" s="71">
        <v>0</v>
      </c>
      <c r="NT15" s="71">
        <v>1</v>
      </c>
      <c r="NU15" s="71">
        <v>0</v>
      </c>
      <c r="NV15" s="71">
        <v>2</v>
      </c>
      <c r="NW15" s="71">
        <v>0</v>
      </c>
      <c r="NX15" s="71">
        <v>0</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14</v>
      </c>
      <c r="QY15" s="71">
        <v>0</v>
      </c>
      <c r="QZ15" s="71">
        <v>0</v>
      </c>
      <c r="RA15" s="71">
        <v>0</v>
      </c>
      <c r="RB15" s="71">
        <v>0</v>
      </c>
      <c r="RC15" s="71">
        <v>0</v>
      </c>
      <c r="RD15" s="71">
        <v>0</v>
      </c>
      <c r="RE15" s="71">
        <v>0</v>
      </c>
      <c r="RF15" s="71">
        <v>0</v>
      </c>
      <c r="RG15" s="71">
        <v>0</v>
      </c>
      <c r="RH15" s="71">
        <v>1</v>
      </c>
      <c r="RI15" s="71">
        <v>0</v>
      </c>
      <c r="RJ15" s="71">
        <v>0</v>
      </c>
      <c r="RK15" s="71">
        <v>0</v>
      </c>
      <c r="RL15" s="71">
        <v>0</v>
      </c>
      <c r="RM15" s="71">
        <v>0</v>
      </c>
      <c r="RN15" s="71">
        <v>0</v>
      </c>
      <c r="RO15" s="71">
        <v>0</v>
      </c>
      <c r="RP15" s="71">
        <v>0</v>
      </c>
      <c r="RQ15" s="71">
        <v>0</v>
      </c>
      <c r="RR15" s="71">
        <v>0</v>
      </c>
      <c r="RS15" s="71">
        <v>14</v>
      </c>
      <c r="RT15" s="71">
        <v>0</v>
      </c>
      <c r="RU15" s="71">
        <v>0</v>
      </c>
      <c r="RV15" s="71">
        <v>0</v>
      </c>
      <c r="RW15" s="71">
        <v>0</v>
      </c>
      <c r="RX15" s="71">
        <v>0</v>
      </c>
      <c r="RY15" s="71">
        <v>0</v>
      </c>
      <c r="RZ15" s="71">
        <v>0</v>
      </c>
      <c r="SA15" s="71">
        <v>0</v>
      </c>
      <c r="SB15" s="71">
        <v>0</v>
      </c>
      <c r="SC15" s="71">
        <v>1</v>
      </c>
      <c r="SD15" s="71">
        <v>0</v>
      </c>
      <c r="SE15" s="71">
        <v>0</v>
      </c>
      <c r="SF15" s="71">
        <v>0</v>
      </c>
      <c r="SG15" s="71">
        <v>0</v>
      </c>
      <c r="SH15" s="71">
        <v>0</v>
      </c>
    </row>
    <row r="16" spans="1:503">
      <c r="A16" s="16" t="s">
        <v>2268</v>
      </c>
      <c r="B16" s="70">
        <v>8</v>
      </c>
      <c r="C16" s="70">
        <v>8</v>
      </c>
      <c r="D16" s="70">
        <v>1</v>
      </c>
      <c r="E16" s="70">
        <v>2011</v>
      </c>
      <c r="F16" s="70" t="s">
        <v>178</v>
      </c>
      <c r="G16" s="1073" t="s">
        <v>2260</v>
      </c>
      <c r="H16" s="70" t="s">
        <v>2261</v>
      </c>
      <c r="I16" s="1066"/>
      <c r="J16" s="73">
        <v>0</v>
      </c>
      <c r="K16" s="73">
        <v>0</v>
      </c>
      <c r="L16" s="73">
        <v>0</v>
      </c>
      <c r="M16" s="73">
        <v>0</v>
      </c>
      <c r="N16" s="73">
        <v>0</v>
      </c>
      <c r="O16" s="73">
        <v>0</v>
      </c>
      <c r="P16" s="73">
        <v>0</v>
      </c>
      <c r="Q16" s="73">
        <v>0</v>
      </c>
      <c r="R16" s="73">
        <v>0</v>
      </c>
      <c r="S16" s="73">
        <v>0</v>
      </c>
      <c r="T16" s="73">
        <v>192.261</v>
      </c>
      <c r="U16" s="73">
        <v>0</v>
      </c>
      <c r="V16" s="73">
        <v>0</v>
      </c>
      <c r="W16" s="73">
        <v>0</v>
      </c>
      <c r="X16" s="73">
        <v>0</v>
      </c>
      <c r="Y16" s="73">
        <v>4.43</v>
      </c>
      <c r="Z16" s="73">
        <v>0</v>
      </c>
      <c r="AA16" s="73">
        <v>6.2169999999999996</v>
      </c>
      <c r="AB16" s="73">
        <v>0</v>
      </c>
      <c r="AC16" s="73">
        <v>0</v>
      </c>
      <c r="AD16" s="73">
        <v>0</v>
      </c>
      <c r="AE16" s="73">
        <v>0</v>
      </c>
      <c r="AF16" s="73">
        <v>10.53</v>
      </c>
      <c r="AG16" s="73">
        <v>0</v>
      </c>
      <c r="AH16" s="73">
        <v>14.507999999999999</v>
      </c>
      <c r="AI16" s="73">
        <v>0</v>
      </c>
      <c r="AJ16" s="73">
        <v>0</v>
      </c>
      <c r="AK16" s="73">
        <v>100.744</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10.6</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192.261</v>
      </c>
      <c r="DV16" s="73">
        <v>0</v>
      </c>
      <c r="DW16" s="73">
        <v>0</v>
      </c>
      <c r="DX16" s="73">
        <v>0</v>
      </c>
      <c r="DY16" s="73">
        <v>0</v>
      </c>
      <c r="DZ16" s="73">
        <v>4.43</v>
      </c>
      <c r="EA16" s="73">
        <v>0</v>
      </c>
      <c r="EB16" s="73">
        <v>6.2169999999999996</v>
      </c>
      <c r="EC16" s="73">
        <v>0</v>
      </c>
      <c r="ED16" s="73">
        <v>0</v>
      </c>
      <c r="EE16" s="73">
        <v>0</v>
      </c>
      <c r="EF16" s="73">
        <v>0</v>
      </c>
      <c r="EG16" s="73">
        <v>10.53</v>
      </c>
      <c r="EH16" s="73">
        <v>0</v>
      </c>
      <c r="EI16" s="73">
        <v>14.507999999999999</v>
      </c>
      <c r="EJ16" s="73">
        <v>0</v>
      </c>
      <c r="EK16" s="73">
        <v>0</v>
      </c>
      <c r="EL16" s="73">
        <v>100.744</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10.6</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328.69</v>
      </c>
      <c r="HL16" s="73">
        <v>0</v>
      </c>
      <c r="HM16" s="73">
        <v>0</v>
      </c>
      <c r="HN16" s="73">
        <v>0</v>
      </c>
      <c r="HO16" s="73">
        <v>0</v>
      </c>
      <c r="HP16" s="73">
        <v>0</v>
      </c>
      <c r="HQ16" s="73">
        <v>0</v>
      </c>
      <c r="HR16" s="73">
        <v>0</v>
      </c>
      <c r="HS16" s="73">
        <v>0</v>
      </c>
      <c r="HT16" s="73">
        <v>0</v>
      </c>
      <c r="HU16" s="73">
        <v>10.6</v>
      </c>
      <c r="HV16" s="73">
        <v>0</v>
      </c>
      <c r="HW16" s="73">
        <v>0</v>
      </c>
      <c r="HX16" s="73">
        <v>0</v>
      </c>
      <c r="HY16" s="73">
        <v>0</v>
      </c>
      <c r="HZ16" s="73">
        <v>0</v>
      </c>
      <c r="IA16" s="73">
        <v>0</v>
      </c>
      <c r="IB16" s="73">
        <v>0</v>
      </c>
      <c r="IC16" s="73">
        <v>0</v>
      </c>
      <c r="ID16" s="73">
        <v>0</v>
      </c>
      <c r="IE16" s="73">
        <v>0</v>
      </c>
      <c r="IF16" s="73">
        <v>328.69</v>
      </c>
      <c r="IG16" s="73">
        <v>0</v>
      </c>
      <c r="IH16" s="73">
        <v>0</v>
      </c>
      <c r="II16" s="73">
        <v>0</v>
      </c>
      <c r="IJ16" s="73">
        <v>0</v>
      </c>
      <c r="IK16" s="73">
        <v>0</v>
      </c>
      <c r="IL16" s="73">
        <v>0</v>
      </c>
      <c r="IM16" s="73">
        <v>0</v>
      </c>
      <c r="IN16" s="73">
        <v>0</v>
      </c>
      <c r="IO16" s="73">
        <v>0</v>
      </c>
      <c r="IP16" s="73">
        <v>10.6</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8</v>
      </c>
      <c r="JH16" s="71">
        <v>0</v>
      </c>
      <c r="JI16" s="71">
        <v>0</v>
      </c>
      <c r="JJ16" s="71">
        <v>0</v>
      </c>
      <c r="JK16" s="71">
        <v>0</v>
      </c>
      <c r="JL16" s="71">
        <v>1</v>
      </c>
      <c r="JM16" s="71">
        <v>0</v>
      </c>
      <c r="JN16" s="71">
        <v>1</v>
      </c>
      <c r="JO16" s="71">
        <v>0</v>
      </c>
      <c r="JP16" s="71">
        <v>0</v>
      </c>
      <c r="JQ16" s="71">
        <v>0</v>
      </c>
      <c r="JR16" s="71">
        <v>0</v>
      </c>
      <c r="JS16" s="71">
        <v>1</v>
      </c>
      <c r="JT16" s="71">
        <v>0</v>
      </c>
      <c r="JU16" s="71">
        <v>2</v>
      </c>
      <c r="JV16" s="71">
        <v>0</v>
      </c>
      <c r="JW16" s="71">
        <v>0</v>
      </c>
      <c r="JX16" s="71">
        <v>2</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8</v>
      </c>
      <c r="NI16" s="71">
        <v>0</v>
      </c>
      <c r="NJ16" s="71">
        <v>0</v>
      </c>
      <c r="NK16" s="71">
        <v>0</v>
      </c>
      <c r="NL16" s="71">
        <v>0</v>
      </c>
      <c r="NM16" s="71">
        <v>1</v>
      </c>
      <c r="NN16" s="71">
        <v>0</v>
      </c>
      <c r="NO16" s="71">
        <v>1</v>
      </c>
      <c r="NP16" s="71">
        <v>0</v>
      </c>
      <c r="NQ16" s="71">
        <v>0</v>
      </c>
      <c r="NR16" s="71">
        <v>0</v>
      </c>
      <c r="NS16" s="71">
        <v>0</v>
      </c>
      <c r="NT16" s="71">
        <v>1</v>
      </c>
      <c r="NU16" s="71">
        <v>0</v>
      </c>
      <c r="NV16" s="71">
        <v>2</v>
      </c>
      <c r="NW16" s="71">
        <v>0</v>
      </c>
      <c r="NX16" s="71">
        <v>0</v>
      </c>
      <c r="NY16" s="71">
        <v>2</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15</v>
      </c>
      <c r="QY16" s="71">
        <v>0</v>
      </c>
      <c r="QZ16" s="71">
        <v>0</v>
      </c>
      <c r="RA16" s="71">
        <v>0</v>
      </c>
      <c r="RB16" s="71">
        <v>0</v>
      </c>
      <c r="RC16" s="71">
        <v>0</v>
      </c>
      <c r="RD16" s="71">
        <v>0</v>
      </c>
      <c r="RE16" s="71">
        <v>0</v>
      </c>
      <c r="RF16" s="71">
        <v>0</v>
      </c>
      <c r="RG16" s="71">
        <v>0</v>
      </c>
      <c r="RH16" s="71">
        <v>1</v>
      </c>
      <c r="RI16" s="71">
        <v>0</v>
      </c>
      <c r="RJ16" s="71">
        <v>0</v>
      </c>
      <c r="RK16" s="71">
        <v>0</v>
      </c>
      <c r="RL16" s="71">
        <v>0</v>
      </c>
      <c r="RM16" s="71">
        <v>0</v>
      </c>
      <c r="RN16" s="71">
        <v>0</v>
      </c>
      <c r="RO16" s="71">
        <v>0</v>
      </c>
      <c r="RP16" s="71">
        <v>0</v>
      </c>
      <c r="RQ16" s="71">
        <v>0</v>
      </c>
      <c r="RR16" s="71">
        <v>0</v>
      </c>
      <c r="RS16" s="71">
        <v>15</v>
      </c>
      <c r="RT16" s="71">
        <v>0</v>
      </c>
      <c r="RU16" s="71">
        <v>0</v>
      </c>
      <c r="RV16" s="71">
        <v>0</v>
      </c>
      <c r="RW16" s="71">
        <v>0</v>
      </c>
      <c r="RX16" s="71">
        <v>0</v>
      </c>
      <c r="RY16" s="71">
        <v>0</v>
      </c>
      <c r="RZ16" s="71">
        <v>0</v>
      </c>
      <c r="SA16" s="71">
        <v>0</v>
      </c>
      <c r="SB16" s="71">
        <v>0</v>
      </c>
      <c r="SC16" s="71">
        <v>1</v>
      </c>
      <c r="SD16" s="71">
        <v>0</v>
      </c>
      <c r="SE16" s="71">
        <v>0</v>
      </c>
      <c r="SF16" s="71">
        <v>0</v>
      </c>
      <c r="SG16" s="71">
        <v>0</v>
      </c>
      <c r="SH16" s="71">
        <v>0</v>
      </c>
    </row>
    <row r="17" spans="1:502">
      <c r="A17" s="16" t="s">
        <v>2269</v>
      </c>
      <c r="B17" s="70">
        <v>9</v>
      </c>
      <c r="C17" s="70">
        <v>9</v>
      </c>
      <c r="D17" s="70">
        <v>1</v>
      </c>
      <c r="E17" s="70">
        <v>2012</v>
      </c>
      <c r="F17" s="70" t="s">
        <v>179</v>
      </c>
      <c r="G17" s="1073" t="s">
        <v>2260</v>
      </c>
      <c r="H17" s="70" t="s">
        <v>2261</v>
      </c>
      <c r="I17" s="1066"/>
      <c r="J17" s="73">
        <v>0</v>
      </c>
      <c r="K17" s="73">
        <v>0</v>
      </c>
      <c r="L17" s="73">
        <v>0</v>
      </c>
      <c r="M17" s="73">
        <v>0</v>
      </c>
      <c r="N17" s="73">
        <v>0</v>
      </c>
      <c r="O17" s="73">
        <v>0</v>
      </c>
      <c r="P17" s="73">
        <v>0</v>
      </c>
      <c r="Q17" s="73">
        <v>0</v>
      </c>
      <c r="R17" s="73">
        <v>0</v>
      </c>
      <c r="S17" s="73">
        <v>0</v>
      </c>
      <c r="T17" s="73">
        <v>220.08</v>
      </c>
      <c r="U17" s="73">
        <v>0</v>
      </c>
      <c r="V17" s="73">
        <v>0</v>
      </c>
      <c r="W17" s="73">
        <v>0</v>
      </c>
      <c r="X17" s="73">
        <v>0</v>
      </c>
      <c r="Y17" s="73">
        <v>5.9509999999999996</v>
      </c>
      <c r="Z17" s="73">
        <v>0</v>
      </c>
      <c r="AA17" s="73">
        <v>8.6929999999999996</v>
      </c>
      <c r="AB17" s="73">
        <v>0</v>
      </c>
      <c r="AC17" s="73">
        <v>0</v>
      </c>
      <c r="AD17" s="73">
        <v>0</v>
      </c>
      <c r="AE17" s="73">
        <v>4.0890000000000004</v>
      </c>
      <c r="AF17" s="73">
        <v>14.441000000000001</v>
      </c>
      <c r="AG17" s="73">
        <v>0</v>
      </c>
      <c r="AH17" s="73">
        <v>18.309999999999999</v>
      </c>
      <c r="AI17" s="73">
        <v>0</v>
      </c>
      <c r="AJ17" s="73">
        <v>0</v>
      </c>
      <c r="AK17" s="73">
        <v>120.73099999999999</v>
      </c>
      <c r="AL17" s="73">
        <v>0</v>
      </c>
      <c r="AM17" s="73">
        <v>0</v>
      </c>
      <c r="AN17" s="73">
        <v>8.5660000000000007</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15.015000000000001</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220.08</v>
      </c>
      <c r="DV17" s="73">
        <v>0</v>
      </c>
      <c r="DW17" s="73">
        <v>0</v>
      </c>
      <c r="DX17" s="73">
        <v>0</v>
      </c>
      <c r="DY17" s="73">
        <v>0</v>
      </c>
      <c r="DZ17" s="73">
        <v>5.9509999999999996</v>
      </c>
      <c r="EA17" s="73">
        <v>0</v>
      </c>
      <c r="EB17" s="73">
        <v>8.6929999999999996</v>
      </c>
      <c r="EC17" s="73">
        <v>0</v>
      </c>
      <c r="ED17" s="73">
        <v>0</v>
      </c>
      <c r="EE17" s="73">
        <v>0</v>
      </c>
      <c r="EF17" s="73">
        <v>4.0890000000000004</v>
      </c>
      <c r="EG17" s="73">
        <v>14.441000000000001</v>
      </c>
      <c r="EH17" s="73">
        <v>0</v>
      </c>
      <c r="EI17" s="73">
        <v>18.309999999999999</v>
      </c>
      <c r="EJ17" s="73">
        <v>0</v>
      </c>
      <c r="EK17" s="73">
        <v>0</v>
      </c>
      <c r="EL17" s="73">
        <v>120.73099999999999</v>
      </c>
      <c r="EM17" s="73">
        <v>0</v>
      </c>
      <c r="EN17" s="73">
        <v>0</v>
      </c>
      <c r="EO17" s="73">
        <v>8.5660000000000007</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15.015000000000001</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400.86099999999999</v>
      </c>
      <c r="HL17" s="73">
        <v>0</v>
      </c>
      <c r="HM17" s="73">
        <v>0</v>
      </c>
      <c r="HN17" s="73">
        <v>0</v>
      </c>
      <c r="HO17" s="73">
        <v>0</v>
      </c>
      <c r="HP17" s="73">
        <v>0</v>
      </c>
      <c r="HQ17" s="73">
        <v>0</v>
      </c>
      <c r="HR17" s="73">
        <v>0</v>
      </c>
      <c r="HS17" s="73">
        <v>0</v>
      </c>
      <c r="HT17" s="73">
        <v>0</v>
      </c>
      <c r="HU17" s="73">
        <v>15.015000000000001</v>
      </c>
      <c r="HV17" s="73">
        <v>0</v>
      </c>
      <c r="HW17" s="73">
        <v>0</v>
      </c>
      <c r="HX17" s="73">
        <v>0</v>
      </c>
      <c r="HY17" s="73">
        <v>0</v>
      </c>
      <c r="HZ17" s="73">
        <v>0</v>
      </c>
      <c r="IA17" s="73">
        <v>0</v>
      </c>
      <c r="IB17" s="73">
        <v>0</v>
      </c>
      <c r="IC17" s="73">
        <v>0</v>
      </c>
      <c r="ID17" s="73">
        <v>0</v>
      </c>
      <c r="IE17" s="73">
        <v>0</v>
      </c>
      <c r="IF17" s="73">
        <v>400.86099999999999</v>
      </c>
      <c r="IG17" s="73">
        <v>0</v>
      </c>
      <c r="IH17" s="73">
        <v>0</v>
      </c>
      <c r="II17" s="73">
        <v>0</v>
      </c>
      <c r="IJ17" s="73">
        <v>0</v>
      </c>
      <c r="IK17" s="73">
        <v>0</v>
      </c>
      <c r="IL17" s="73">
        <v>0</v>
      </c>
      <c r="IM17" s="73">
        <v>0</v>
      </c>
      <c r="IN17" s="73">
        <v>0</v>
      </c>
      <c r="IO17" s="73">
        <v>0</v>
      </c>
      <c r="IP17" s="73">
        <v>15.015000000000001</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8</v>
      </c>
      <c r="JH17" s="71">
        <v>0</v>
      </c>
      <c r="JI17" s="71">
        <v>0</v>
      </c>
      <c r="JJ17" s="71">
        <v>0</v>
      </c>
      <c r="JK17" s="71">
        <v>0</v>
      </c>
      <c r="JL17" s="71">
        <v>1</v>
      </c>
      <c r="JM17" s="71">
        <v>0</v>
      </c>
      <c r="JN17" s="71">
        <v>1</v>
      </c>
      <c r="JO17" s="71">
        <v>0</v>
      </c>
      <c r="JP17" s="71">
        <v>0</v>
      </c>
      <c r="JQ17" s="71">
        <v>0</v>
      </c>
      <c r="JR17" s="71">
        <v>1</v>
      </c>
      <c r="JS17" s="71">
        <v>1</v>
      </c>
      <c r="JT17" s="71">
        <v>0</v>
      </c>
      <c r="JU17" s="71">
        <v>2</v>
      </c>
      <c r="JV17" s="71">
        <v>0</v>
      </c>
      <c r="JW17" s="71">
        <v>0</v>
      </c>
      <c r="JX17" s="71">
        <v>2</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8</v>
      </c>
      <c r="NI17" s="71">
        <v>0</v>
      </c>
      <c r="NJ17" s="71">
        <v>0</v>
      </c>
      <c r="NK17" s="71">
        <v>0</v>
      </c>
      <c r="NL17" s="71">
        <v>0</v>
      </c>
      <c r="NM17" s="71">
        <v>1</v>
      </c>
      <c r="NN17" s="71">
        <v>0</v>
      </c>
      <c r="NO17" s="71">
        <v>1</v>
      </c>
      <c r="NP17" s="71">
        <v>0</v>
      </c>
      <c r="NQ17" s="71">
        <v>0</v>
      </c>
      <c r="NR17" s="71">
        <v>0</v>
      </c>
      <c r="NS17" s="71">
        <v>1</v>
      </c>
      <c r="NT17" s="71">
        <v>1</v>
      </c>
      <c r="NU17" s="71">
        <v>0</v>
      </c>
      <c r="NV17" s="71">
        <v>2</v>
      </c>
      <c r="NW17" s="71">
        <v>0</v>
      </c>
      <c r="NX17" s="71">
        <v>0</v>
      </c>
      <c r="NY17" s="71">
        <v>2</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17</v>
      </c>
      <c r="QY17" s="71">
        <v>0</v>
      </c>
      <c r="QZ17" s="71">
        <v>0</v>
      </c>
      <c r="RA17" s="71">
        <v>0</v>
      </c>
      <c r="RB17" s="71">
        <v>0</v>
      </c>
      <c r="RC17" s="71">
        <v>0</v>
      </c>
      <c r="RD17" s="71">
        <v>0</v>
      </c>
      <c r="RE17" s="71">
        <v>0</v>
      </c>
      <c r="RF17" s="71">
        <v>0</v>
      </c>
      <c r="RG17" s="71">
        <v>0</v>
      </c>
      <c r="RH17" s="71">
        <v>1</v>
      </c>
      <c r="RI17" s="71">
        <v>0</v>
      </c>
      <c r="RJ17" s="71">
        <v>0</v>
      </c>
      <c r="RK17" s="71">
        <v>0</v>
      </c>
      <c r="RL17" s="71">
        <v>0</v>
      </c>
      <c r="RM17" s="71">
        <v>0</v>
      </c>
      <c r="RN17" s="71">
        <v>0</v>
      </c>
      <c r="RO17" s="71">
        <v>0</v>
      </c>
      <c r="RP17" s="71">
        <v>0</v>
      </c>
      <c r="RQ17" s="71">
        <v>0</v>
      </c>
      <c r="RR17" s="71">
        <v>0</v>
      </c>
      <c r="RS17" s="71">
        <v>17</v>
      </c>
      <c r="RT17" s="71">
        <v>0</v>
      </c>
      <c r="RU17" s="71">
        <v>0</v>
      </c>
      <c r="RV17" s="71">
        <v>0</v>
      </c>
      <c r="RW17" s="71">
        <v>0</v>
      </c>
      <c r="RX17" s="71">
        <v>0</v>
      </c>
      <c r="RY17" s="71">
        <v>0</v>
      </c>
      <c r="RZ17" s="71">
        <v>0</v>
      </c>
      <c r="SA17" s="71">
        <v>0</v>
      </c>
      <c r="SB17" s="71">
        <v>0</v>
      </c>
      <c r="SC17" s="71">
        <v>1</v>
      </c>
      <c r="SD17" s="71">
        <v>0</v>
      </c>
      <c r="SE17" s="71">
        <v>0</v>
      </c>
      <c r="SF17" s="71">
        <v>0</v>
      </c>
      <c r="SG17" s="71">
        <v>0</v>
      </c>
      <c r="SH17" s="71">
        <v>0</v>
      </c>
    </row>
    <row r="18" spans="1:502">
      <c r="A18" s="16" t="s">
        <v>2270</v>
      </c>
      <c r="B18" s="70">
        <v>10</v>
      </c>
      <c r="C18" s="70">
        <v>10</v>
      </c>
      <c r="D18" s="70">
        <v>1</v>
      </c>
      <c r="E18" s="70">
        <v>2013</v>
      </c>
      <c r="F18" s="70" t="s">
        <v>180</v>
      </c>
      <c r="G18" s="1073" t="s">
        <v>2260</v>
      </c>
      <c r="H18" s="70" t="s">
        <v>2261</v>
      </c>
      <c r="I18" s="1066"/>
      <c r="J18" s="73">
        <v>0</v>
      </c>
      <c r="K18" s="73">
        <v>0</v>
      </c>
      <c r="L18" s="73">
        <v>0</v>
      </c>
      <c r="M18" s="73">
        <v>0</v>
      </c>
      <c r="N18" s="73">
        <v>0</v>
      </c>
      <c r="O18" s="73">
        <v>0</v>
      </c>
      <c r="P18" s="73">
        <v>0</v>
      </c>
      <c r="Q18" s="73">
        <v>0</v>
      </c>
      <c r="R18" s="73">
        <v>0</v>
      </c>
      <c r="S18" s="73">
        <v>0</v>
      </c>
      <c r="T18" s="73">
        <v>218.49299999999999</v>
      </c>
      <c r="U18" s="73">
        <v>0</v>
      </c>
      <c r="V18" s="73">
        <v>0</v>
      </c>
      <c r="W18" s="73">
        <v>0</v>
      </c>
      <c r="X18" s="73">
        <v>0</v>
      </c>
      <c r="Y18" s="73">
        <v>5.7990000000000004</v>
      </c>
      <c r="Z18" s="73">
        <v>0</v>
      </c>
      <c r="AA18" s="73">
        <v>9.2479999999999993</v>
      </c>
      <c r="AB18" s="73">
        <v>0</v>
      </c>
      <c r="AC18" s="73">
        <v>0</v>
      </c>
      <c r="AD18" s="73">
        <v>0</v>
      </c>
      <c r="AE18" s="73">
        <v>3.5289999999999999</v>
      </c>
      <c r="AF18" s="73">
        <v>15.111000000000001</v>
      </c>
      <c r="AG18" s="73">
        <v>0</v>
      </c>
      <c r="AH18" s="73">
        <v>18.286000000000001</v>
      </c>
      <c r="AI18" s="73">
        <v>0</v>
      </c>
      <c r="AJ18" s="73">
        <v>0</v>
      </c>
      <c r="AK18" s="73">
        <v>184.298</v>
      </c>
      <c r="AL18" s="73">
        <v>0</v>
      </c>
      <c r="AM18" s="73">
        <v>0</v>
      </c>
      <c r="AN18" s="73">
        <v>10.25</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15.058999999999999</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218.49299999999999</v>
      </c>
      <c r="DV18" s="73">
        <v>0</v>
      </c>
      <c r="DW18" s="73">
        <v>0</v>
      </c>
      <c r="DX18" s="73">
        <v>0</v>
      </c>
      <c r="DY18" s="73">
        <v>0</v>
      </c>
      <c r="DZ18" s="73">
        <v>5.7990000000000004</v>
      </c>
      <c r="EA18" s="73">
        <v>0</v>
      </c>
      <c r="EB18" s="73">
        <v>9.2479999999999993</v>
      </c>
      <c r="EC18" s="73">
        <v>0</v>
      </c>
      <c r="ED18" s="73">
        <v>0</v>
      </c>
      <c r="EE18" s="73">
        <v>0</v>
      </c>
      <c r="EF18" s="73">
        <v>3.5289999999999999</v>
      </c>
      <c r="EG18" s="73">
        <v>15.111000000000001</v>
      </c>
      <c r="EH18" s="73">
        <v>0</v>
      </c>
      <c r="EI18" s="73">
        <v>18.286000000000001</v>
      </c>
      <c r="EJ18" s="73">
        <v>0</v>
      </c>
      <c r="EK18" s="73">
        <v>0</v>
      </c>
      <c r="EL18" s="73">
        <v>184.298</v>
      </c>
      <c r="EM18" s="73">
        <v>0</v>
      </c>
      <c r="EN18" s="73">
        <v>0</v>
      </c>
      <c r="EO18" s="73">
        <v>10.25</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15.058999999999999</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465.01400000000001</v>
      </c>
      <c r="HL18" s="73">
        <v>0</v>
      </c>
      <c r="HM18" s="73">
        <v>0</v>
      </c>
      <c r="HN18" s="73">
        <v>0</v>
      </c>
      <c r="HO18" s="73">
        <v>0</v>
      </c>
      <c r="HP18" s="73">
        <v>0</v>
      </c>
      <c r="HQ18" s="73">
        <v>0</v>
      </c>
      <c r="HR18" s="73">
        <v>0</v>
      </c>
      <c r="HS18" s="73">
        <v>0</v>
      </c>
      <c r="HT18" s="73">
        <v>0</v>
      </c>
      <c r="HU18" s="73">
        <v>15.058999999999999</v>
      </c>
      <c r="HV18" s="73">
        <v>0</v>
      </c>
      <c r="HW18" s="73">
        <v>0</v>
      </c>
      <c r="HX18" s="73">
        <v>0</v>
      </c>
      <c r="HY18" s="73">
        <v>0</v>
      </c>
      <c r="HZ18" s="73">
        <v>0</v>
      </c>
      <c r="IA18" s="73">
        <v>0</v>
      </c>
      <c r="IB18" s="73">
        <v>0</v>
      </c>
      <c r="IC18" s="73">
        <v>0</v>
      </c>
      <c r="ID18" s="73">
        <v>0</v>
      </c>
      <c r="IE18" s="73">
        <v>0</v>
      </c>
      <c r="IF18" s="73">
        <v>465.01400000000001</v>
      </c>
      <c r="IG18" s="73">
        <v>0</v>
      </c>
      <c r="IH18" s="73">
        <v>0</v>
      </c>
      <c r="II18" s="73">
        <v>0</v>
      </c>
      <c r="IJ18" s="73">
        <v>0</v>
      </c>
      <c r="IK18" s="73">
        <v>0</v>
      </c>
      <c r="IL18" s="73">
        <v>0</v>
      </c>
      <c r="IM18" s="73">
        <v>0</v>
      </c>
      <c r="IN18" s="73">
        <v>0</v>
      </c>
      <c r="IO18" s="73">
        <v>0</v>
      </c>
      <c r="IP18" s="73">
        <v>15.058999999999999</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8</v>
      </c>
      <c r="JH18" s="71">
        <v>0</v>
      </c>
      <c r="JI18" s="71">
        <v>0</v>
      </c>
      <c r="JJ18" s="71">
        <v>0</v>
      </c>
      <c r="JK18" s="71">
        <v>0</v>
      </c>
      <c r="JL18" s="71">
        <v>1</v>
      </c>
      <c r="JM18" s="71">
        <v>0</v>
      </c>
      <c r="JN18" s="71">
        <v>1</v>
      </c>
      <c r="JO18" s="71">
        <v>0</v>
      </c>
      <c r="JP18" s="71">
        <v>0</v>
      </c>
      <c r="JQ18" s="71">
        <v>0</v>
      </c>
      <c r="JR18" s="71">
        <v>1</v>
      </c>
      <c r="JS18" s="71">
        <v>1</v>
      </c>
      <c r="JT18" s="71">
        <v>0</v>
      </c>
      <c r="JU18" s="71">
        <v>2</v>
      </c>
      <c r="JV18" s="71">
        <v>0</v>
      </c>
      <c r="JW18" s="71">
        <v>0</v>
      </c>
      <c r="JX18" s="71">
        <v>2</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8</v>
      </c>
      <c r="NI18" s="71">
        <v>0</v>
      </c>
      <c r="NJ18" s="71">
        <v>0</v>
      </c>
      <c r="NK18" s="71">
        <v>0</v>
      </c>
      <c r="NL18" s="71">
        <v>0</v>
      </c>
      <c r="NM18" s="71">
        <v>1</v>
      </c>
      <c r="NN18" s="71">
        <v>0</v>
      </c>
      <c r="NO18" s="71">
        <v>1</v>
      </c>
      <c r="NP18" s="71">
        <v>0</v>
      </c>
      <c r="NQ18" s="71">
        <v>0</v>
      </c>
      <c r="NR18" s="71">
        <v>0</v>
      </c>
      <c r="NS18" s="71">
        <v>1</v>
      </c>
      <c r="NT18" s="71">
        <v>1</v>
      </c>
      <c r="NU18" s="71">
        <v>0</v>
      </c>
      <c r="NV18" s="71">
        <v>2</v>
      </c>
      <c r="NW18" s="71">
        <v>0</v>
      </c>
      <c r="NX18" s="71">
        <v>0</v>
      </c>
      <c r="NY18" s="71">
        <v>2</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17</v>
      </c>
      <c r="QY18" s="71">
        <v>0</v>
      </c>
      <c r="QZ18" s="71">
        <v>0</v>
      </c>
      <c r="RA18" s="71">
        <v>0</v>
      </c>
      <c r="RB18" s="71">
        <v>0</v>
      </c>
      <c r="RC18" s="71">
        <v>0</v>
      </c>
      <c r="RD18" s="71">
        <v>0</v>
      </c>
      <c r="RE18" s="71">
        <v>0</v>
      </c>
      <c r="RF18" s="71">
        <v>0</v>
      </c>
      <c r="RG18" s="71">
        <v>0</v>
      </c>
      <c r="RH18" s="71">
        <v>1</v>
      </c>
      <c r="RI18" s="71">
        <v>0</v>
      </c>
      <c r="RJ18" s="71">
        <v>0</v>
      </c>
      <c r="RK18" s="71">
        <v>0</v>
      </c>
      <c r="RL18" s="71">
        <v>0</v>
      </c>
      <c r="RM18" s="71">
        <v>0</v>
      </c>
      <c r="RN18" s="71">
        <v>0</v>
      </c>
      <c r="RO18" s="71">
        <v>0</v>
      </c>
      <c r="RP18" s="71">
        <v>0</v>
      </c>
      <c r="RQ18" s="71">
        <v>0</v>
      </c>
      <c r="RR18" s="71">
        <v>0</v>
      </c>
      <c r="RS18" s="71">
        <v>17</v>
      </c>
      <c r="RT18" s="71">
        <v>0</v>
      </c>
      <c r="RU18" s="71">
        <v>0</v>
      </c>
      <c r="RV18" s="71">
        <v>0</v>
      </c>
      <c r="RW18" s="71">
        <v>0</v>
      </c>
      <c r="RX18" s="71">
        <v>0</v>
      </c>
      <c r="RY18" s="71">
        <v>0</v>
      </c>
      <c r="RZ18" s="71">
        <v>0</v>
      </c>
      <c r="SA18" s="71">
        <v>0</v>
      </c>
      <c r="SB18" s="71">
        <v>0</v>
      </c>
      <c r="SC18" s="71">
        <v>1</v>
      </c>
      <c r="SD18" s="71">
        <v>0</v>
      </c>
      <c r="SE18" s="71">
        <v>0</v>
      </c>
      <c r="SF18" s="71">
        <v>0</v>
      </c>
      <c r="SG18" s="71">
        <v>0</v>
      </c>
      <c r="SH18" s="71">
        <v>0</v>
      </c>
    </row>
    <row r="19" spans="1:502">
      <c r="A19" s="16" t="s">
        <v>2271</v>
      </c>
      <c r="B19" s="70">
        <v>11</v>
      </c>
      <c r="C19" s="70">
        <v>11</v>
      </c>
      <c r="D19" s="70">
        <v>1</v>
      </c>
      <c r="E19" s="70">
        <v>2014</v>
      </c>
      <c r="F19" s="70" t="s">
        <v>181</v>
      </c>
      <c r="G19" s="1073" t="s">
        <v>2260</v>
      </c>
      <c r="H19" s="70" t="s">
        <v>2261</v>
      </c>
      <c r="I19" s="1066"/>
      <c r="J19" s="73">
        <v>0</v>
      </c>
      <c r="K19" s="73">
        <v>0</v>
      </c>
      <c r="L19" s="73">
        <v>0</v>
      </c>
      <c r="M19" s="73">
        <v>0</v>
      </c>
      <c r="N19" s="73">
        <v>0</v>
      </c>
      <c r="O19" s="73">
        <v>0</v>
      </c>
      <c r="P19" s="73">
        <v>0</v>
      </c>
      <c r="Q19" s="73">
        <v>0</v>
      </c>
      <c r="R19" s="73">
        <v>0</v>
      </c>
      <c r="S19" s="73">
        <v>0</v>
      </c>
      <c r="T19" s="73">
        <v>209.476</v>
      </c>
      <c r="U19" s="73">
        <v>0</v>
      </c>
      <c r="V19" s="73">
        <v>0</v>
      </c>
      <c r="W19" s="73">
        <v>0</v>
      </c>
      <c r="X19" s="73">
        <v>0</v>
      </c>
      <c r="Y19" s="73">
        <v>5.6749999999999998</v>
      </c>
      <c r="Z19" s="73">
        <v>0</v>
      </c>
      <c r="AA19" s="73">
        <v>8.0939999999999994</v>
      </c>
      <c r="AB19" s="73">
        <v>0</v>
      </c>
      <c r="AC19" s="73">
        <v>0</v>
      </c>
      <c r="AD19" s="73">
        <v>0</v>
      </c>
      <c r="AE19" s="73">
        <v>4.4180000000000001</v>
      </c>
      <c r="AF19" s="73">
        <v>13.693</v>
      </c>
      <c r="AG19" s="73">
        <v>0</v>
      </c>
      <c r="AH19" s="73">
        <v>18.228999999999999</v>
      </c>
      <c r="AI19" s="73">
        <v>0</v>
      </c>
      <c r="AJ19" s="73">
        <v>0</v>
      </c>
      <c r="AK19" s="73">
        <v>222.67500000000001</v>
      </c>
      <c r="AL19" s="73">
        <v>0</v>
      </c>
      <c r="AM19" s="73">
        <v>0</v>
      </c>
      <c r="AN19" s="73">
        <v>11.247999999999999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14.003</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209.476</v>
      </c>
      <c r="DV19" s="73">
        <v>0</v>
      </c>
      <c r="DW19" s="73">
        <v>0</v>
      </c>
      <c r="DX19" s="73">
        <v>0</v>
      </c>
      <c r="DY19" s="73">
        <v>0</v>
      </c>
      <c r="DZ19" s="73">
        <v>5.6749999999999998</v>
      </c>
      <c r="EA19" s="73">
        <v>0</v>
      </c>
      <c r="EB19" s="73">
        <v>8.0939999999999994</v>
      </c>
      <c r="EC19" s="73">
        <v>0</v>
      </c>
      <c r="ED19" s="73">
        <v>0</v>
      </c>
      <c r="EE19" s="73">
        <v>0</v>
      </c>
      <c r="EF19" s="73">
        <v>4.4180000000000001</v>
      </c>
      <c r="EG19" s="73">
        <v>13.693</v>
      </c>
      <c r="EH19" s="73">
        <v>0</v>
      </c>
      <c r="EI19" s="73">
        <v>18.228999999999999</v>
      </c>
      <c r="EJ19" s="73">
        <v>0</v>
      </c>
      <c r="EK19" s="73">
        <v>0</v>
      </c>
      <c r="EL19" s="73">
        <v>222.67500000000001</v>
      </c>
      <c r="EM19" s="73">
        <v>0</v>
      </c>
      <c r="EN19" s="73">
        <v>0</v>
      </c>
      <c r="EO19" s="73">
        <v>11.247999999999999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14.003</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493.50799999999998</v>
      </c>
      <c r="HL19" s="73">
        <v>0</v>
      </c>
      <c r="HM19" s="73">
        <v>0</v>
      </c>
      <c r="HN19" s="73">
        <v>0</v>
      </c>
      <c r="HO19" s="73">
        <v>0</v>
      </c>
      <c r="HP19" s="73">
        <v>0</v>
      </c>
      <c r="HQ19" s="73">
        <v>0</v>
      </c>
      <c r="HR19" s="73">
        <v>0</v>
      </c>
      <c r="HS19" s="73">
        <v>0</v>
      </c>
      <c r="HT19" s="73">
        <v>0</v>
      </c>
      <c r="HU19" s="73">
        <v>14.003</v>
      </c>
      <c r="HV19" s="73">
        <v>0</v>
      </c>
      <c r="HW19" s="73">
        <v>0</v>
      </c>
      <c r="HX19" s="73">
        <v>0</v>
      </c>
      <c r="HY19" s="73">
        <v>0</v>
      </c>
      <c r="HZ19" s="73">
        <v>0</v>
      </c>
      <c r="IA19" s="73">
        <v>0</v>
      </c>
      <c r="IB19" s="73">
        <v>0</v>
      </c>
      <c r="IC19" s="73">
        <v>0</v>
      </c>
      <c r="ID19" s="73">
        <v>0</v>
      </c>
      <c r="IE19" s="73">
        <v>0</v>
      </c>
      <c r="IF19" s="73">
        <v>493.50799999999998</v>
      </c>
      <c r="IG19" s="73">
        <v>0</v>
      </c>
      <c r="IH19" s="73">
        <v>0</v>
      </c>
      <c r="II19" s="73">
        <v>0</v>
      </c>
      <c r="IJ19" s="73">
        <v>0</v>
      </c>
      <c r="IK19" s="73">
        <v>0</v>
      </c>
      <c r="IL19" s="73">
        <v>0</v>
      </c>
      <c r="IM19" s="73">
        <v>0</v>
      </c>
      <c r="IN19" s="73">
        <v>0</v>
      </c>
      <c r="IO19" s="73">
        <v>0</v>
      </c>
      <c r="IP19" s="73">
        <v>14.003</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7</v>
      </c>
      <c r="JH19" s="71">
        <v>0</v>
      </c>
      <c r="JI19" s="71">
        <v>0</v>
      </c>
      <c r="JJ19" s="71">
        <v>0</v>
      </c>
      <c r="JK19" s="71">
        <v>0</v>
      </c>
      <c r="JL19" s="71">
        <v>1</v>
      </c>
      <c r="JM19" s="71">
        <v>0</v>
      </c>
      <c r="JN19" s="71">
        <v>1</v>
      </c>
      <c r="JO19" s="71">
        <v>0</v>
      </c>
      <c r="JP19" s="71">
        <v>0</v>
      </c>
      <c r="JQ19" s="71">
        <v>0</v>
      </c>
      <c r="JR19" s="71">
        <v>1</v>
      </c>
      <c r="JS19" s="71">
        <v>1</v>
      </c>
      <c r="JT19" s="71">
        <v>0</v>
      </c>
      <c r="JU19" s="71">
        <v>2</v>
      </c>
      <c r="JV19" s="71">
        <v>0</v>
      </c>
      <c r="JW19" s="71">
        <v>0</v>
      </c>
      <c r="JX19" s="71">
        <v>2</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7</v>
      </c>
      <c r="NI19" s="71">
        <v>0</v>
      </c>
      <c r="NJ19" s="71">
        <v>0</v>
      </c>
      <c r="NK19" s="71">
        <v>0</v>
      </c>
      <c r="NL19" s="71">
        <v>0</v>
      </c>
      <c r="NM19" s="71">
        <v>1</v>
      </c>
      <c r="NN19" s="71">
        <v>0</v>
      </c>
      <c r="NO19" s="71">
        <v>1</v>
      </c>
      <c r="NP19" s="71">
        <v>0</v>
      </c>
      <c r="NQ19" s="71">
        <v>0</v>
      </c>
      <c r="NR19" s="71">
        <v>0</v>
      </c>
      <c r="NS19" s="71">
        <v>1</v>
      </c>
      <c r="NT19" s="71">
        <v>1</v>
      </c>
      <c r="NU19" s="71">
        <v>0</v>
      </c>
      <c r="NV19" s="71">
        <v>2</v>
      </c>
      <c r="NW19" s="71">
        <v>0</v>
      </c>
      <c r="NX19" s="71">
        <v>0</v>
      </c>
      <c r="NY19" s="71">
        <v>2</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16</v>
      </c>
      <c r="QY19" s="71">
        <v>0</v>
      </c>
      <c r="QZ19" s="71">
        <v>0</v>
      </c>
      <c r="RA19" s="71">
        <v>0</v>
      </c>
      <c r="RB19" s="71">
        <v>0</v>
      </c>
      <c r="RC19" s="71">
        <v>0</v>
      </c>
      <c r="RD19" s="71">
        <v>0</v>
      </c>
      <c r="RE19" s="71">
        <v>0</v>
      </c>
      <c r="RF19" s="71">
        <v>0</v>
      </c>
      <c r="RG19" s="71">
        <v>0</v>
      </c>
      <c r="RH19" s="71">
        <v>1</v>
      </c>
      <c r="RI19" s="71">
        <v>0</v>
      </c>
      <c r="RJ19" s="71">
        <v>0</v>
      </c>
      <c r="RK19" s="71">
        <v>0</v>
      </c>
      <c r="RL19" s="71">
        <v>0</v>
      </c>
      <c r="RM19" s="71">
        <v>0</v>
      </c>
      <c r="RN19" s="71">
        <v>0</v>
      </c>
      <c r="RO19" s="71">
        <v>0</v>
      </c>
      <c r="RP19" s="71">
        <v>0</v>
      </c>
      <c r="RQ19" s="71">
        <v>0</v>
      </c>
      <c r="RR19" s="71">
        <v>0</v>
      </c>
      <c r="RS19" s="71">
        <v>16</v>
      </c>
      <c r="RT19" s="71">
        <v>0</v>
      </c>
      <c r="RU19" s="71">
        <v>0</v>
      </c>
      <c r="RV19" s="71">
        <v>0</v>
      </c>
      <c r="RW19" s="71">
        <v>0</v>
      </c>
      <c r="RX19" s="71">
        <v>0</v>
      </c>
      <c r="RY19" s="71">
        <v>0</v>
      </c>
      <c r="RZ19" s="71">
        <v>0</v>
      </c>
      <c r="SA19" s="71">
        <v>0</v>
      </c>
      <c r="SB19" s="71">
        <v>0</v>
      </c>
      <c r="SC19" s="71">
        <v>1</v>
      </c>
      <c r="SD19" s="71">
        <v>0</v>
      </c>
      <c r="SE19" s="71">
        <v>0</v>
      </c>
      <c r="SF19" s="71">
        <v>0</v>
      </c>
      <c r="SG19" s="71">
        <v>0</v>
      </c>
      <c r="SH19" s="71">
        <v>0</v>
      </c>
    </row>
    <row r="20" spans="1:502">
      <c r="A20" s="16" t="s">
        <v>2272</v>
      </c>
      <c r="B20" s="70">
        <v>12</v>
      </c>
      <c r="C20" s="70">
        <v>12</v>
      </c>
      <c r="D20" s="70">
        <v>1</v>
      </c>
      <c r="E20" s="70">
        <v>2015</v>
      </c>
      <c r="F20" s="70" t="s">
        <v>182</v>
      </c>
      <c r="G20" s="1073" t="s">
        <v>2260</v>
      </c>
      <c r="H20" s="70" t="s">
        <v>2261</v>
      </c>
      <c r="I20" s="1066"/>
      <c r="J20" s="73">
        <v>0</v>
      </c>
      <c r="K20" s="73">
        <v>0</v>
      </c>
      <c r="L20" s="73">
        <v>0</v>
      </c>
      <c r="M20" s="73">
        <v>0</v>
      </c>
      <c r="N20" s="73">
        <v>0</v>
      </c>
      <c r="O20" s="73">
        <v>0</v>
      </c>
      <c r="P20" s="73">
        <v>0</v>
      </c>
      <c r="Q20" s="73">
        <v>0</v>
      </c>
      <c r="R20" s="73">
        <v>0</v>
      </c>
      <c r="S20" s="73">
        <v>0</v>
      </c>
      <c r="T20" s="73">
        <v>210.19200000000001</v>
      </c>
      <c r="U20" s="73">
        <v>0</v>
      </c>
      <c r="V20" s="73">
        <v>0</v>
      </c>
      <c r="W20" s="73">
        <v>0</v>
      </c>
      <c r="X20" s="73">
        <v>0</v>
      </c>
      <c r="Y20" s="73">
        <v>5.7130000000000001</v>
      </c>
      <c r="Z20" s="73">
        <v>0</v>
      </c>
      <c r="AA20" s="73">
        <v>8.4459999999999997</v>
      </c>
      <c r="AB20" s="73">
        <v>0</v>
      </c>
      <c r="AC20" s="73">
        <v>0</v>
      </c>
      <c r="AD20" s="73">
        <v>0</v>
      </c>
      <c r="AE20" s="73">
        <v>4.5789999999999997</v>
      </c>
      <c r="AF20" s="73">
        <v>12.789</v>
      </c>
      <c r="AG20" s="73">
        <v>0</v>
      </c>
      <c r="AH20" s="73">
        <v>18.399000000000001</v>
      </c>
      <c r="AI20" s="73">
        <v>0</v>
      </c>
      <c r="AJ20" s="73">
        <v>0</v>
      </c>
      <c r="AK20" s="73">
        <v>239</v>
      </c>
      <c r="AL20" s="73">
        <v>0</v>
      </c>
      <c r="AM20" s="73">
        <v>0</v>
      </c>
      <c r="AN20" s="73">
        <v>16.218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4.0220000000000002</v>
      </c>
      <c r="CC20" s="73">
        <v>0</v>
      </c>
      <c r="CD20" s="73">
        <v>0</v>
      </c>
      <c r="CE20" s="73">
        <v>0</v>
      </c>
      <c r="CF20" s="73">
        <v>0</v>
      </c>
      <c r="CG20" s="73">
        <v>0</v>
      </c>
      <c r="CH20" s="73">
        <v>0</v>
      </c>
      <c r="CI20" s="73">
        <v>0</v>
      </c>
      <c r="CJ20" s="73">
        <v>0</v>
      </c>
      <c r="CK20" s="73">
        <v>0</v>
      </c>
      <c r="CL20" s="73">
        <v>14.105</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210.19200000000001</v>
      </c>
      <c r="DV20" s="73">
        <v>0</v>
      </c>
      <c r="DW20" s="73">
        <v>0</v>
      </c>
      <c r="DX20" s="73">
        <v>0</v>
      </c>
      <c r="DY20" s="73">
        <v>0</v>
      </c>
      <c r="DZ20" s="73">
        <v>5.7130000000000001</v>
      </c>
      <c r="EA20" s="73">
        <v>0</v>
      </c>
      <c r="EB20" s="73">
        <v>8.4459999999999997</v>
      </c>
      <c r="EC20" s="73">
        <v>0</v>
      </c>
      <c r="ED20" s="73">
        <v>0</v>
      </c>
      <c r="EE20" s="73">
        <v>0</v>
      </c>
      <c r="EF20" s="73">
        <v>4.5789999999999997</v>
      </c>
      <c r="EG20" s="73">
        <v>12.789</v>
      </c>
      <c r="EH20" s="73">
        <v>0</v>
      </c>
      <c r="EI20" s="73">
        <v>18.399000000000001</v>
      </c>
      <c r="EJ20" s="73">
        <v>0</v>
      </c>
      <c r="EK20" s="73">
        <v>0</v>
      </c>
      <c r="EL20" s="73">
        <v>239</v>
      </c>
      <c r="EM20" s="73">
        <v>0</v>
      </c>
      <c r="EN20" s="73">
        <v>0</v>
      </c>
      <c r="EO20" s="73">
        <v>16.218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4.0220000000000002</v>
      </c>
      <c r="GD20" s="73">
        <v>0</v>
      </c>
      <c r="GE20" s="73">
        <v>0</v>
      </c>
      <c r="GF20" s="73">
        <v>0</v>
      </c>
      <c r="GG20" s="73">
        <v>0</v>
      </c>
      <c r="GH20" s="73">
        <v>0</v>
      </c>
      <c r="GI20" s="73">
        <v>0</v>
      </c>
      <c r="GJ20" s="73">
        <v>0</v>
      </c>
      <c r="GK20" s="73">
        <v>0</v>
      </c>
      <c r="GL20" s="73">
        <v>0</v>
      </c>
      <c r="GM20" s="73">
        <v>14.105</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515.33600000000001</v>
      </c>
      <c r="HL20" s="73">
        <v>0</v>
      </c>
      <c r="HM20" s="73">
        <v>0</v>
      </c>
      <c r="HN20" s="73">
        <v>0</v>
      </c>
      <c r="HO20" s="73">
        <v>0</v>
      </c>
      <c r="HP20" s="73">
        <v>0</v>
      </c>
      <c r="HQ20" s="73">
        <v>0</v>
      </c>
      <c r="HR20" s="73">
        <v>4.0220000000000002</v>
      </c>
      <c r="HS20" s="73">
        <v>0</v>
      </c>
      <c r="HT20" s="73">
        <v>0</v>
      </c>
      <c r="HU20" s="73">
        <v>14.105</v>
      </c>
      <c r="HV20" s="73">
        <v>0</v>
      </c>
      <c r="HW20" s="73">
        <v>0</v>
      </c>
      <c r="HX20" s="73">
        <v>0</v>
      </c>
      <c r="HY20" s="73">
        <v>0</v>
      </c>
      <c r="HZ20" s="73">
        <v>0</v>
      </c>
      <c r="IA20" s="73">
        <v>0</v>
      </c>
      <c r="IB20" s="73">
        <v>0</v>
      </c>
      <c r="IC20" s="73">
        <v>0</v>
      </c>
      <c r="ID20" s="73">
        <v>0</v>
      </c>
      <c r="IE20" s="73">
        <v>0</v>
      </c>
      <c r="IF20" s="73">
        <v>515.33600000000001</v>
      </c>
      <c r="IG20" s="73">
        <v>0</v>
      </c>
      <c r="IH20" s="73">
        <v>0</v>
      </c>
      <c r="II20" s="73">
        <v>0</v>
      </c>
      <c r="IJ20" s="73">
        <v>0</v>
      </c>
      <c r="IK20" s="73">
        <v>0</v>
      </c>
      <c r="IL20" s="73">
        <v>0</v>
      </c>
      <c r="IM20" s="73">
        <v>4.0220000000000002</v>
      </c>
      <c r="IN20" s="73">
        <v>0</v>
      </c>
      <c r="IO20" s="73">
        <v>0</v>
      </c>
      <c r="IP20" s="73">
        <v>14.105</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7</v>
      </c>
      <c r="JH20" s="71">
        <v>0</v>
      </c>
      <c r="JI20" s="71">
        <v>0</v>
      </c>
      <c r="JJ20" s="71">
        <v>0</v>
      </c>
      <c r="JK20" s="71">
        <v>0</v>
      </c>
      <c r="JL20" s="71">
        <v>1</v>
      </c>
      <c r="JM20" s="71">
        <v>0</v>
      </c>
      <c r="JN20" s="71">
        <v>1</v>
      </c>
      <c r="JO20" s="71">
        <v>0</v>
      </c>
      <c r="JP20" s="71">
        <v>0</v>
      </c>
      <c r="JQ20" s="71">
        <v>0</v>
      </c>
      <c r="JR20" s="71">
        <v>1</v>
      </c>
      <c r="JS20" s="71">
        <v>1</v>
      </c>
      <c r="JT20" s="71">
        <v>0</v>
      </c>
      <c r="JU20" s="71">
        <v>2</v>
      </c>
      <c r="JV20" s="71">
        <v>0</v>
      </c>
      <c r="JW20" s="71">
        <v>0</v>
      </c>
      <c r="JX20" s="71">
        <v>3</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7</v>
      </c>
      <c r="NI20" s="71">
        <v>0</v>
      </c>
      <c r="NJ20" s="71">
        <v>0</v>
      </c>
      <c r="NK20" s="71">
        <v>0</v>
      </c>
      <c r="NL20" s="71">
        <v>0</v>
      </c>
      <c r="NM20" s="71">
        <v>1</v>
      </c>
      <c r="NN20" s="71">
        <v>0</v>
      </c>
      <c r="NO20" s="71">
        <v>1</v>
      </c>
      <c r="NP20" s="71">
        <v>0</v>
      </c>
      <c r="NQ20" s="71">
        <v>0</v>
      </c>
      <c r="NR20" s="71">
        <v>0</v>
      </c>
      <c r="NS20" s="71">
        <v>1</v>
      </c>
      <c r="NT20" s="71">
        <v>1</v>
      </c>
      <c r="NU20" s="71">
        <v>0</v>
      </c>
      <c r="NV20" s="71">
        <v>2</v>
      </c>
      <c r="NW20" s="71">
        <v>0</v>
      </c>
      <c r="NX20" s="71">
        <v>0</v>
      </c>
      <c r="NY20" s="71">
        <v>3</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17</v>
      </c>
      <c r="QY20" s="71">
        <v>0</v>
      </c>
      <c r="QZ20" s="71">
        <v>0</v>
      </c>
      <c r="RA20" s="71">
        <v>0</v>
      </c>
      <c r="RB20" s="71">
        <v>0</v>
      </c>
      <c r="RC20" s="71">
        <v>0</v>
      </c>
      <c r="RD20" s="71">
        <v>0</v>
      </c>
      <c r="RE20" s="71">
        <v>1</v>
      </c>
      <c r="RF20" s="71">
        <v>0</v>
      </c>
      <c r="RG20" s="71">
        <v>0</v>
      </c>
      <c r="RH20" s="71">
        <v>1</v>
      </c>
      <c r="RI20" s="71">
        <v>0</v>
      </c>
      <c r="RJ20" s="71">
        <v>0</v>
      </c>
      <c r="RK20" s="71">
        <v>0</v>
      </c>
      <c r="RL20" s="71">
        <v>0</v>
      </c>
      <c r="RM20" s="71">
        <v>0</v>
      </c>
      <c r="RN20" s="71">
        <v>0</v>
      </c>
      <c r="RO20" s="71">
        <v>0</v>
      </c>
      <c r="RP20" s="71">
        <v>0</v>
      </c>
      <c r="RQ20" s="71">
        <v>0</v>
      </c>
      <c r="RR20" s="71">
        <v>0</v>
      </c>
      <c r="RS20" s="71">
        <v>17</v>
      </c>
      <c r="RT20" s="71">
        <v>0</v>
      </c>
      <c r="RU20" s="71">
        <v>0</v>
      </c>
      <c r="RV20" s="71">
        <v>0</v>
      </c>
      <c r="RW20" s="71">
        <v>0</v>
      </c>
      <c r="RX20" s="71">
        <v>0</v>
      </c>
      <c r="RY20" s="71">
        <v>0</v>
      </c>
      <c r="RZ20" s="71">
        <v>1</v>
      </c>
      <c r="SA20" s="71">
        <v>0</v>
      </c>
      <c r="SB20" s="71">
        <v>0</v>
      </c>
      <c r="SC20" s="71">
        <v>1</v>
      </c>
      <c r="SD20" s="71">
        <v>0</v>
      </c>
      <c r="SE20" s="71">
        <v>0</v>
      </c>
      <c r="SF20" s="71">
        <v>0</v>
      </c>
      <c r="SG20" s="71">
        <v>0</v>
      </c>
      <c r="SH20" s="71">
        <v>0</v>
      </c>
    </row>
    <row r="21" spans="1:502">
      <c r="A21" s="16" t="s">
        <v>2273</v>
      </c>
      <c r="B21" s="70">
        <v>13</v>
      </c>
      <c r="C21" s="70">
        <v>13</v>
      </c>
      <c r="D21" s="70">
        <v>1</v>
      </c>
      <c r="E21" s="70">
        <v>2016</v>
      </c>
      <c r="F21" s="70" t="s">
        <v>155</v>
      </c>
      <c r="G21" s="1073" t="s">
        <v>2260</v>
      </c>
      <c r="H21" s="70" t="s">
        <v>2261</v>
      </c>
      <c r="I21" s="1066"/>
      <c r="J21" s="73">
        <v>0</v>
      </c>
      <c r="K21" s="73">
        <v>0</v>
      </c>
      <c r="L21" s="73">
        <v>0</v>
      </c>
      <c r="M21" s="73">
        <v>0</v>
      </c>
      <c r="N21" s="73">
        <v>0</v>
      </c>
      <c r="O21" s="73">
        <v>0</v>
      </c>
      <c r="P21" s="73">
        <v>0</v>
      </c>
      <c r="Q21" s="73">
        <v>0</v>
      </c>
      <c r="R21" s="73">
        <v>0</v>
      </c>
      <c r="S21" s="73">
        <v>0</v>
      </c>
      <c r="T21" s="73">
        <v>206.90799999999999</v>
      </c>
      <c r="U21" s="73">
        <v>0</v>
      </c>
      <c r="V21" s="73">
        <v>0</v>
      </c>
      <c r="W21" s="73">
        <v>0</v>
      </c>
      <c r="X21" s="73">
        <v>0</v>
      </c>
      <c r="Y21" s="73">
        <v>5.6459999999999999</v>
      </c>
      <c r="Z21" s="73">
        <v>0</v>
      </c>
      <c r="AA21" s="73">
        <v>7.984</v>
      </c>
      <c r="AB21" s="73">
        <v>0</v>
      </c>
      <c r="AC21" s="73">
        <v>0</v>
      </c>
      <c r="AD21" s="73">
        <v>0</v>
      </c>
      <c r="AE21" s="73">
        <v>4.5119999999999996</v>
      </c>
      <c r="AF21" s="73">
        <v>11.513</v>
      </c>
      <c r="AG21" s="73">
        <v>0</v>
      </c>
      <c r="AH21" s="73">
        <v>18.263000000000002</v>
      </c>
      <c r="AI21" s="73">
        <v>0</v>
      </c>
      <c r="AJ21" s="73">
        <v>0</v>
      </c>
      <c r="AK21" s="73">
        <v>230.85400000000001</v>
      </c>
      <c r="AL21" s="73">
        <v>0</v>
      </c>
      <c r="AM21" s="73">
        <v>0</v>
      </c>
      <c r="AN21" s="73">
        <v>17.725999999999999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3.9710000000000001</v>
      </c>
      <c r="CC21" s="73">
        <v>0</v>
      </c>
      <c r="CD21" s="73">
        <v>0</v>
      </c>
      <c r="CE21" s="73">
        <v>0</v>
      </c>
      <c r="CF21" s="73">
        <v>0</v>
      </c>
      <c r="CG21" s="73">
        <v>0</v>
      </c>
      <c r="CH21" s="73">
        <v>0</v>
      </c>
      <c r="CI21" s="73">
        <v>0</v>
      </c>
      <c r="CJ21" s="73">
        <v>0</v>
      </c>
      <c r="CK21" s="73">
        <v>0</v>
      </c>
      <c r="CL21" s="73">
        <v>13.509</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206.90799999999999</v>
      </c>
      <c r="DV21" s="73">
        <v>0</v>
      </c>
      <c r="DW21" s="73">
        <v>0</v>
      </c>
      <c r="DX21" s="73">
        <v>0</v>
      </c>
      <c r="DY21" s="73">
        <v>0</v>
      </c>
      <c r="DZ21" s="73">
        <v>5.6459999999999999</v>
      </c>
      <c r="EA21" s="73">
        <v>0</v>
      </c>
      <c r="EB21" s="73">
        <v>7.984</v>
      </c>
      <c r="EC21" s="73">
        <v>0</v>
      </c>
      <c r="ED21" s="73">
        <v>0</v>
      </c>
      <c r="EE21" s="73">
        <v>0</v>
      </c>
      <c r="EF21" s="73">
        <v>4.5119999999999996</v>
      </c>
      <c r="EG21" s="73">
        <v>11.513</v>
      </c>
      <c r="EH21" s="73">
        <v>0</v>
      </c>
      <c r="EI21" s="73">
        <v>18.263000000000002</v>
      </c>
      <c r="EJ21" s="73">
        <v>0</v>
      </c>
      <c r="EK21" s="73">
        <v>0</v>
      </c>
      <c r="EL21" s="73">
        <v>230.85400000000001</v>
      </c>
      <c r="EM21" s="73">
        <v>0</v>
      </c>
      <c r="EN21" s="73">
        <v>0</v>
      </c>
      <c r="EO21" s="73">
        <v>17.725999999999999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3.9710000000000001</v>
      </c>
      <c r="GD21" s="73">
        <v>0</v>
      </c>
      <c r="GE21" s="73">
        <v>0</v>
      </c>
      <c r="GF21" s="73">
        <v>0</v>
      </c>
      <c r="GG21" s="73">
        <v>0</v>
      </c>
      <c r="GH21" s="73">
        <v>0</v>
      </c>
      <c r="GI21" s="73">
        <v>0</v>
      </c>
      <c r="GJ21" s="73">
        <v>0</v>
      </c>
      <c r="GK21" s="73">
        <v>0</v>
      </c>
      <c r="GL21" s="73">
        <v>0</v>
      </c>
      <c r="GM21" s="73">
        <v>13.509</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503.40600000000001</v>
      </c>
      <c r="HL21" s="73">
        <v>0</v>
      </c>
      <c r="HM21" s="73">
        <v>0</v>
      </c>
      <c r="HN21" s="73">
        <v>0</v>
      </c>
      <c r="HO21" s="73">
        <v>0</v>
      </c>
      <c r="HP21" s="73">
        <v>0</v>
      </c>
      <c r="HQ21" s="73">
        <v>0</v>
      </c>
      <c r="HR21" s="73">
        <v>3.9710000000000001</v>
      </c>
      <c r="HS21" s="73">
        <v>0</v>
      </c>
      <c r="HT21" s="73">
        <v>0</v>
      </c>
      <c r="HU21" s="73">
        <v>13.509</v>
      </c>
      <c r="HV21" s="73">
        <v>0</v>
      </c>
      <c r="HW21" s="73">
        <v>0</v>
      </c>
      <c r="HX21" s="73">
        <v>0</v>
      </c>
      <c r="HY21" s="73">
        <v>0</v>
      </c>
      <c r="HZ21" s="73">
        <v>0</v>
      </c>
      <c r="IA21" s="73">
        <v>0</v>
      </c>
      <c r="IB21" s="73">
        <v>0</v>
      </c>
      <c r="IC21" s="73">
        <v>0</v>
      </c>
      <c r="ID21" s="73">
        <v>0</v>
      </c>
      <c r="IE21" s="73">
        <v>0</v>
      </c>
      <c r="IF21" s="73">
        <v>503.40600000000001</v>
      </c>
      <c r="IG21" s="73">
        <v>0</v>
      </c>
      <c r="IH21" s="73">
        <v>0</v>
      </c>
      <c r="II21" s="73">
        <v>0</v>
      </c>
      <c r="IJ21" s="73">
        <v>0</v>
      </c>
      <c r="IK21" s="73">
        <v>0</v>
      </c>
      <c r="IL21" s="73">
        <v>0</v>
      </c>
      <c r="IM21" s="73">
        <v>3.9710000000000001</v>
      </c>
      <c r="IN21" s="73">
        <v>0</v>
      </c>
      <c r="IO21" s="73">
        <v>0</v>
      </c>
      <c r="IP21" s="73">
        <v>13.509</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7</v>
      </c>
      <c r="JH21" s="71">
        <v>0</v>
      </c>
      <c r="JI21" s="71">
        <v>0</v>
      </c>
      <c r="JJ21" s="71">
        <v>0</v>
      </c>
      <c r="JK21" s="71">
        <v>0</v>
      </c>
      <c r="JL21" s="71">
        <v>1</v>
      </c>
      <c r="JM21" s="71">
        <v>0</v>
      </c>
      <c r="JN21" s="71">
        <v>1</v>
      </c>
      <c r="JO21" s="71">
        <v>0</v>
      </c>
      <c r="JP21" s="71">
        <v>0</v>
      </c>
      <c r="JQ21" s="71">
        <v>0</v>
      </c>
      <c r="JR21" s="71">
        <v>1</v>
      </c>
      <c r="JS21" s="71">
        <v>1</v>
      </c>
      <c r="JT21" s="71">
        <v>0</v>
      </c>
      <c r="JU21" s="71">
        <v>2</v>
      </c>
      <c r="JV21" s="71">
        <v>0</v>
      </c>
      <c r="JW21" s="71">
        <v>0</v>
      </c>
      <c r="JX21" s="71">
        <v>3</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7</v>
      </c>
      <c r="NI21" s="71">
        <v>0</v>
      </c>
      <c r="NJ21" s="71">
        <v>0</v>
      </c>
      <c r="NK21" s="71">
        <v>0</v>
      </c>
      <c r="NL21" s="71">
        <v>0</v>
      </c>
      <c r="NM21" s="71">
        <v>1</v>
      </c>
      <c r="NN21" s="71">
        <v>0</v>
      </c>
      <c r="NO21" s="71">
        <v>1</v>
      </c>
      <c r="NP21" s="71">
        <v>0</v>
      </c>
      <c r="NQ21" s="71">
        <v>0</v>
      </c>
      <c r="NR21" s="71">
        <v>0</v>
      </c>
      <c r="NS21" s="71">
        <v>1</v>
      </c>
      <c r="NT21" s="71">
        <v>1</v>
      </c>
      <c r="NU21" s="71">
        <v>0</v>
      </c>
      <c r="NV21" s="71">
        <v>2</v>
      </c>
      <c r="NW21" s="71">
        <v>0</v>
      </c>
      <c r="NX21" s="71">
        <v>0</v>
      </c>
      <c r="NY21" s="71">
        <v>3</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17</v>
      </c>
      <c r="QY21" s="71">
        <v>0</v>
      </c>
      <c r="QZ21" s="71">
        <v>0</v>
      </c>
      <c r="RA21" s="71">
        <v>0</v>
      </c>
      <c r="RB21" s="71">
        <v>0</v>
      </c>
      <c r="RC21" s="71">
        <v>0</v>
      </c>
      <c r="RD21" s="71">
        <v>0</v>
      </c>
      <c r="RE21" s="71">
        <v>1</v>
      </c>
      <c r="RF21" s="71">
        <v>0</v>
      </c>
      <c r="RG21" s="71">
        <v>0</v>
      </c>
      <c r="RH21" s="71">
        <v>1</v>
      </c>
      <c r="RI21" s="71">
        <v>0</v>
      </c>
      <c r="RJ21" s="71">
        <v>0</v>
      </c>
      <c r="RK21" s="71">
        <v>0</v>
      </c>
      <c r="RL21" s="71">
        <v>0</v>
      </c>
      <c r="RM21" s="71">
        <v>0</v>
      </c>
      <c r="RN21" s="71">
        <v>0</v>
      </c>
      <c r="RO21" s="71">
        <v>0</v>
      </c>
      <c r="RP21" s="71">
        <v>0</v>
      </c>
      <c r="RQ21" s="71">
        <v>0</v>
      </c>
      <c r="RR21" s="71">
        <v>0</v>
      </c>
      <c r="RS21" s="71">
        <v>17</v>
      </c>
      <c r="RT21" s="71">
        <v>0</v>
      </c>
      <c r="RU21" s="71">
        <v>0</v>
      </c>
      <c r="RV21" s="71">
        <v>0</v>
      </c>
      <c r="RW21" s="71">
        <v>0</v>
      </c>
      <c r="RX21" s="71">
        <v>0</v>
      </c>
      <c r="RY21" s="71">
        <v>0</v>
      </c>
      <c r="RZ21" s="71">
        <v>1</v>
      </c>
      <c r="SA21" s="71">
        <v>0</v>
      </c>
      <c r="SB21" s="71">
        <v>0</v>
      </c>
      <c r="SC21" s="71">
        <v>1</v>
      </c>
      <c r="SD21" s="71">
        <v>0</v>
      </c>
      <c r="SE21" s="71">
        <v>0</v>
      </c>
      <c r="SF21" s="71">
        <v>0</v>
      </c>
      <c r="SG21" s="71">
        <v>0</v>
      </c>
      <c r="SH21" s="71">
        <v>0</v>
      </c>
    </row>
    <row r="22" spans="1:502">
      <c r="A22" s="16" t="s">
        <v>2274</v>
      </c>
      <c r="B22" s="70">
        <v>14</v>
      </c>
      <c r="C22" s="70">
        <v>14</v>
      </c>
      <c r="D22" s="70">
        <v>1</v>
      </c>
      <c r="E22" s="70">
        <v>2017</v>
      </c>
      <c r="F22" s="70" t="s">
        <v>156</v>
      </c>
      <c r="G22" s="1073" t="s">
        <v>2260</v>
      </c>
      <c r="H22" s="70" t="s">
        <v>2261</v>
      </c>
      <c r="I22" s="1066"/>
      <c r="J22" s="73">
        <v>0</v>
      </c>
      <c r="K22" s="73">
        <v>0</v>
      </c>
      <c r="L22" s="73">
        <v>0</v>
      </c>
      <c r="M22" s="73">
        <v>0</v>
      </c>
      <c r="N22" s="73">
        <v>0</v>
      </c>
      <c r="O22" s="73">
        <v>0</v>
      </c>
      <c r="P22" s="73">
        <v>0</v>
      </c>
      <c r="Q22" s="73">
        <v>0</v>
      </c>
      <c r="R22" s="73">
        <v>0</v>
      </c>
      <c r="S22" s="73">
        <v>0</v>
      </c>
      <c r="T22" s="73">
        <v>212.29499999999999</v>
      </c>
      <c r="U22" s="73">
        <v>0</v>
      </c>
      <c r="V22" s="73">
        <v>0</v>
      </c>
      <c r="W22" s="73">
        <v>0</v>
      </c>
      <c r="X22" s="73">
        <v>0</v>
      </c>
      <c r="Y22" s="73">
        <v>6.2</v>
      </c>
      <c r="Z22" s="73">
        <v>0</v>
      </c>
      <c r="AA22" s="73">
        <v>8.0399999999999991</v>
      </c>
      <c r="AB22" s="73">
        <v>0</v>
      </c>
      <c r="AC22" s="73">
        <v>0</v>
      </c>
      <c r="AD22" s="73">
        <v>0</v>
      </c>
      <c r="AE22" s="73">
        <v>4.6239999999999997</v>
      </c>
      <c r="AF22" s="73">
        <v>12.366</v>
      </c>
      <c r="AG22" s="73">
        <v>0</v>
      </c>
      <c r="AH22" s="73">
        <v>19.805</v>
      </c>
      <c r="AI22" s="73">
        <v>0</v>
      </c>
      <c r="AJ22" s="73">
        <v>0</v>
      </c>
      <c r="AK22" s="73">
        <v>212.21899999999999</v>
      </c>
      <c r="AL22" s="73">
        <v>0</v>
      </c>
      <c r="AM22" s="73">
        <v>0</v>
      </c>
      <c r="AN22" s="73">
        <v>18.030999999999999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4.4710000000000001</v>
      </c>
      <c r="CC22" s="73">
        <v>0</v>
      </c>
      <c r="CD22" s="73">
        <v>0</v>
      </c>
      <c r="CE22" s="73">
        <v>0</v>
      </c>
      <c r="CF22" s="73">
        <v>0</v>
      </c>
      <c r="CG22" s="73">
        <v>0</v>
      </c>
      <c r="CH22" s="73">
        <v>0</v>
      </c>
      <c r="CI22" s="73">
        <v>0</v>
      </c>
      <c r="CJ22" s="73">
        <v>0</v>
      </c>
      <c r="CK22" s="73">
        <v>0</v>
      </c>
      <c r="CL22" s="73">
        <v>14.432</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212.29499999999999</v>
      </c>
      <c r="DV22" s="73">
        <v>0</v>
      </c>
      <c r="DW22" s="73">
        <v>0</v>
      </c>
      <c r="DX22" s="73">
        <v>0</v>
      </c>
      <c r="DY22" s="73">
        <v>0</v>
      </c>
      <c r="DZ22" s="73">
        <v>6.2</v>
      </c>
      <c r="EA22" s="73">
        <v>0</v>
      </c>
      <c r="EB22" s="73">
        <v>8.0399999999999991</v>
      </c>
      <c r="EC22" s="73">
        <v>0</v>
      </c>
      <c r="ED22" s="73">
        <v>0</v>
      </c>
      <c r="EE22" s="73">
        <v>0</v>
      </c>
      <c r="EF22" s="73">
        <v>4.6239999999999997</v>
      </c>
      <c r="EG22" s="73">
        <v>12.366</v>
      </c>
      <c r="EH22" s="73">
        <v>0</v>
      </c>
      <c r="EI22" s="73">
        <v>19.805</v>
      </c>
      <c r="EJ22" s="73">
        <v>0</v>
      </c>
      <c r="EK22" s="73">
        <v>0</v>
      </c>
      <c r="EL22" s="73">
        <v>212.21899999999999</v>
      </c>
      <c r="EM22" s="73">
        <v>0</v>
      </c>
      <c r="EN22" s="73">
        <v>0</v>
      </c>
      <c r="EO22" s="73">
        <v>18.030999999999999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4.4710000000000001</v>
      </c>
      <c r="GD22" s="73">
        <v>0</v>
      </c>
      <c r="GE22" s="73">
        <v>0</v>
      </c>
      <c r="GF22" s="73">
        <v>0</v>
      </c>
      <c r="GG22" s="73">
        <v>0</v>
      </c>
      <c r="GH22" s="73">
        <v>0</v>
      </c>
      <c r="GI22" s="73">
        <v>0</v>
      </c>
      <c r="GJ22" s="73">
        <v>0</v>
      </c>
      <c r="GK22" s="73">
        <v>0</v>
      </c>
      <c r="GL22" s="73">
        <v>0</v>
      </c>
      <c r="GM22" s="73">
        <v>14.432</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493.58</v>
      </c>
      <c r="HL22" s="73">
        <v>0</v>
      </c>
      <c r="HM22" s="73">
        <v>0</v>
      </c>
      <c r="HN22" s="73">
        <v>0</v>
      </c>
      <c r="HO22" s="73">
        <v>0</v>
      </c>
      <c r="HP22" s="73">
        <v>0</v>
      </c>
      <c r="HQ22" s="73">
        <v>0</v>
      </c>
      <c r="HR22" s="73">
        <v>4.4710000000000001</v>
      </c>
      <c r="HS22" s="73">
        <v>0</v>
      </c>
      <c r="HT22" s="73">
        <v>0</v>
      </c>
      <c r="HU22" s="73">
        <v>14.432</v>
      </c>
      <c r="HV22" s="73">
        <v>0</v>
      </c>
      <c r="HW22" s="73">
        <v>0</v>
      </c>
      <c r="HX22" s="73">
        <v>0</v>
      </c>
      <c r="HY22" s="73">
        <v>0</v>
      </c>
      <c r="HZ22" s="73">
        <v>0</v>
      </c>
      <c r="IA22" s="73">
        <v>0</v>
      </c>
      <c r="IB22" s="73">
        <v>0</v>
      </c>
      <c r="IC22" s="73">
        <v>0</v>
      </c>
      <c r="ID22" s="73">
        <v>0</v>
      </c>
      <c r="IE22" s="73">
        <v>0</v>
      </c>
      <c r="IF22" s="73">
        <v>493.58</v>
      </c>
      <c r="IG22" s="73">
        <v>0</v>
      </c>
      <c r="IH22" s="73">
        <v>0</v>
      </c>
      <c r="II22" s="73">
        <v>0</v>
      </c>
      <c r="IJ22" s="73">
        <v>0</v>
      </c>
      <c r="IK22" s="73">
        <v>0</v>
      </c>
      <c r="IL22" s="73">
        <v>0</v>
      </c>
      <c r="IM22" s="73">
        <v>4.4710000000000001</v>
      </c>
      <c r="IN22" s="73">
        <v>0</v>
      </c>
      <c r="IO22" s="73">
        <v>0</v>
      </c>
      <c r="IP22" s="73">
        <v>14.432</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7</v>
      </c>
      <c r="JH22" s="71">
        <v>0</v>
      </c>
      <c r="JI22" s="71">
        <v>0</v>
      </c>
      <c r="JJ22" s="71">
        <v>0</v>
      </c>
      <c r="JK22" s="71">
        <v>0</v>
      </c>
      <c r="JL22" s="71">
        <v>1</v>
      </c>
      <c r="JM22" s="71">
        <v>0</v>
      </c>
      <c r="JN22" s="71">
        <v>1</v>
      </c>
      <c r="JO22" s="71">
        <v>0</v>
      </c>
      <c r="JP22" s="71">
        <v>0</v>
      </c>
      <c r="JQ22" s="71">
        <v>0</v>
      </c>
      <c r="JR22" s="71">
        <v>1</v>
      </c>
      <c r="JS22" s="71">
        <v>1</v>
      </c>
      <c r="JT22" s="71">
        <v>0</v>
      </c>
      <c r="JU22" s="71">
        <v>2</v>
      </c>
      <c r="JV22" s="71">
        <v>0</v>
      </c>
      <c r="JW22" s="71">
        <v>0</v>
      </c>
      <c r="JX22" s="71">
        <v>3</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7</v>
      </c>
      <c r="NI22" s="71">
        <v>0</v>
      </c>
      <c r="NJ22" s="71">
        <v>0</v>
      </c>
      <c r="NK22" s="71">
        <v>0</v>
      </c>
      <c r="NL22" s="71">
        <v>0</v>
      </c>
      <c r="NM22" s="71">
        <v>1</v>
      </c>
      <c r="NN22" s="71">
        <v>0</v>
      </c>
      <c r="NO22" s="71">
        <v>1</v>
      </c>
      <c r="NP22" s="71">
        <v>0</v>
      </c>
      <c r="NQ22" s="71">
        <v>0</v>
      </c>
      <c r="NR22" s="71">
        <v>0</v>
      </c>
      <c r="NS22" s="71">
        <v>1</v>
      </c>
      <c r="NT22" s="71">
        <v>1</v>
      </c>
      <c r="NU22" s="71">
        <v>0</v>
      </c>
      <c r="NV22" s="71">
        <v>2</v>
      </c>
      <c r="NW22" s="71">
        <v>0</v>
      </c>
      <c r="NX22" s="71">
        <v>0</v>
      </c>
      <c r="NY22" s="71">
        <v>3</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17</v>
      </c>
      <c r="QY22" s="71">
        <v>0</v>
      </c>
      <c r="QZ22" s="71">
        <v>0</v>
      </c>
      <c r="RA22" s="71">
        <v>0</v>
      </c>
      <c r="RB22" s="71">
        <v>0</v>
      </c>
      <c r="RC22" s="71">
        <v>0</v>
      </c>
      <c r="RD22" s="71">
        <v>0</v>
      </c>
      <c r="RE22" s="71">
        <v>1</v>
      </c>
      <c r="RF22" s="71">
        <v>0</v>
      </c>
      <c r="RG22" s="71">
        <v>0</v>
      </c>
      <c r="RH22" s="71">
        <v>1</v>
      </c>
      <c r="RI22" s="71">
        <v>0</v>
      </c>
      <c r="RJ22" s="71">
        <v>0</v>
      </c>
      <c r="RK22" s="71">
        <v>0</v>
      </c>
      <c r="RL22" s="71">
        <v>0</v>
      </c>
      <c r="RM22" s="71">
        <v>0</v>
      </c>
      <c r="RN22" s="71">
        <v>0</v>
      </c>
      <c r="RO22" s="71">
        <v>0</v>
      </c>
      <c r="RP22" s="71">
        <v>0</v>
      </c>
      <c r="RQ22" s="71">
        <v>0</v>
      </c>
      <c r="RR22" s="71">
        <v>0</v>
      </c>
      <c r="RS22" s="71">
        <v>17</v>
      </c>
      <c r="RT22" s="71">
        <v>0</v>
      </c>
      <c r="RU22" s="71">
        <v>0</v>
      </c>
      <c r="RV22" s="71">
        <v>0</v>
      </c>
      <c r="RW22" s="71">
        <v>0</v>
      </c>
      <c r="RX22" s="71">
        <v>0</v>
      </c>
      <c r="RY22" s="71">
        <v>0</v>
      </c>
      <c r="RZ22" s="71">
        <v>1</v>
      </c>
      <c r="SA22" s="71">
        <v>0</v>
      </c>
      <c r="SB22" s="71">
        <v>0</v>
      </c>
      <c r="SC22" s="71">
        <v>1</v>
      </c>
      <c r="SD22" s="71">
        <v>0</v>
      </c>
      <c r="SE22" s="71">
        <v>0</v>
      </c>
      <c r="SF22" s="71">
        <v>0</v>
      </c>
      <c r="SG22" s="71">
        <v>0</v>
      </c>
      <c r="SH22" s="71">
        <v>0</v>
      </c>
    </row>
    <row r="23" spans="1:502">
      <c r="A23" s="16" t="s">
        <v>2275</v>
      </c>
      <c r="B23" s="70">
        <v>15</v>
      </c>
      <c r="C23" s="70">
        <v>15</v>
      </c>
      <c r="D23" s="70">
        <v>1</v>
      </c>
      <c r="E23" s="70">
        <v>2018</v>
      </c>
      <c r="F23" s="70" t="s">
        <v>183</v>
      </c>
      <c r="G23" s="1073" t="s">
        <v>2260</v>
      </c>
      <c r="H23" s="70" t="s">
        <v>2261</v>
      </c>
      <c r="I23" s="1066"/>
      <c r="J23" s="73">
        <v>0</v>
      </c>
      <c r="K23" s="73">
        <v>0</v>
      </c>
      <c r="L23" s="73">
        <v>0</v>
      </c>
      <c r="M23" s="73">
        <v>0</v>
      </c>
      <c r="N23" s="73">
        <v>0</v>
      </c>
      <c r="O23" s="73">
        <v>0</v>
      </c>
      <c r="P23" s="73">
        <v>0</v>
      </c>
      <c r="Q23" s="73">
        <v>0</v>
      </c>
      <c r="R23" s="73">
        <v>0</v>
      </c>
      <c r="S23" s="73">
        <v>0</v>
      </c>
      <c r="T23" s="73">
        <v>190.90299999999999</v>
      </c>
      <c r="U23" s="73">
        <v>0</v>
      </c>
      <c r="V23" s="73">
        <v>0</v>
      </c>
      <c r="W23" s="73">
        <v>0</v>
      </c>
      <c r="X23" s="73">
        <v>0</v>
      </c>
      <c r="Y23" s="73">
        <v>6.0149999999999997</v>
      </c>
      <c r="Z23" s="73">
        <v>0</v>
      </c>
      <c r="AA23" s="73">
        <v>6.1769999999999996</v>
      </c>
      <c r="AB23" s="73">
        <v>0</v>
      </c>
      <c r="AC23" s="73">
        <v>0</v>
      </c>
      <c r="AD23" s="73">
        <v>0</v>
      </c>
      <c r="AE23" s="73">
        <v>4.53</v>
      </c>
      <c r="AF23" s="73">
        <v>12.54</v>
      </c>
      <c r="AG23" s="73">
        <v>0</v>
      </c>
      <c r="AH23" s="73">
        <v>17.864999999999998</v>
      </c>
      <c r="AI23" s="73">
        <v>0</v>
      </c>
      <c r="AJ23" s="73">
        <v>0</v>
      </c>
      <c r="AK23" s="73">
        <v>121.617</v>
      </c>
      <c r="AL23" s="73">
        <v>0</v>
      </c>
      <c r="AM23" s="73">
        <v>0</v>
      </c>
      <c r="AN23" s="73">
        <v>17.573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4.3220000000000001</v>
      </c>
      <c r="CC23" s="73">
        <v>0</v>
      </c>
      <c r="CD23" s="73">
        <v>0</v>
      </c>
      <c r="CE23" s="73">
        <v>0</v>
      </c>
      <c r="CF23" s="73">
        <v>0</v>
      </c>
      <c r="CG23" s="73">
        <v>0</v>
      </c>
      <c r="CH23" s="73">
        <v>0</v>
      </c>
      <c r="CI23" s="73">
        <v>0</v>
      </c>
      <c r="CJ23" s="73">
        <v>0</v>
      </c>
      <c r="CK23" s="73">
        <v>0</v>
      </c>
      <c r="CL23" s="73">
        <v>12.471</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190.90299999999999</v>
      </c>
      <c r="DV23" s="73">
        <v>0</v>
      </c>
      <c r="DW23" s="73">
        <v>0</v>
      </c>
      <c r="DX23" s="73">
        <v>0</v>
      </c>
      <c r="DY23" s="73">
        <v>0</v>
      </c>
      <c r="DZ23" s="73">
        <v>6.0149999999999997</v>
      </c>
      <c r="EA23" s="73">
        <v>0</v>
      </c>
      <c r="EB23" s="73">
        <v>6.1769999999999996</v>
      </c>
      <c r="EC23" s="73">
        <v>0</v>
      </c>
      <c r="ED23" s="73">
        <v>0</v>
      </c>
      <c r="EE23" s="73">
        <v>0</v>
      </c>
      <c r="EF23" s="73">
        <v>4.53</v>
      </c>
      <c r="EG23" s="73">
        <v>12.54</v>
      </c>
      <c r="EH23" s="73">
        <v>0</v>
      </c>
      <c r="EI23" s="73">
        <v>17.864999999999998</v>
      </c>
      <c r="EJ23" s="73">
        <v>0</v>
      </c>
      <c r="EK23" s="73">
        <v>0</v>
      </c>
      <c r="EL23" s="73">
        <v>121.617</v>
      </c>
      <c r="EM23" s="73">
        <v>0</v>
      </c>
      <c r="EN23" s="73">
        <v>0</v>
      </c>
      <c r="EO23" s="73">
        <v>17.573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4.3220000000000001</v>
      </c>
      <c r="GD23" s="73">
        <v>0</v>
      </c>
      <c r="GE23" s="73">
        <v>0</v>
      </c>
      <c r="GF23" s="73">
        <v>0</v>
      </c>
      <c r="GG23" s="73">
        <v>0</v>
      </c>
      <c r="GH23" s="73">
        <v>0</v>
      </c>
      <c r="GI23" s="73">
        <v>0</v>
      </c>
      <c r="GJ23" s="73">
        <v>0</v>
      </c>
      <c r="GK23" s="73">
        <v>0</v>
      </c>
      <c r="GL23" s="73">
        <v>0</v>
      </c>
      <c r="GM23" s="73">
        <v>12.471</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377.22</v>
      </c>
      <c r="HL23" s="73">
        <v>0</v>
      </c>
      <c r="HM23" s="73">
        <v>0</v>
      </c>
      <c r="HN23" s="73">
        <v>0</v>
      </c>
      <c r="HO23" s="73">
        <v>0</v>
      </c>
      <c r="HP23" s="73">
        <v>0</v>
      </c>
      <c r="HQ23" s="73">
        <v>0</v>
      </c>
      <c r="HR23" s="73">
        <v>4.3220000000000001</v>
      </c>
      <c r="HS23" s="73">
        <v>0</v>
      </c>
      <c r="HT23" s="73">
        <v>0</v>
      </c>
      <c r="HU23" s="73">
        <v>12.471</v>
      </c>
      <c r="HV23" s="73">
        <v>0</v>
      </c>
      <c r="HW23" s="73">
        <v>0</v>
      </c>
      <c r="HX23" s="73">
        <v>0</v>
      </c>
      <c r="HY23" s="73">
        <v>0</v>
      </c>
      <c r="HZ23" s="73">
        <v>0</v>
      </c>
      <c r="IA23" s="73">
        <v>0</v>
      </c>
      <c r="IB23" s="73">
        <v>0</v>
      </c>
      <c r="IC23" s="73">
        <v>0</v>
      </c>
      <c r="ID23" s="73">
        <v>0</v>
      </c>
      <c r="IE23" s="73">
        <v>0</v>
      </c>
      <c r="IF23" s="73">
        <v>377.22</v>
      </c>
      <c r="IG23" s="73">
        <v>0</v>
      </c>
      <c r="IH23" s="73">
        <v>0</v>
      </c>
      <c r="II23" s="73">
        <v>0</v>
      </c>
      <c r="IJ23" s="73">
        <v>0</v>
      </c>
      <c r="IK23" s="73">
        <v>0</v>
      </c>
      <c r="IL23" s="73">
        <v>0</v>
      </c>
      <c r="IM23" s="73">
        <v>4.3220000000000001</v>
      </c>
      <c r="IN23" s="73">
        <v>0</v>
      </c>
      <c r="IO23" s="73">
        <v>0</v>
      </c>
      <c r="IP23" s="73">
        <v>12.471</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7</v>
      </c>
      <c r="JH23" s="71">
        <v>0</v>
      </c>
      <c r="JI23" s="71">
        <v>0</v>
      </c>
      <c r="JJ23" s="71">
        <v>0</v>
      </c>
      <c r="JK23" s="71">
        <v>0</v>
      </c>
      <c r="JL23" s="71">
        <v>1</v>
      </c>
      <c r="JM23" s="71">
        <v>0</v>
      </c>
      <c r="JN23" s="71">
        <v>1</v>
      </c>
      <c r="JO23" s="71">
        <v>0</v>
      </c>
      <c r="JP23" s="71">
        <v>0</v>
      </c>
      <c r="JQ23" s="71">
        <v>0</v>
      </c>
      <c r="JR23" s="71">
        <v>1</v>
      </c>
      <c r="JS23" s="71">
        <v>1</v>
      </c>
      <c r="JT23" s="71">
        <v>0</v>
      </c>
      <c r="JU23" s="71">
        <v>2</v>
      </c>
      <c r="JV23" s="71">
        <v>0</v>
      </c>
      <c r="JW23" s="71">
        <v>0</v>
      </c>
      <c r="JX23" s="71">
        <v>2</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7</v>
      </c>
      <c r="NI23" s="71">
        <v>0</v>
      </c>
      <c r="NJ23" s="71">
        <v>0</v>
      </c>
      <c r="NK23" s="71">
        <v>0</v>
      </c>
      <c r="NL23" s="71">
        <v>0</v>
      </c>
      <c r="NM23" s="71">
        <v>1</v>
      </c>
      <c r="NN23" s="71">
        <v>0</v>
      </c>
      <c r="NO23" s="71">
        <v>1</v>
      </c>
      <c r="NP23" s="71">
        <v>0</v>
      </c>
      <c r="NQ23" s="71">
        <v>0</v>
      </c>
      <c r="NR23" s="71">
        <v>0</v>
      </c>
      <c r="NS23" s="71">
        <v>1</v>
      </c>
      <c r="NT23" s="71">
        <v>1</v>
      </c>
      <c r="NU23" s="71">
        <v>0</v>
      </c>
      <c r="NV23" s="71">
        <v>2</v>
      </c>
      <c r="NW23" s="71">
        <v>0</v>
      </c>
      <c r="NX23" s="71">
        <v>0</v>
      </c>
      <c r="NY23" s="71">
        <v>2</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16</v>
      </c>
      <c r="QY23" s="71">
        <v>0</v>
      </c>
      <c r="QZ23" s="71">
        <v>0</v>
      </c>
      <c r="RA23" s="71">
        <v>0</v>
      </c>
      <c r="RB23" s="71">
        <v>0</v>
      </c>
      <c r="RC23" s="71">
        <v>0</v>
      </c>
      <c r="RD23" s="71">
        <v>0</v>
      </c>
      <c r="RE23" s="71">
        <v>1</v>
      </c>
      <c r="RF23" s="71">
        <v>0</v>
      </c>
      <c r="RG23" s="71">
        <v>0</v>
      </c>
      <c r="RH23" s="71">
        <v>1</v>
      </c>
      <c r="RI23" s="71">
        <v>0</v>
      </c>
      <c r="RJ23" s="71">
        <v>0</v>
      </c>
      <c r="RK23" s="71">
        <v>0</v>
      </c>
      <c r="RL23" s="71">
        <v>0</v>
      </c>
      <c r="RM23" s="71">
        <v>0</v>
      </c>
      <c r="RN23" s="71">
        <v>0</v>
      </c>
      <c r="RO23" s="71">
        <v>0</v>
      </c>
      <c r="RP23" s="71">
        <v>0</v>
      </c>
      <c r="RQ23" s="71">
        <v>0</v>
      </c>
      <c r="RR23" s="71">
        <v>0</v>
      </c>
      <c r="RS23" s="71">
        <v>16</v>
      </c>
      <c r="RT23" s="71">
        <v>0</v>
      </c>
      <c r="RU23" s="71">
        <v>0</v>
      </c>
      <c r="RV23" s="71">
        <v>0</v>
      </c>
      <c r="RW23" s="71">
        <v>0</v>
      </c>
      <c r="RX23" s="71">
        <v>0</v>
      </c>
      <c r="RY23" s="71">
        <v>0</v>
      </c>
      <c r="RZ23" s="71">
        <v>1</v>
      </c>
      <c r="SA23" s="71">
        <v>0</v>
      </c>
      <c r="SB23" s="71">
        <v>0</v>
      </c>
      <c r="SC23" s="71">
        <v>1</v>
      </c>
      <c r="SD23" s="71">
        <v>0</v>
      </c>
      <c r="SE23" s="71">
        <v>0</v>
      </c>
      <c r="SF23" s="71">
        <v>0</v>
      </c>
      <c r="SG23" s="71">
        <v>0</v>
      </c>
      <c r="SH23" s="71">
        <v>0</v>
      </c>
    </row>
    <row r="24" spans="1:502">
      <c r="A24" s="16" t="s">
        <v>2276</v>
      </c>
      <c r="B24" s="70">
        <v>16</v>
      </c>
      <c r="C24" s="70">
        <v>16</v>
      </c>
      <c r="D24" s="70">
        <v>1</v>
      </c>
      <c r="E24" s="70">
        <v>2019</v>
      </c>
      <c r="F24" s="70" t="s">
        <v>158</v>
      </c>
      <c r="G24" s="1073" t="s">
        <v>2260</v>
      </c>
      <c r="H24" s="70" t="s">
        <v>2261</v>
      </c>
      <c r="I24" s="1066"/>
      <c r="J24" s="73">
        <v>0</v>
      </c>
      <c r="K24" s="73">
        <v>0</v>
      </c>
      <c r="L24" s="73">
        <v>0</v>
      </c>
      <c r="M24" s="73">
        <v>0</v>
      </c>
      <c r="N24" s="73">
        <v>0</v>
      </c>
      <c r="O24" s="73">
        <v>0</v>
      </c>
      <c r="P24" s="73">
        <v>0</v>
      </c>
      <c r="Q24" s="73">
        <v>0</v>
      </c>
      <c r="R24" s="73">
        <v>0</v>
      </c>
      <c r="S24" s="73">
        <v>0</v>
      </c>
      <c r="T24" s="73">
        <v>182.00399999999999</v>
      </c>
      <c r="U24" s="73">
        <v>0</v>
      </c>
      <c r="V24" s="73">
        <v>0</v>
      </c>
      <c r="W24" s="73">
        <v>0</v>
      </c>
      <c r="X24" s="73">
        <v>0</v>
      </c>
      <c r="Y24" s="73">
        <v>5.3129999999999997</v>
      </c>
      <c r="Z24" s="73">
        <v>0</v>
      </c>
      <c r="AA24" s="73">
        <v>5.6289999999999996</v>
      </c>
      <c r="AB24" s="73">
        <v>0</v>
      </c>
      <c r="AC24" s="73">
        <v>0</v>
      </c>
      <c r="AD24" s="73">
        <v>0</v>
      </c>
      <c r="AE24" s="73">
        <v>3.802</v>
      </c>
      <c r="AF24" s="73">
        <v>12.186</v>
      </c>
      <c r="AG24" s="73">
        <v>0</v>
      </c>
      <c r="AH24" s="73">
        <v>15.217000000000001</v>
      </c>
      <c r="AI24" s="73">
        <v>0</v>
      </c>
      <c r="AJ24" s="73">
        <v>0</v>
      </c>
      <c r="AK24" s="73">
        <v>208.6</v>
      </c>
      <c r="AL24" s="73">
        <v>0</v>
      </c>
      <c r="AM24" s="73">
        <v>0</v>
      </c>
      <c r="AN24" s="73">
        <v>16.587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3.895</v>
      </c>
      <c r="CC24" s="73">
        <v>0</v>
      </c>
      <c r="CD24" s="73">
        <v>0</v>
      </c>
      <c r="CE24" s="73">
        <v>0</v>
      </c>
      <c r="CF24" s="73">
        <v>0</v>
      </c>
      <c r="CG24" s="73">
        <v>0</v>
      </c>
      <c r="CH24" s="73">
        <v>0</v>
      </c>
      <c r="CI24" s="73">
        <v>0</v>
      </c>
      <c r="CJ24" s="73">
        <v>0</v>
      </c>
      <c r="CK24" s="73">
        <v>0</v>
      </c>
      <c r="CL24" s="73">
        <v>11.772</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182.00399999999999</v>
      </c>
      <c r="DV24" s="73">
        <v>0</v>
      </c>
      <c r="DW24" s="73">
        <v>0</v>
      </c>
      <c r="DX24" s="73">
        <v>0</v>
      </c>
      <c r="DY24" s="73">
        <v>0</v>
      </c>
      <c r="DZ24" s="73">
        <v>5.3129999999999997</v>
      </c>
      <c r="EA24" s="73">
        <v>0</v>
      </c>
      <c r="EB24" s="73">
        <v>5.6289999999999996</v>
      </c>
      <c r="EC24" s="73">
        <v>0</v>
      </c>
      <c r="ED24" s="73">
        <v>0</v>
      </c>
      <c r="EE24" s="73">
        <v>0</v>
      </c>
      <c r="EF24" s="73">
        <v>3.802</v>
      </c>
      <c r="EG24" s="73">
        <v>12.186</v>
      </c>
      <c r="EH24" s="73">
        <v>0</v>
      </c>
      <c r="EI24" s="73">
        <v>15.217000000000001</v>
      </c>
      <c r="EJ24" s="73">
        <v>0</v>
      </c>
      <c r="EK24" s="73">
        <v>0</v>
      </c>
      <c r="EL24" s="73">
        <v>208.6</v>
      </c>
      <c r="EM24" s="73">
        <v>0</v>
      </c>
      <c r="EN24" s="73">
        <v>0</v>
      </c>
      <c r="EO24" s="73">
        <v>16.587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3.895</v>
      </c>
      <c r="GD24" s="73">
        <v>0</v>
      </c>
      <c r="GE24" s="73">
        <v>0</v>
      </c>
      <c r="GF24" s="73">
        <v>0</v>
      </c>
      <c r="GG24" s="73">
        <v>0</v>
      </c>
      <c r="GH24" s="73">
        <v>0</v>
      </c>
      <c r="GI24" s="73">
        <v>0</v>
      </c>
      <c r="GJ24" s="73">
        <v>0</v>
      </c>
      <c r="GK24" s="73">
        <v>0</v>
      </c>
      <c r="GL24" s="73">
        <v>0</v>
      </c>
      <c r="GM24" s="73">
        <v>11.772</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449.33800000000002</v>
      </c>
      <c r="HL24" s="73">
        <v>0</v>
      </c>
      <c r="HM24" s="73">
        <v>0</v>
      </c>
      <c r="HN24" s="73">
        <v>0</v>
      </c>
      <c r="HO24" s="73">
        <v>0</v>
      </c>
      <c r="HP24" s="73">
        <v>0</v>
      </c>
      <c r="HQ24" s="73">
        <v>0</v>
      </c>
      <c r="HR24" s="73">
        <v>3.895</v>
      </c>
      <c r="HS24" s="73">
        <v>0</v>
      </c>
      <c r="HT24" s="73">
        <v>0</v>
      </c>
      <c r="HU24" s="73">
        <v>11.772</v>
      </c>
      <c r="HV24" s="73">
        <v>0</v>
      </c>
      <c r="HW24" s="73">
        <v>0</v>
      </c>
      <c r="HX24" s="73">
        <v>0</v>
      </c>
      <c r="HY24" s="73">
        <v>0</v>
      </c>
      <c r="HZ24" s="73">
        <v>0</v>
      </c>
      <c r="IA24" s="73">
        <v>0</v>
      </c>
      <c r="IB24" s="73">
        <v>0</v>
      </c>
      <c r="IC24" s="73">
        <v>0</v>
      </c>
      <c r="ID24" s="73">
        <v>0</v>
      </c>
      <c r="IE24" s="73">
        <v>0</v>
      </c>
      <c r="IF24" s="73">
        <v>449.33800000000002</v>
      </c>
      <c r="IG24" s="73">
        <v>0</v>
      </c>
      <c r="IH24" s="73">
        <v>0</v>
      </c>
      <c r="II24" s="73">
        <v>0</v>
      </c>
      <c r="IJ24" s="73">
        <v>0</v>
      </c>
      <c r="IK24" s="73">
        <v>0</v>
      </c>
      <c r="IL24" s="73">
        <v>0</v>
      </c>
      <c r="IM24" s="73">
        <v>3.895</v>
      </c>
      <c r="IN24" s="73">
        <v>0</v>
      </c>
      <c r="IO24" s="73">
        <v>0</v>
      </c>
      <c r="IP24" s="73">
        <v>11.772</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7</v>
      </c>
      <c r="JH24" s="71">
        <v>0</v>
      </c>
      <c r="JI24" s="71">
        <v>0</v>
      </c>
      <c r="JJ24" s="71">
        <v>0</v>
      </c>
      <c r="JK24" s="71">
        <v>0</v>
      </c>
      <c r="JL24" s="71">
        <v>1</v>
      </c>
      <c r="JM24" s="71">
        <v>0</v>
      </c>
      <c r="JN24" s="71">
        <v>1</v>
      </c>
      <c r="JO24" s="71">
        <v>0</v>
      </c>
      <c r="JP24" s="71">
        <v>0</v>
      </c>
      <c r="JQ24" s="71">
        <v>0</v>
      </c>
      <c r="JR24" s="71">
        <v>1</v>
      </c>
      <c r="JS24" s="71">
        <v>1</v>
      </c>
      <c r="JT24" s="71">
        <v>0</v>
      </c>
      <c r="JU24" s="71">
        <v>2</v>
      </c>
      <c r="JV24" s="71">
        <v>0</v>
      </c>
      <c r="JW24" s="71">
        <v>0</v>
      </c>
      <c r="JX24" s="71">
        <v>4</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7</v>
      </c>
      <c r="NI24" s="71">
        <v>0</v>
      </c>
      <c r="NJ24" s="71">
        <v>0</v>
      </c>
      <c r="NK24" s="71">
        <v>0</v>
      </c>
      <c r="NL24" s="71">
        <v>0</v>
      </c>
      <c r="NM24" s="71">
        <v>1</v>
      </c>
      <c r="NN24" s="71">
        <v>0</v>
      </c>
      <c r="NO24" s="71">
        <v>1</v>
      </c>
      <c r="NP24" s="71">
        <v>0</v>
      </c>
      <c r="NQ24" s="71">
        <v>0</v>
      </c>
      <c r="NR24" s="71">
        <v>0</v>
      </c>
      <c r="NS24" s="71">
        <v>1</v>
      </c>
      <c r="NT24" s="71">
        <v>1</v>
      </c>
      <c r="NU24" s="71">
        <v>0</v>
      </c>
      <c r="NV24" s="71">
        <v>2</v>
      </c>
      <c r="NW24" s="71">
        <v>0</v>
      </c>
      <c r="NX24" s="71">
        <v>0</v>
      </c>
      <c r="NY24" s="71">
        <v>4</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18</v>
      </c>
      <c r="QY24" s="71">
        <v>0</v>
      </c>
      <c r="QZ24" s="71">
        <v>0</v>
      </c>
      <c r="RA24" s="71">
        <v>0</v>
      </c>
      <c r="RB24" s="71">
        <v>0</v>
      </c>
      <c r="RC24" s="71">
        <v>0</v>
      </c>
      <c r="RD24" s="71">
        <v>0</v>
      </c>
      <c r="RE24" s="71">
        <v>1</v>
      </c>
      <c r="RF24" s="71">
        <v>0</v>
      </c>
      <c r="RG24" s="71">
        <v>0</v>
      </c>
      <c r="RH24" s="71">
        <v>1</v>
      </c>
      <c r="RI24" s="71">
        <v>0</v>
      </c>
      <c r="RJ24" s="71">
        <v>0</v>
      </c>
      <c r="RK24" s="71">
        <v>0</v>
      </c>
      <c r="RL24" s="71">
        <v>0</v>
      </c>
      <c r="RM24" s="71">
        <v>0</v>
      </c>
      <c r="RN24" s="71">
        <v>0</v>
      </c>
      <c r="RO24" s="71">
        <v>0</v>
      </c>
      <c r="RP24" s="71">
        <v>0</v>
      </c>
      <c r="RQ24" s="71">
        <v>0</v>
      </c>
      <c r="RR24" s="71">
        <v>0</v>
      </c>
      <c r="RS24" s="71">
        <v>18</v>
      </c>
      <c r="RT24" s="71">
        <v>0</v>
      </c>
      <c r="RU24" s="71">
        <v>0</v>
      </c>
      <c r="RV24" s="71">
        <v>0</v>
      </c>
      <c r="RW24" s="71">
        <v>0</v>
      </c>
      <c r="RX24" s="71">
        <v>0</v>
      </c>
      <c r="RY24" s="71">
        <v>0</v>
      </c>
      <c r="RZ24" s="71">
        <v>1</v>
      </c>
      <c r="SA24" s="71">
        <v>0</v>
      </c>
      <c r="SB24" s="71">
        <v>0</v>
      </c>
      <c r="SC24" s="71">
        <v>1</v>
      </c>
      <c r="SD24" s="71">
        <v>0</v>
      </c>
      <c r="SE24" s="71">
        <v>0</v>
      </c>
      <c r="SF24" s="71">
        <v>0</v>
      </c>
      <c r="SG24" s="71">
        <v>0</v>
      </c>
      <c r="SH24" s="71">
        <v>0</v>
      </c>
    </row>
    <row r="25" spans="1:502">
      <c r="A25" s="16" t="s">
        <v>2277</v>
      </c>
      <c r="B25" s="70">
        <v>17</v>
      </c>
      <c r="C25" s="70">
        <v>17</v>
      </c>
      <c r="D25" s="70">
        <v>1</v>
      </c>
      <c r="E25" s="70">
        <v>2020</v>
      </c>
      <c r="F25" s="70" t="s">
        <v>159</v>
      </c>
      <c r="G25" s="1073" t="s">
        <v>2260</v>
      </c>
      <c r="H25" s="70" t="s">
        <v>2261</v>
      </c>
      <c r="I25" s="1066"/>
      <c r="J25" s="73">
        <v>0</v>
      </c>
      <c r="K25" s="73">
        <v>0</v>
      </c>
      <c r="L25" s="73">
        <v>0</v>
      </c>
      <c r="M25" s="73">
        <v>0</v>
      </c>
      <c r="N25" s="73">
        <v>0</v>
      </c>
      <c r="O25" s="73">
        <v>0</v>
      </c>
      <c r="P25" s="73">
        <v>0</v>
      </c>
      <c r="Q25" s="73">
        <v>0</v>
      </c>
      <c r="R25" s="73">
        <v>0</v>
      </c>
      <c r="S25" s="73">
        <v>0</v>
      </c>
      <c r="T25" s="73">
        <v>144.768</v>
      </c>
      <c r="U25" s="73">
        <v>0</v>
      </c>
      <c r="V25" s="73">
        <v>0</v>
      </c>
      <c r="W25" s="73">
        <v>0</v>
      </c>
      <c r="X25" s="73">
        <v>0</v>
      </c>
      <c r="Y25" s="73">
        <v>5.0209999999999999</v>
      </c>
      <c r="Z25" s="73">
        <v>0</v>
      </c>
      <c r="AA25" s="73">
        <v>5.875</v>
      </c>
      <c r="AB25" s="73">
        <v>0</v>
      </c>
      <c r="AC25" s="73">
        <v>0</v>
      </c>
      <c r="AD25" s="73">
        <v>0</v>
      </c>
      <c r="AE25" s="73">
        <v>3.4489999999999998</v>
      </c>
      <c r="AF25" s="73">
        <v>12.728999999999999</v>
      </c>
      <c r="AG25" s="73">
        <v>0</v>
      </c>
      <c r="AH25" s="73">
        <v>13.162000000000001</v>
      </c>
      <c r="AI25" s="73">
        <v>0</v>
      </c>
      <c r="AJ25" s="73">
        <v>0</v>
      </c>
      <c r="AK25" s="73">
        <v>207.05500000000001</v>
      </c>
      <c r="AL25" s="73">
        <v>0</v>
      </c>
      <c r="AM25" s="73">
        <v>0</v>
      </c>
      <c r="AN25" s="73">
        <v>12.042</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3.419</v>
      </c>
      <c r="CC25" s="73">
        <v>0</v>
      </c>
      <c r="CD25" s="73">
        <v>0</v>
      </c>
      <c r="CE25" s="73">
        <v>0</v>
      </c>
      <c r="CF25" s="73">
        <v>0</v>
      </c>
      <c r="CG25" s="73">
        <v>0</v>
      </c>
      <c r="CH25" s="73">
        <v>0</v>
      </c>
      <c r="CI25" s="73">
        <v>0</v>
      </c>
      <c r="CJ25" s="73">
        <v>0</v>
      </c>
      <c r="CK25" s="73">
        <v>0</v>
      </c>
      <c r="CL25" s="73">
        <v>10.423999999999999</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144.768</v>
      </c>
      <c r="DV25" s="73">
        <v>0</v>
      </c>
      <c r="DW25" s="73">
        <v>0</v>
      </c>
      <c r="DX25" s="73">
        <v>0</v>
      </c>
      <c r="DY25" s="73">
        <v>0</v>
      </c>
      <c r="DZ25" s="73">
        <v>5.0209999999999999</v>
      </c>
      <c r="EA25" s="73">
        <v>0</v>
      </c>
      <c r="EB25" s="73">
        <v>5.875</v>
      </c>
      <c r="EC25" s="73">
        <v>0</v>
      </c>
      <c r="ED25" s="73">
        <v>0</v>
      </c>
      <c r="EE25" s="73">
        <v>0</v>
      </c>
      <c r="EF25" s="73">
        <v>3.4489999999999998</v>
      </c>
      <c r="EG25" s="73">
        <v>12.728999999999999</v>
      </c>
      <c r="EH25" s="73">
        <v>0</v>
      </c>
      <c r="EI25" s="73">
        <v>13.162000000000001</v>
      </c>
      <c r="EJ25" s="73">
        <v>0</v>
      </c>
      <c r="EK25" s="73">
        <v>0</v>
      </c>
      <c r="EL25" s="73">
        <v>207.05500000000001</v>
      </c>
      <c r="EM25" s="73">
        <v>0</v>
      </c>
      <c r="EN25" s="73">
        <v>0</v>
      </c>
      <c r="EO25" s="73">
        <v>12.042</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3.419</v>
      </c>
      <c r="GD25" s="73">
        <v>0</v>
      </c>
      <c r="GE25" s="73">
        <v>0</v>
      </c>
      <c r="GF25" s="73">
        <v>0</v>
      </c>
      <c r="GG25" s="73">
        <v>0</v>
      </c>
      <c r="GH25" s="73">
        <v>0</v>
      </c>
      <c r="GI25" s="73">
        <v>0</v>
      </c>
      <c r="GJ25" s="73">
        <v>0</v>
      </c>
      <c r="GK25" s="73">
        <v>0</v>
      </c>
      <c r="GL25" s="73">
        <v>0</v>
      </c>
      <c r="GM25" s="73">
        <v>10.423999999999999</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404.101</v>
      </c>
      <c r="HL25" s="73">
        <v>0</v>
      </c>
      <c r="HM25" s="73">
        <v>0</v>
      </c>
      <c r="HN25" s="73">
        <v>0</v>
      </c>
      <c r="HO25" s="73">
        <v>0</v>
      </c>
      <c r="HP25" s="73">
        <v>0</v>
      </c>
      <c r="HQ25" s="73">
        <v>0</v>
      </c>
      <c r="HR25" s="73">
        <v>3.419</v>
      </c>
      <c r="HS25" s="73">
        <v>0</v>
      </c>
      <c r="HT25" s="73">
        <v>0</v>
      </c>
      <c r="HU25" s="73">
        <v>10.423999999999999</v>
      </c>
      <c r="HV25" s="73">
        <v>0</v>
      </c>
      <c r="HW25" s="73">
        <v>0</v>
      </c>
      <c r="HX25" s="73">
        <v>0</v>
      </c>
      <c r="HY25" s="73">
        <v>0</v>
      </c>
      <c r="HZ25" s="73">
        <v>0</v>
      </c>
      <c r="IA25" s="73">
        <v>0</v>
      </c>
      <c r="IB25" s="73">
        <v>0</v>
      </c>
      <c r="IC25" s="73">
        <v>0</v>
      </c>
      <c r="ID25" s="73">
        <v>0</v>
      </c>
      <c r="IE25" s="73">
        <v>0</v>
      </c>
      <c r="IF25" s="73">
        <v>404.101</v>
      </c>
      <c r="IG25" s="73">
        <v>0</v>
      </c>
      <c r="IH25" s="73">
        <v>0</v>
      </c>
      <c r="II25" s="73">
        <v>0</v>
      </c>
      <c r="IJ25" s="73">
        <v>0</v>
      </c>
      <c r="IK25" s="73">
        <v>0</v>
      </c>
      <c r="IL25" s="73">
        <v>0</v>
      </c>
      <c r="IM25" s="73">
        <v>3.419</v>
      </c>
      <c r="IN25" s="73">
        <v>0</v>
      </c>
      <c r="IO25" s="73">
        <v>0</v>
      </c>
      <c r="IP25" s="73">
        <v>10.423999999999999</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7</v>
      </c>
      <c r="JH25" s="71">
        <v>0</v>
      </c>
      <c r="JI25" s="71">
        <v>0</v>
      </c>
      <c r="JJ25" s="71">
        <v>0</v>
      </c>
      <c r="JK25" s="71">
        <v>0</v>
      </c>
      <c r="JL25" s="71">
        <v>1</v>
      </c>
      <c r="JM25" s="71">
        <v>0</v>
      </c>
      <c r="JN25" s="71">
        <v>1</v>
      </c>
      <c r="JO25" s="71">
        <v>0</v>
      </c>
      <c r="JP25" s="71">
        <v>0</v>
      </c>
      <c r="JQ25" s="71">
        <v>0</v>
      </c>
      <c r="JR25" s="71">
        <v>1</v>
      </c>
      <c r="JS25" s="71">
        <v>1</v>
      </c>
      <c r="JT25" s="71">
        <v>0</v>
      </c>
      <c r="JU25" s="71">
        <v>2</v>
      </c>
      <c r="JV25" s="71">
        <v>0</v>
      </c>
      <c r="JW25" s="71">
        <v>0</v>
      </c>
      <c r="JX25" s="71">
        <v>4</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7</v>
      </c>
      <c r="NI25" s="71">
        <v>0</v>
      </c>
      <c r="NJ25" s="71">
        <v>0</v>
      </c>
      <c r="NK25" s="71">
        <v>0</v>
      </c>
      <c r="NL25" s="71">
        <v>0</v>
      </c>
      <c r="NM25" s="71">
        <v>1</v>
      </c>
      <c r="NN25" s="71">
        <v>0</v>
      </c>
      <c r="NO25" s="71">
        <v>1</v>
      </c>
      <c r="NP25" s="71">
        <v>0</v>
      </c>
      <c r="NQ25" s="71">
        <v>0</v>
      </c>
      <c r="NR25" s="71">
        <v>0</v>
      </c>
      <c r="NS25" s="71">
        <v>1</v>
      </c>
      <c r="NT25" s="71">
        <v>1</v>
      </c>
      <c r="NU25" s="71">
        <v>0</v>
      </c>
      <c r="NV25" s="71">
        <v>2</v>
      </c>
      <c r="NW25" s="71">
        <v>0</v>
      </c>
      <c r="NX25" s="71">
        <v>0</v>
      </c>
      <c r="NY25" s="71">
        <v>4</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18</v>
      </c>
      <c r="QY25" s="71">
        <v>0</v>
      </c>
      <c r="QZ25" s="71">
        <v>0</v>
      </c>
      <c r="RA25" s="71">
        <v>0</v>
      </c>
      <c r="RB25" s="71">
        <v>0</v>
      </c>
      <c r="RC25" s="71">
        <v>0</v>
      </c>
      <c r="RD25" s="71">
        <v>0</v>
      </c>
      <c r="RE25" s="71">
        <v>1</v>
      </c>
      <c r="RF25" s="71">
        <v>0</v>
      </c>
      <c r="RG25" s="71">
        <v>0</v>
      </c>
      <c r="RH25" s="71">
        <v>1</v>
      </c>
      <c r="RI25" s="71">
        <v>0</v>
      </c>
      <c r="RJ25" s="71">
        <v>0</v>
      </c>
      <c r="RK25" s="71">
        <v>0</v>
      </c>
      <c r="RL25" s="71">
        <v>0</v>
      </c>
      <c r="RM25" s="71">
        <v>0</v>
      </c>
      <c r="RN25" s="71">
        <v>0</v>
      </c>
      <c r="RO25" s="71">
        <v>0</v>
      </c>
      <c r="RP25" s="71">
        <v>0</v>
      </c>
      <c r="RQ25" s="71">
        <v>0</v>
      </c>
      <c r="RR25" s="71">
        <v>0</v>
      </c>
      <c r="RS25" s="71">
        <v>18</v>
      </c>
      <c r="RT25" s="71">
        <v>0</v>
      </c>
      <c r="RU25" s="71">
        <v>0</v>
      </c>
      <c r="RV25" s="71">
        <v>0</v>
      </c>
      <c r="RW25" s="71">
        <v>0</v>
      </c>
      <c r="RX25" s="71">
        <v>0</v>
      </c>
      <c r="RY25" s="71">
        <v>0</v>
      </c>
      <c r="RZ25" s="71">
        <v>1</v>
      </c>
      <c r="SA25" s="71">
        <v>0</v>
      </c>
      <c r="SB25" s="71">
        <v>0</v>
      </c>
      <c r="SC25" s="71">
        <v>1</v>
      </c>
      <c r="SD25" s="71">
        <v>0</v>
      </c>
      <c r="SE25" s="71">
        <v>0</v>
      </c>
      <c r="SF25" s="71">
        <v>0</v>
      </c>
      <c r="SG25" s="71">
        <v>0</v>
      </c>
      <c r="SH25" s="71">
        <v>0</v>
      </c>
    </row>
    <row r="26" spans="1:502">
      <c r="A26" s="16" t="s">
        <v>2278</v>
      </c>
      <c r="B26" s="70">
        <v>18</v>
      </c>
      <c r="C26" s="70">
        <v>18</v>
      </c>
      <c r="D26" s="70">
        <v>1</v>
      </c>
      <c r="E26" s="70">
        <v>2021</v>
      </c>
      <c r="F26" s="70" t="s">
        <v>160</v>
      </c>
      <c r="G26" s="1073" t="s">
        <v>2260</v>
      </c>
      <c r="H26" s="70" t="s">
        <v>2261</v>
      </c>
      <c r="I26" s="1066"/>
      <c r="J26" s="73">
        <v>0</v>
      </c>
      <c r="K26" s="73">
        <v>0</v>
      </c>
      <c r="L26" s="73">
        <v>0</v>
      </c>
      <c r="M26" s="73">
        <v>0</v>
      </c>
      <c r="N26" s="73">
        <v>0</v>
      </c>
      <c r="O26" s="73">
        <v>0</v>
      </c>
      <c r="P26" s="73">
        <v>0</v>
      </c>
      <c r="Q26" s="73">
        <v>0</v>
      </c>
      <c r="R26" s="73">
        <v>0</v>
      </c>
      <c r="S26" s="73">
        <v>0</v>
      </c>
      <c r="T26" s="73">
        <v>156.54900000000001</v>
      </c>
      <c r="U26" s="73">
        <v>0</v>
      </c>
      <c r="V26" s="73">
        <v>0</v>
      </c>
      <c r="W26" s="73">
        <v>0</v>
      </c>
      <c r="X26" s="73">
        <v>0</v>
      </c>
      <c r="Y26" s="73">
        <v>5.4610000000000003</v>
      </c>
      <c r="Z26" s="73">
        <v>0</v>
      </c>
      <c r="AA26" s="73">
        <v>5.5830000000000002</v>
      </c>
      <c r="AB26" s="73">
        <v>0</v>
      </c>
      <c r="AC26" s="73">
        <v>0</v>
      </c>
      <c r="AD26" s="73">
        <v>0</v>
      </c>
      <c r="AE26" s="73">
        <v>3.5169999999999999</v>
      </c>
      <c r="AF26" s="73">
        <v>12.079000000000001</v>
      </c>
      <c r="AG26" s="73">
        <v>0</v>
      </c>
      <c r="AH26" s="73">
        <v>15.423</v>
      </c>
      <c r="AI26" s="73">
        <v>0</v>
      </c>
      <c r="AJ26" s="73">
        <v>0</v>
      </c>
      <c r="AK26" s="73">
        <v>241.51300000000001</v>
      </c>
      <c r="AL26" s="73">
        <v>0</v>
      </c>
      <c r="AM26" s="73">
        <v>0</v>
      </c>
      <c r="AN26" s="73">
        <v>15.191000000000001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3.0009999999999999</v>
      </c>
      <c r="CC26" s="73">
        <v>0</v>
      </c>
      <c r="CD26" s="73">
        <v>0</v>
      </c>
      <c r="CE26" s="73">
        <v>0</v>
      </c>
      <c r="CF26" s="73">
        <v>0</v>
      </c>
      <c r="CG26" s="73">
        <v>0</v>
      </c>
      <c r="CH26" s="73">
        <v>0</v>
      </c>
      <c r="CI26" s="73">
        <v>0</v>
      </c>
      <c r="CJ26" s="73">
        <v>0</v>
      </c>
      <c r="CK26" s="73">
        <v>0</v>
      </c>
      <c r="CL26" s="73">
        <v>9.0229999999999997</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156.54900000000001</v>
      </c>
      <c r="DV26" s="73">
        <v>0</v>
      </c>
      <c r="DW26" s="73">
        <v>0</v>
      </c>
      <c r="DX26" s="73">
        <v>0</v>
      </c>
      <c r="DY26" s="73">
        <v>0</v>
      </c>
      <c r="DZ26" s="73">
        <v>5.4610000000000003</v>
      </c>
      <c r="EA26" s="73">
        <v>0</v>
      </c>
      <c r="EB26" s="73">
        <v>5.5830000000000002</v>
      </c>
      <c r="EC26" s="73">
        <v>0</v>
      </c>
      <c r="ED26" s="73">
        <v>0</v>
      </c>
      <c r="EE26" s="73">
        <v>0</v>
      </c>
      <c r="EF26" s="73">
        <v>3.5169999999999999</v>
      </c>
      <c r="EG26" s="73">
        <v>12.079000000000001</v>
      </c>
      <c r="EH26" s="73">
        <v>0</v>
      </c>
      <c r="EI26" s="73">
        <v>15.423</v>
      </c>
      <c r="EJ26" s="73">
        <v>0</v>
      </c>
      <c r="EK26" s="73">
        <v>0</v>
      </c>
      <c r="EL26" s="73">
        <v>241.51300000000001</v>
      </c>
      <c r="EM26" s="73">
        <v>0</v>
      </c>
      <c r="EN26" s="73">
        <v>0</v>
      </c>
      <c r="EO26" s="73">
        <v>15.191000000000001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3.0009999999999999</v>
      </c>
      <c r="GD26" s="73">
        <v>0</v>
      </c>
      <c r="GE26" s="73">
        <v>0</v>
      </c>
      <c r="GF26" s="73">
        <v>0</v>
      </c>
      <c r="GG26" s="73">
        <v>0</v>
      </c>
      <c r="GH26" s="73">
        <v>0</v>
      </c>
      <c r="GI26" s="73">
        <v>0</v>
      </c>
      <c r="GJ26" s="73">
        <v>0</v>
      </c>
      <c r="GK26" s="73">
        <v>0</v>
      </c>
      <c r="GL26" s="73">
        <v>0</v>
      </c>
      <c r="GM26" s="73">
        <v>9.0229999999999997</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455.31599999999997</v>
      </c>
      <c r="HL26" s="73">
        <v>0</v>
      </c>
      <c r="HM26" s="73">
        <v>0</v>
      </c>
      <c r="HN26" s="73">
        <v>0</v>
      </c>
      <c r="HO26" s="73">
        <v>0</v>
      </c>
      <c r="HP26" s="73">
        <v>0</v>
      </c>
      <c r="HQ26" s="73">
        <v>0</v>
      </c>
      <c r="HR26" s="73">
        <v>3.0009999999999999</v>
      </c>
      <c r="HS26" s="73">
        <v>0</v>
      </c>
      <c r="HT26" s="73">
        <v>0</v>
      </c>
      <c r="HU26" s="73">
        <v>9.0229999999999997</v>
      </c>
      <c r="HV26" s="73">
        <v>0</v>
      </c>
      <c r="HW26" s="73">
        <v>0</v>
      </c>
      <c r="HX26" s="73">
        <v>0</v>
      </c>
      <c r="HY26" s="73">
        <v>0</v>
      </c>
      <c r="HZ26" s="73">
        <v>0</v>
      </c>
      <c r="IA26" s="73">
        <v>0</v>
      </c>
      <c r="IB26" s="73">
        <v>0</v>
      </c>
      <c r="IC26" s="73">
        <v>0</v>
      </c>
      <c r="ID26" s="73">
        <v>0</v>
      </c>
      <c r="IE26" s="73">
        <v>0</v>
      </c>
      <c r="IF26" s="73">
        <v>455.31599999999997</v>
      </c>
      <c r="IG26" s="73">
        <v>0</v>
      </c>
      <c r="IH26" s="73">
        <v>0</v>
      </c>
      <c r="II26" s="73">
        <v>0</v>
      </c>
      <c r="IJ26" s="73">
        <v>0</v>
      </c>
      <c r="IK26" s="73">
        <v>0</v>
      </c>
      <c r="IL26" s="73">
        <v>0</v>
      </c>
      <c r="IM26" s="73">
        <v>3.0009999999999999</v>
      </c>
      <c r="IN26" s="73">
        <v>0</v>
      </c>
      <c r="IO26" s="73">
        <v>0</v>
      </c>
      <c r="IP26" s="73">
        <v>9.0229999999999997</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7</v>
      </c>
      <c r="JH26" s="71">
        <v>0</v>
      </c>
      <c r="JI26" s="71">
        <v>0</v>
      </c>
      <c r="JJ26" s="71">
        <v>0</v>
      </c>
      <c r="JK26" s="71">
        <v>0</v>
      </c>
      <c r="JL26" s="71">
        <v>1</v>
      </c>
      <c r="JM26" s="71">
        <v>0</v>
      </c>
      <c r="JN26" s="71">
        <v>1</v>
      </c>
      <c r="JO26" s="71">
        <v>0</v>
      </c>
      <c r="JP26" s="71">
        <v>0</v>
      </c>
      <c r="JQ26" s="71">
        <v>0</v>
      </c>
      <c r="JR26" s="71">
        <v>1</v>
      </c>
      <c r="JS26" s="71">
        <v>1</v>
      </c>
      <c r="JT26" s="71">
        <v>0</v>
      </c>
      <c r="JU26" s="71">
        <v>2</v>
      </c>
      <c r="JV26" s="71">
        <v>0</v>
      </c>
      <c r="JW26" s="71">
        <v>0</v>
      </c>
      <c r="JX26" s="71">
        <v>4</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7</v>
      </c>
      <c r="NI26" s="71">
        <v>0</v>
      </c>
      <c r="NJ26" s="71">
        <v>0</v>
      </c>
      <c r="NK26" s="71">
        <v>0</v>
      </c>
      <c r="NL26" s="71">
        <v>0</v>
      </c>
      <c r="NM26" s="71">
        <v>1</v>
      </c>
      <c r="NN26" s="71">
        <v>0</v>
      </c>
      <c r="NO26" s="71">
        <v>1</v>
      </c>
      <c r="NP26" s="71">
        <v>0</v>
      </c>
      <c r="NQ26" s="71">
        <v>0</v>
      </c>
      <c r="NR26" s="71">
        <v>0</v>
      </c>
      <c r="NS26" s="71">
        <v>1</v>
      </c>
      <c r="NT26" s="71">
        <v>1</v>
      </c>
      <c r="NU26" s="71">
        <v>0</v>
      </c>
      <c r="NV26" s="71">
        <v>2</v>
      </c>
      <c r="NW26" s="71">
        <v>0</v>
      </c>
      <c r="NX26" s="71">
        <v>0</v>
      </c>
      <c r="NY26" s="71">
        <v>4</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18</v>
      </c>
      <c r="QY26" s="71">
        <v>0</v>
      </c>
      <c r="QZ26" s="71">
        <v>0</v>
      </c>
      <c r="RA26" s="71">
        <v>0</v>
      </c>
      <c r="RB26" s="71">
        <v>0</v>
      </c>
      <c r="RC26" s="71">
        <v>0</v>
      </c>
      <c r="RD26" s="71">
        <v>0</v>
      </c>
      <c r="RE26" s="71">
        <v>1</v>
      </c>
      <c r="RF26" s="71">
        <v>0</v>
      </c>
      <c r="RG26" s="71">
        <v>0</v>
      </c>
      <c r="RH26" s="71">
        <v>1</v>
      </c>
      <c r="RI26" s="71">
        <v>0</v>
      </c>
      <c r="RJ26" s="71">
        <v>0</v>
      </c>
      <c r="RK26" s="71">
        <v>0</v>
      </c>
      <c r="RL26" s="71">
        <v>0</v>
      </c>
      <c r="RM26" s="71">
        <v>0</v>
      </c>
      <c r="RN26" s="71">
        <v>0</v>
      </c>
      <c r="RO26" s="71">
        <v>0</v>
      </c>
      <c r="RP26" s="71">
        <v>0</v>
      </c>
      <c r="RQ26" s="71">
        <v>0</v>
      </c>
      <c r="RR26" s="71">
        <v>0</v>
      </c>
      <c r="RS26" s="71">
        <v>18</v>
      </c>
      <c r="RT26" s="71">
        <v>0</v>
      </c>
      <c r="RU26" s="71">
        <v>0</v>
      </c>
      <c r="RV26" s="71">
        <v>0</v>
      </c>
      <c r="RW26" s="71">
        <v>0</v>
      </c>
      <c r="RX26" s="71">
        <v>0</v>
      </c>
      <c r="RY26" s="71">
        <v>0</v>
      </c>
      <c r="RZ26" s="71">
        <v>1</v>
      </c>
      <c r="SA26" s="71">
        <v>0</v>
      </c>
      <c r="SB26" s="71">
        <v>0</v>
      </c>
      <c r="SC26" s="71">
        <v>1</v>
      </c>
      <c r="SD26" s="71">
        <v>0</v>
      </c>
      <c r="SE26" s="71">
        <v>0</v>
      </c>
      <c r="SF26" s="71">
        <v>0</v>
      </c>
      <c r="SG26" s="71">
        <v>0</v>
      </c>
      <c r="SH26" s="71">
        <v>0</v>
      </c>
    </row>
    <row r="27" spans="1:502">
      <c r="A27" s="16" t="s">
        <v>2279</v>
      </c>
      <c r="B27" s="70">
        <v>19</v>
      </c>
      <c r="C27" s="70">
        <v>19</v>
      </c>
      <c r="D27" s="70">
        <v>1</v>
      </c>
      <c r="E27" s="70">
        <v>2022</v>
      </c>
      <c r="F27" s="70" t="s">
        <v>161</v>
      </c>
      <c r="G27" s="1073" t="s">
        <v>2260</v>
      </c>
      <c r="H27" s="70" t="s">
        <v>2261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2280</v>
      </c>
      <c r="B28" s="70">
        <v>20</v>
      </c>
      <c r="C28" s="70">
        <v>20</v>
      </c>
      <c r="D28" s="70">
        <v>1</v>
      </c>
      <c r="E28" s="70">
        <v>2023</v>
      </c>
      <c r="F28" s="70" t="s">
        <v>1539</v>
      </c>
      <c r="G28" s="1073" t="s">
        <v>2260</v>
      </c>
      <c r="H28" s="70" t="s">
        <v>2261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2281</v>
      </c>
      <c r="B29" s="70">
        <v>21</v>
      </c>
      <c r="C29" s="70">
        <v>21</v>
      </c>
      <c r="D29" s="70">
        <v>1</v>
      </c>
      <c r="E29" s="70">
        <v>2024</v>
      </c>
      <c r="F29" s="70" t="s">
        <v>1554</v>
      </c>
      <c r="G29" s="1073" t="s">
        <v>2260</v>
      </c>
      <c r="H29" s="70" t="s">
        <v>2261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2260</v>
      </c>
      <c r="H30" s="70" t="s">
        <v>2261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2260</v>
      </c>
      <c r="H31" s="70" t="s">
        <v>2261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2260</v>
      </c>
      <c r="H32" s="70" t="s">
        <v>2261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2260</v>
      </c>
      <c r="H33" s="70" t="s">
        <v>2261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2260</v>
      </c>
      <c r="H34" s="70" t="s">
        <v>2261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2260</v>
      </c>
      <c r="H35" s="70" t="s">
        <v>2261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80196</v>
      </c>
      <c r="K10" s="71">
        <v>97009410.999999985</v>
      </c>
      <c r="L10" s="71">
        <v>289567</v>
      </c>
      <c r="M10" s="71">
        <v>350588671</v>
      </c>
      <c r="N10" s="71">
        <v>281800</v>
      </c>
      <c r="O10" s="71">
        <v>627098358</v>
      </c>
      <c r="P10" s="71">
        <v>0</v>
      </c>
      <c r="Q10" s="71">
        <v>0</v>
      </c>
      <c r="R10" s="71">
        <v>0</v>
      </c>
      <c r="S10" s="71">
        <v>0</v>
      </c>
      <c r="T10" s="71">
        <v>0</v>
      </c>
      <c r="U10" s="71">
        <v>0</v>
      </c>
      <c r="V10" s="71">
        <v>52</v>
      </c>
      <c r="W10" s="71">
        <v>0</v>
      </c>
      <c r="X10" s="71">
        <v>0</v>
      </c>
      <c r="Y10" s="71">
        <v>316166</v>
      </c>
      <c r="Z10" s="71">
        <v>1075012606</v>
      </c>
      <c r="AA10" s="71">
        <v>38733181</v>
      </c>
      <c r="AB10" s="71">
        <v>500602093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1651</v>
      </c>
      <c r="B11" s="70">
        <v>3</v>
      </c>
      <c r="C11" s="70">
        <v>18</v>
      </c>
      <c r="D11" s="70">
        <v>3</v>
      </c>
      <c r="E11" s="70">
        <v>2024</v>
      </c>
      <c r="F11" s="70" t="s">
        <v>1554</v>
      </c>
      <c r="G11" s="1073" t="s">
        <v>1648</v>
      </c>
      <c r="H11" s="70" t="s">
        <v>1649</v>
      </c>
      <c r="I11" s="1066"/>
      <c r="J11" s="73">
        <v>89242</v>
      </c>
      <c r="K11" s="71">
        <v>107831632</v>
      </c>
      <c r="L11" s="71">
        <v>115694</v>
      </c>
      <c r="M11" s="71">
        <v>139975562</v>
      </c>
      <c r="N11" s="71">
        <v>100</v>
      </c>
      <c r="O11" s="71">
        <v>161796</v>
      </c>
      <c r="P11" s="71">
        <v>0</v>
      </c>
      <c r="Q11" s="71">
        <v>0</v>
      </c>
      <c r="R11" s="71">
        <v>0</v>
      </c>
      <c r="S11" s="71">
        <v>0</v>
      </c>
      <c r="T11" s="71">
        <v>0</v>
      </c>
      <c r="U11" s="71">
        <v>0</v>
      </c>
      <c r="V11" s="71">
        <v>0</v>
      </c>
      <c r="W11" s="71">
        <v>0</v>
      </c>
      <c r="X11" s="71">
        <v>0</v>
      </c>
      <c r="Y11" s="71">
        <v>0</v>
      </c>
      <c r="Z11" s="71">
        <v>247968990</v>
      </c>
      <c r="AA11" s="71">
        <v>209044912.00000003</v>
      </c>
      <c r="AB11" s="71">
        <v>1053432044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396010</v>
      </c>
      <c r="K12" s="71">
        <v>482607527</v>
      </c>
      <c r="L12" s="71">
        <v>1027625</v>
      </c>
      <c r="M12" s="71">
        <v>1253372153</v>
      </c>
      <c r="N12" s="71">
        <v>284000</v>
      </c>
      <c r="O12" s="71">
        <v>661285361.00000012</v>
      </c>
      <c r="P12" s="71">
        <v>5080</v>
      </c>
      <c r="Q12" s="71">
        <v>28402517</v>
      </c>
      <c r="R12" s="71">
        <v>0</v>
      </c>
      <c r="S12" s="71">
        <v>0</v>
      </c>
      <c r="T12" s="71">
        <v>0</v>
      </c>
      <c r="U12" s="71">
        <v>0</v>
      </c>
      <c r="V12" s="71">
        <v>10</v>
      </c>
      <c r="W12" s="71">
        <v>0</v>
      </c>
      <c r="X12" s="71">
        <v>0</v>
      </c>
      <c r="Y12" s="71">
        <v>59357.999999999993</v>
      </c>
      <c r="Z12" s="71">
        <v>2425726916</v>
      </c>
      <c r="AA12" s="71">
        <v>1397753973</v>
      </c>
      <c r="AB12" s="71">
        <v>5066954882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1498887</v>
      </c>
      <c r="K13" s="71">
        <v>1786151277.9999998</v>
      </c>
      <c r="L13" s="71">
        <v>815097</v>
      </c>
      <c r="M13" s="71">
        <v>972299635</v>
      </c>
      <c r="N13" s="71">
        <v>259700</v>
      </c>
      <c r="O13" s="71">
        <v>554506399</v>
      </c>
      <c r="P13" s="71">
        <v>19422</v>
      </c>
      <c r="Q13" s="71">
        <v>116635990</v>
      </c>
      <c r="R13" s="71">
        <v>0</v>
      </c>
      <c r="S13" s="71">
        <v>0</v>
      </c>
      <c r="T13" s="71">
        <v>0</v>
      </c>
      <c r="U13" s="71">
        <v>0</v>
      </c>
      <c r="V13" s="71">
        <v>647</v>
      </c>
      <c r="W13" s="71">
        <v>0</v>
      </c>
      <c r="X13" s="71">
        <v>0</v>
      </c>
      <c r="Y13" s="71">
        <v>3969366</v>
      </c>
      <c r="Z13" s="71">
        <v>3433562667.9999995</v>
      </c>
      <c r="AA13" s="71">
        <v>4676317765</v>
      </c>
      <c r="AB13" s="71">
        <v>19667970851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189567</v>
      </c>
      <c r="K14" s="71">
        <v>230872206</v>
      </c>
      <c r="L14" s="71">
        <v>328216</v>
      </c>
      <c r="M14" s="71">
        <v>400035954</v>
      </c>
      <c r="N14" s="71">
        <v>13000</v>
      </c>
      <c r="O14" s="71">
        <v>30559848.000000004</v>
      </c>
      <c r="P14" s="71">
        <v>168</v>
      </c>
      <c r="Q14" s="71">
        <v>1010529.9999999999</v>
      </c>
      <c r="R14" s="71">
        <v>0</v>
      </c>
      <c r="S14" s="71">
        <v>0</v>
      </c>
      <c r="T14" s="71">
        <v>0</v>
      </c>
      <c r="U14" s="71">
        <v>0</v>
      </c>
      <c r="V14" s="71">
        <v>4</v>
      </c>
      <c r="W14" s="71">
        <v>0</v>
      </c>
      <c r="X14" s="71">
        <v>0</v>
      </c>
      <c r="Y14" s="71">
        <v>22075</v>
      </c>
      <c r="Z14" s="71">
        <v>662500612.99999988</v>
      </c>
      <c r="AA14" s="71">
        <v>655220012</v>
      </c>
      <c r="AB14" s="71">
        <v>2347229865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1554</v>
      </c>
      <c r="G15" s="1073" t="s">
        <v>1676</v>
      </c>
      <c r="H15" s="70" t="s">
        <v>1677</v>
      </c>
      <c r="I15" s="1066"/>
      <c r="J15" s="73">
        <v>39940</v>
      </c>
      <c r="K15" s="71">
        <v>48809408.000000007</v>
      </c>
      <c r="L15" s="71">
        <v>115236</v>
      </c>
      <c r="M15" s="71">
        <v>140945511</v>
      </c>
      <c r="N15" s="71">
        <v>0</v>
      </c>
      <c r="O15" s="71">
        <v>0</v>
      </c>
      <c r="P15" s="71">
        <v>3696</v>
      </c>
      <c r="Q15" s="71">
        <v>12042665.000000002</v>
      </c>
      <c r="R15" s="71">
        <v>487</v>
      </c>
      <c r="S15" s="71">
        <v>2950520</v>
      </c>
      <c r="T15" s="71">
        <v>0</v>
      </c>
      <c r="U15" s="71">
        <v>0</v>
      </c>
      <c r="V15" s="71">
        <v>0</v>
      </c>
      <c r="W15" s="71">
        <v>0</v>
      </c>
      <c r="X15" s="71">
        <v>0</v>
      </c>
      <c r="Y15" s="71">
        <v>0</v>
      </c>
      <c r="Z15" s="71">
        <v>204748103.90129003</v>
      </c>
      <c r="AA15" s="71">
        <v>124131934</v>
      </c>
      <c r="AB15" s="71">
        <v>492026688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568763</v>
      </c>
      <c r="K16" s="71">
        <v>688774881</v>
      </c>
      <c r="L16" s="71">
        <v>817442</v>
      </c>
      <c r="M16" s="71">
        <v>990642096</v>
      </c>
      <c r="N16" s="71">
        <v>290000</v>
      </c>
      <c r="O16" s="71">
        <v>656240823</v>
      </c>
      <c r="P16" s="71">
        <v>8718</v>
      </c>
      <c r="Q16" s="71">
        <v>51836811.000000007</v>
      </c>
      <c r="R16" s="71">
        <v>2337</v>
      </c>
      <c r="S16" s="71">
        <v>13098471</v>
      </c>
      <c r="T16" s="71">
        <v>0</v>
      </c>
      <c r="U16" s="71">
        <v>0</v>
      </c>
      <c r="V16" s="71">
        <v>0</v>
      </c>
      <c r="W16" s="71">
        <v>0</v>
      </c>
      <c r="X16" s="71">
        <v>0</v>
      </c>
      <c r="Y16" s="71">
        <v>0</v>
      </c>
      <c r="Z16" s="71">
        <v>2400593081.9924502</v>
      </c>
      <c r="AA16" s="71">
        <v>1832442854</v>
      </c>
      <c r="AB16" s="71">
        <v>6928346449.999999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202509</v>
      </c>
      <c r="K17" s="71">
        <v>247664689</v>
      </c>
      <c r="L17" s="71">
        <v>838487</v>
      </c>
      <c r="M17" s="71">
        <v>1026462497</v>
      </c>
      <c r="N17" s="71">
        <v>279200</v>
      </c>
      <c r="O17" s="71">
        <v>567954842</v>
      </c>
      <c r="P17" s="71">
        <v>0</v>
      </c>
      <c r="Q17" s="71">
        <v>0</v>
      </c>
      <c r="R17" s="71">
        <v>0</v>
      </c>
      <c r="S17" s="71">
        <v>0</v>
      </c>
      <c r="T17" s="71">
        <v>0</v>
      </c>
      <c r="U17" s="71">
        <v>0</v>
      </c>
      <c r="V17" s="71">
        <v>101</v>
      </c>
      <c r="W17" s="71">
        <v>0</v>
      </c>
      <c r="X17" s="71">
        <v>0</v>
      </c>
      <c r="Y17" s="71">
        <v>621049</v>
      </c>
      <c r="Z17" s="71">
        <v>1842703076.9999998</v>
      </c>
      <c r="AA17" s="71">
        <v>588151293</v>
      </c>
      <c r="AB17" s="71">
        <v>2135863021.9999998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2354</v>
      </c>
      <c r="B18" s="70">
        <v>10</v>
      </c>
      <c r="C18" s="70">
        <v>18</v>
      </c>
      <c r="D18" s="70">
        <v>10</v>
      </c>
      <c r="E18" s="70">
        <v>2024</v>
      </c>
      <c r="F18" s="70" t="s">
        <v>1554</v>
      </c>
      <c r="G18" s="1073" t="s">
        <v>2351</v>
      </c>
      <c r="H18" s="70" t="s">
        <v>2352</v>
      </c>
      <c r="I18" s="1066"/>
      <c r="J18" s="73">
        <v>143689</v>
      </c>
      <c r="K18" s="71">
        <v>170336082</v>
      </c>
      <c r="L18" s="71">
        <v>579984</v>
      </c>
      <c r="M18" s="71">
        <v>688242964.99999988</v>
      </c>
      <c r="N18" s="71">
        <v>525600</v>
      </c>
      <c r="O18" s="71">
        <v>1277754304</v>
      </c>
      <c r="P18" s="71">
        <v>0</v>
      </c>
      <c r="Q18" s="71">
        <v>0</v>
      </c>
      <c r="R18" s="71">
        <v>0</v>
      </c>
      <c r="S18" s="71">
        <v>0</v>
      </c>
      <c r="T18" s="71">
        <v>0</v>
      </c>
      <c r="U18" s="71">
        <v>0</v>
      </c>
      <c r="V18" s="71">
        <v>107</v>
      </c>
      <c r="W18" s="71">
        <v>0</v>
      </c>
      <c r="X18" s="71">
        <v>0</v>
      </c>
      <c r="Y18" s="71">
        <v>657841</v>
      </c>
      <c r="Z18" s="71">
        <v>2136991192.0000002</v>
      </c>
      <c r="AA18" s="71">
        <v>478989217</v>
      </c>
      <c r="AB18" s="71">
        <v>1623295561.0000002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1554</v>
      </c>
      <c r="G19" s="1073" t="s">
        <v>1660</v>
      </c>
      <c r="H19" s="70" t="s">
        <v>1661</v>
      </c>
      <c r="I19" s="1066"/>
      <c r="J19" s="73">
        <v>155847</v>
      </c>
      <c r="K19" s="71">
        <v>191228236</v>
      </c>
      <c r="L19" s="71">
        <v>422032</v>
      </c>
      <c r="M19" s="71">
        <v>518477849</v>
      </c>
      <c r="N19" s="71">
        <v>46400</v>
      </c>
      <c r="O19" s="71">
        <v>103141008</v>
      </c>
      <c r="P19" s="71">
        <v>1204</v>
      </c>
      <c r="Q19" s="71">
        <v>7229073.0000000009</v>
      </c>
      <c r="R19" s="71">
        <v>0</v>
      </c>
      <c r="S19" s="71">
        <v>0</v>
      </c>
      <c r="T19" s="71">
        <v>0</v>
      </c>
      <c r="U19" s="71">
        <v>0</v>
      </c>
      <c r="V19" s="71">
        <v>0</v>
      </c>
      <c r="W19" s="71">
        <v>0</v>
      </c>
      <c r="X19" s="71">
        <v>0</v>
      </c>
      <c r="Y19" s="71">
        <v>0</v>
      </c>
      <c r="Z19" s="71">
        <v>820076166.00000012</v>
      </c>
      <c r="AA19" s="71">
        <v>376664665</v>
      </c>
      <c r="AB19" s="71">
        <v>1566300443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1683</v>
      </c>
      <c r="B20" s="70">
        <v>12</v>
      </c>
      <c r="C20" s="70">
        <v>18</v>
      </c>
      <c r="D20" s="70">
        <v>12</v>
      </c>
      <c r="E20" s="70">
        <v>2024</v>
      </c>
      <c r="F20" s="70" t="s">
        <v>1554</v>
      </c>
      <c r="G20" s="1073" t="s">
        <v>1680</v>
      </c>
      <c r="H20" s="70" t="s">
        <v>1681</v>
      </c>
      <c r="I20" s="1066"/>
      <c r="J20" s="73">
        <v>141562</v>
      </c>
      <c r="K20" s="71">
        <v>170280585</v>
      </c>
      <c r="L20" s="71">
        <v>504148</v>
      </c>
      <c r="M20" s="71">
        <v>606738838</v>
      </c>
      <c r="N20" s="71">
        <v>125400</v>
      </c>
      <c r="O20" s="71">
        <v>283448881.99999994</v>
      </c>
      <c r="P20" s="71">
        <v>112</v>
      </c>
      <c r="Q20" s="71">
        <v>619398</v>
      </c>
      <c r="R20" s="71">
        <v>0</v>
      </c>
      <c r="S20" s="71">
        <v>0</v>
      </c>
      <c r="T20" s="71">
        <v>0</v>
      </c>
      <c r="U20" s="71">
        <v>0</v>
      </c>
      <c r="V20" s="71">
        <v>0</v>
      </c>
      <c r="W20" s="71">
        <v>0</v>
      </c>
      <c r="X20" s="71">
        <v>0</v>
      </c>
      <c r="Y20" s="71">
        <v>0</v>
      </c>
      <c r="Z20" s="71">
        <v>1061087703</v>
      </c>
      <c r="AA20" s="71">
        <v>221044095.00000003</v>
      </c>
      <c r="AB20" s="71">
        <v>1204136987</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357678</v>
      </c>
      <c r="K21" s="71">
        <v>416371941</v>
      </c>
      <c r="L21" s="71">
        <v>900873</v>
      </c>
      <c r="M21" s="71">
        <v>1049904796</v>
      </c>
      <c r="N21" s="71">
        <v>436000</v>
      </c>
      <c r="O21" s="71">
        <v>990579309</v>
      </c>
      <c r="P21" s="71">
        <v>631</v>
      </c>
      <c r="Q21" s="71">
        <v>3479314</v>
      </c>
      <c r="R21" s="71">
        <v>0</v>
      </c>
      <c r="S21" s="71">
        <v>0</v>
      </c>
      <c r="T21" s="71">
        <v>0</v>
      </c>
      <c r="U21" s="71">
        <v>0</v>
      </c>
      <c r="V21" s="71">
        <v>419</v>
      </c>
      <c r="W21" s="71">
        <v>0</v>
      </c>
      <c r="X21" s="71">
        <v>0</v>
      </c>
      <c r="Y21" s="71">
        <v>2569553</v>
      </c>
      <c r="Z21" s="71">
        <v>2462904912.9999995</v>
      </c>
      <c r="AA21" s="71">
        <v>1029513537</v>
      </c>
      <c r="AB21" s="71">
        <v>3901902972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1671</v>
      </c>
      <c r="B22" s="70">
        <v>14</v>
      </c>
      <c r="C22" s="70">
        <v>18</v>
      </c>
      <c r="D22" s="70">
        <v>14</v>
      </c>
      <c r="E22" s="70">
        <v>2024</v>
      </c>
      <c r="F22" s="70" t="s">
        <v>1554</v>
      </c>
      <c r="G22" s="1073" t="s">
        <v>1668</v>
      </c>
      <c r="H22" s="70" t="s">
        <v>1669</v>
      </c>
      <c r="I22" s="1066"/>
      <c r="J22" s="73">
        <v>160791</v>
      </c>
      <c r="K22" s="71">
        <v>195060329</v>
      </c>
      <c r="L22" s="71">
        <v>506596</v>
      </c>
      <c r="M22" s="71">
        <v>615191060.00000012</v>
      </c>
      <c r="N22" s="71">
        <v>282700</v>
      </c>
      <c r="O22" s="71">
        <v>622917091</v>
      </c>
      <c r="P22" s="71">
        <v>0</v>
      </c>
      <c r="Q22" s="71">
        <v>0</v>
      </c>
      <c r="R22" s="71">
        <v>0</v>
      </c>
      <c r="S22" s="71">
        <v>0</v>
      </c>
      <c r="T22" s="71">
        <v>0</v>
      </c>
      <c r="U22" s="71">
        <v>0</v>
      </c>
      <c r="V22" s="71">
        <v>59</v>
      </c>
      <c r="W22" s="71">
        <v>0</v>
      </c>
      <c r="X22" s="71">
        <v>0</v>
      </c>
      <c r="Y22" s="71">
        <v>361788</v>
      </c>
      <c r="Z22" s="71">
        <v>1433530268.0000002</v>
      </c>
      <c r="AA22" s="71">
        <v>176822192</v>
      </c>
      <c r="AB22" s="71">
        <v>1067356629.9999999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1675</v>
      </c>
      <c r="B23" s="70">
        <v>15</v>
      </c>
      <c r="C23" s="70">
        <v>18</v>
      </c>
      <c r="D23" s="70">
        <v>15</v>
      </c>
      <c r="E23" s="70">
        <v>2024</v>
      </c>
      <c r="F23" s="70" t="s">
        <v>1554</v>
      </c>
      <c r="G23" s="1073" t="s">
        <v>1672</v>
      </c>
      <c r="H23" s="70" t="s">
        <v>1673</v>
      </c>
      <c r="I23" s="1066"/>
      <c r="J23" s="73">
        <v>165270</v>
      </c>
      <c r="K23" s="71">
        <v>196613848</v>
      </c>
      <c r="L23" s="71">
        <v>70063</v>
      </c>
      <c r="M23" s="71">
        <v>83428195</v>
      </c>
      <c r="N23" s="71">
        <v>0</v>
      </c>
      <c r="O23" s="71">
        <v>0</v>
      </c>
      <c r="P23" s="71">
        <v>0</v>
      </c>
      <c r="Q23" s="71">
        <v>0</v>
      </c>
      <c r="R23" s="71">
        <v>730</v>
      </c>
      <c r="S23" s="71">
        <v>4417291.0000000009</v>
      </c>
      <c r="T23" s="71">
        <v>0</v>
      </c>
      <c r="U23" s="71">
        <v>0</v>
      </c>
      <c r="V23" s="71">
        <v>3</v>
      </c>
      <c r="W23" s="71">
        <v>0</v>
      </c>
      <c r="X23" s="71">
        <v>0</v>
      </c>
      <c r="Y23" s="71">
        <v>20849</v>
      </c>
      <c r="Z23" s="71">
        <v>284480182.77446002</v>
      </c>
      <c r="AA23" s="71">
        <v>508187061</v>
      </c>
      <c r="AB23" s="71">
        <v>3586717290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2281</v>
      </c>
      <c r="B24" s="70">
        <v>16</v>
      </c>
      <c r="C24" s="70">
        <v>18</v>
      </c>
      <c r="D24" s="70">
        <v>16</v>
      </c>
      <c r="E24" s="70">
        <v>2024</v>
      </c>
      <c r="F24" s="70" t="s">
        <v>1554</v>
      </c>
      <c r="G24" s="1073" t="s">
        <v>2260</v>
      </c>
      <c r="H24" s="70" t="s">
        <v>2261</v>
      </c>
      <c r="I24" s="1066"/>
      <c r="J24" s="73">
        <v>278549</v>
      </c>
      <c r="K24" s="71">
        <v>336633686.99999994</v>
      </c>
      <c r="L24" s="71">
        <v>289456</v>
      </c>
      <c r="M24" s="71">
        <v>350087346</v>
      </c>
      <c r="N24" s="71">
        <v>33600</v>
      </c>
      <c r="O24" s="71">
        <v>64134197</v>
      </c>
      <c r="P24" s="71">
        <v>3721</v>
      </c>
      <c r="Q24" s="71">
        <v>12111145</v>
      </c>
      <c r="R24" s="71">
        <v>3999</v>
      </c>
      <c r="S24" s="71">
        <v>24213650</v>
      </c>
      <c r="T24" s="71">
        <v>0</v>
      </c>
      <c r="U24" s="71">
        <v>0</v>
      </c>
      <c r="V24" s="71">
        <v>0</v>
      </c>
      <c r="W24" s="71">
        <v>0</v>
      </c>
      <c r="X24" s="71">
        <v>0</v>
      </c>
      <c r="Y24" s="71">
        <v>0</v>
      </c>
      <c r="Z24" s="71">
        <v>787180025.30944002</v>
      </c>
      <c r="AA24" s="71">
        <v>840692521.00000012</v>
      </c>
      <c r="AB24" s="71">
        <v>3276115784.9999995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1647</v>
      </c>
      <c r="B25" s="70">
        <v>17</v>
      </c>
      <c r="C25" s="70">
        <v>18</v>
      </c>
      <c r="D25" s="70">
        <v>17</v>
      </c>
      <c r="E25" s="70">
        <v>2024</v>
      </c>
      <c r="F25" s="70" t="s">
        <v>1554</v>
      </c>
      <c r="G25" s="1073" t="s">
        <v>1644</v>
      </c>
      <c r="H25" s="70" t="s">
        <v>1645</v>
      </c>
      <c r="I25" s="1066"/>
      <c r="J25" s="73">
        <v>160012</v>
      </c>
      <c r="K25" s="71">
        <v>193375722</v>
      </c>
      <c r="L25" s="71">
        <v>761000</v>
      </c>
      <c r="M25" s="71">
        <v>920583702</v>
      </c>
      <c r="N25" s="71">
        <v>53900</v>
      </c>
      <c r="O25" s="71">
        <v>110257736.99999999</v>
      </c>
      <c r="P25" s="71">
        <v>351</v>
      </c>
      <c r="Q25" s="71">
        <v>2106623</v>
      </c>
      <c r="R25" s="71">
        <v>0</v>
      </c>
      <c r="S25" s="71">
        <v>0</v>
      </c>
      <c r="T25" s="71">
        <v>0</v>
      </c>
      <c r="U25" s="71">
        <v>0</v>
      </c>
      <c r="V25" s="71">
        <v>5</v>
      </c>
      <c r="W25" s="71">
        <v>0</v>
      </c>
      <c r="X25" s="71">
        <v>0</v>
      </c>
      <c r="Y25" s="71">
        <v>31885.999999999996</v>
      </c>
      <c r="Z25" s="71">
        <v>1226355670</v>
      </c>
      <c r="AA25" s="71">
        <v>356600226</v>
      </c>
      <c r="AB25" s="71">
        <v>1530114905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1635</v>
      </c>
      <c r="B26" s="70">
        <v>18</v>
      </c>
      <c r="C26" s="70">
        <v>18</v>
      </c>
      <c r="D26" s="70">
        <v>18</v>
      </c>
      <c r="E26" s="70">
        <v>2024</v>
      </c>
      <c r="F26" s="70" t="s">
        <v>1554</v>
      </c>
      <c r="G26" s="1073" t="s">
        <v>1632</v>
      </c>
      <c r="H26" s="70" t="s">
        <v>1633</v>
      </c>
      <c r="I26" s="1066"/>
      <c r="J26" s="73">
        <v>557925</v>
      </c>
      <c r="K26" s="71">
        <v>676902426</v>
      </c>
      <c r="L26" s="71">
        <v>1263414</v>
      </c>
      <c r="M26" s="71">
        <v>1534038966</v>
      </c>
      <c r="N26" s="71">
        <v>415300</v>
      </c>
      <c r="O26" s="71">
        <v>963679530</v>
      </c>
      <c r="P26" s="71">
        <v>80691</v>
      </c>
      <c r="Q26" s="71">
        <v>483699858</v>
      </c>
      <c r="R26" s="71">
        <v>7840</v>
      </c>
      <c r="S26" s="71">
        <v>47186003</v>
      </c>
      <c r="T26" s="71">
        <v>0</v>
      </c>
      <c r="U26" s="71">
        <v>9</v>
      </c>
      <c r="V26" s="71">
        <v>124</v>
      </c>
      <c r="W26" s="71">
        <v>0</v>
      </c>
      <c r="X26" s="71">
        <v>53226</v>
      </c>
      <c r="Y26" s="71">
        <v>757424.99999999988</v>
      </c>
      <c r="Z26" s="71">
        <v>3706317434.1866999</v>
      </c>
      <c r="AA26" s="71">
        <v>1551620682</v>
      </c>
      <c r="AB26" s="71">
        <v>6500974471.000001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1643</v>
      </c>
      <c r="B27" s="70">
        <v>19</v>
      </c>
      <c r="C27" s="70">
        <v>18</v>
      </c>
      <c r="D27" s="70">
        <v>19</v>
      </c>
      <c r="E27" s="70">
        <v>2024</v>
      </c>
      <c r="F27" s="70" t="s">
        <v>1554</v>
      </c>
      <c r="G27" s="1073" t="s">
        <v>1640</v>
      </c>
      <c r="H27" s="70" t="s">
        <v>1641</v>
      </c>
      <c r="I27" s="1066"/>
      <c r="J27" s="73">
        <v>109355</v>
      </c>
      <c r="K27" s="71">
        <v>133205852.00000001</v>
      </c>
      <c r="L27" s="71">
        <v>460908</v>
      </c>
      <c r="M27" s="71">
        <v>561884113</v>
      </c>
      <c r="N27" s="71">
        <v>175400</v>
      </c>
      <c r="O27" s="71">
        <v>399997424.99999994</v>
      </c>
      <c r="P27" s="71">
        <v>1510</v>
      </c>
      <c r="Q27" s="71">
        <v>9066427</v>
      </c>
      <c r="R27" s="71">
        <v>0</v>
      </c>
      <c r="S27" s="71">
        <v>0</v>
      </c>
      <c r="T27" s="71">
        <v>0</v>
      </c>
      <c r="U27" s="71">
        <v>0</v>
      </c>
      <c r="V27" s="71">
        <v>0</v>
      </c>
      <c r="W27" s="71">
        <v>0</v>
      </c>
      <c r="X27" s="71">
        <v>0</v>
      </c>
      <c r="Y27" s="71">
        <v>0</v>
      </c>
      <c r="Z27" s="71">
        <v>1104153816.9999998</v>
      </c>
      <c r="AA27" s="71">
        <v>210883020.99999997</v>
      </c>
      <c r="AB27" s="71">
        <v>980252467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195656</v>
      </c>
      <c r="K28" s="71">
        <v>228960882.00000003</v>
      </c>
      <c r="L28" s="71">
        <v>401475</v>
      </c>
      <c r="M28" s="71">
        <v>470923946</v>
      </c>
      <c r="N28" s="71">
        <v>582200</v>
      </c>
      <c r="O28" s="71">
        <v>1415703757</v>
      </c>
      <c r="P28" s="71">
        <v>1277</v>
      </c>
      <c r="Q28" s="71">
        <v>7040289</v>
      </c>
      <c r="R28" s="71">
        <v>0</v>
      </c>
      <c r="S28" s="71">
        <v>0</v>
      </c>
      <c r="T28" s="71">
        <v>0</v>
      </c>
      <c r="U28" s="71">
        <v>0</v>
      </c>
      <c r="V28" s="71">
        <v>8</v>
      </c>
      <c r="W28" s="71">
        <v>0</v>
      </c>
      <c r="X28" s="71">
        <v>0</v>
      </c>
      <c r="Y28" s="71">
        <v>47094.000000000007</v>
      </c>
      <c r="Z28" s="71">
        <v>2122675967.9999998</v>
      </c>
      <c r="AA28" s="71">
        <v>273328469</v>
      </c>
      <c r="AB28" s="71">
        <v>1555711383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6246654.6826852066</v>
      </c>
      <c r="AE190" s="71">
        <v>403266.00353051006</v>
      </c>
      <c r="AF190" s="71">
        <v>931823.67143895116</v>
      </c>
      <c r="AG190" s="71">
        <v>17633840.776296195</v>
      </c>
      <c r="AH190" s="71">
        <v>23546482.701520607</v>
      </c>
      <c r="AI190" s="71">
        <v>0</v>
      </c>
      <c r="AJ190" s="71">
        <v>0</v>
      </c>
      <c r="AK190" s="71">
        <v>978010.12783949322</v>
      </c>
      <c r="AL190" s="71">
        <v>0</v>
      </c>
      <c r="AM190" s="71">
        <v>0</v>
      </c>
      <c r="AN190" s="71">
        <v>49740077.963310957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1650</v>
      </c>
      <c r="B191" s="70">
        <v>183</v>
      </c>
      <c r="C191" s="70">
        <v>16</v>
      </c>
      <c r="D191" s="70">
        <v>3</v>
      </c>
      <c r="E191" s="70">
        <v>2022</v>
      </c>
      <c r="F191" s="70" t="s">
        <v>161</v>
      </c>
      <c r="G191" s="1073" t="s">
        <v>1648</v>
      </c>
      <c r="H191" s="70" t="s">
        <v>1649</v>
      </c>
      <c r="I191" s="1066"/>
      <c r="J191" s="73"/>
      <c r="K191" s="71"/>
      <c r="L191" s="71"/>
      <c r="M191" s="71"/>
      <c r="N191" s="71"/>
      <c r="O191" s="71"/>
      <c r="P191" s="71"/>
      <c r="Q191" s="71"/>
      <c r="R191" s="71"/>
      <c r="S191" s="71"/>
      <c r="T191" s="71"/>
      <c r="U191" s="71"/>
      <c r="V191" s="71"/>
      <c r="W191" s="71"/>
      <c r="X191" s="71"/>
      <c r="Y191" s="71"/>
      <c r="Z191" s="71"/>
      <c r="AA191" s="71"/>
      <c r="AB191" s="71"/>
      <c r="AC191" s="72"/>
      <c r="AD191" s="71">
        <v>2241228.04895399</v>
      </c>
      <c r="AE191" s="71">
        <v>877696.59591934551</v>
      </c>
      <c r="AF191" s="71">
        <v>329484.61310548551</v>
      </c>
      <c r="AG191" s="71">
        <v>38488142.689904295</v>
      </c>
      <c r="AH191" s="71">
        <v>72647538.788873062</v>
      </c>
      <c r="AI191" s="71">
        <v>0</v>
      </c>
      <c r="AJ191" s="71">
        <v>0</v>
      </c>
      <c r="AK191" s="71">
        <v>3377195.2579237004</v>
      </c>
      <c r="AL191" s="71">
        <v>0</v>
      </c>
      <c r="AM191" s="71">
        <v>0</v>
      </c>
      <c r="AN191" s="71">
        <v>117961285.99467988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233944817.11873022</v>
      </c>
      <c r="AE192" s="71">
        <v>2251963.8785390048</v>
      </c>
      <c r="AF192" s="71">
        <v>844304.32108280656</v>
      </c>
      <c r="AG192" s="71">
        <v>119217597.06432451</v>
      </c>
      <c r="AH192" s="71">
        <v>187464981.94828233</v>
      </c>
      <c r="AI192" s="71">
        <v>0</v>
      </c>
      <c r="AJ192" s="71">
        <v>0</v>
      </c>
      <c r="AK192" s="71">
        <v>8197775.4127301378</v>
      </c>
      <c r="AL192" s="71">
        <v>0</v>
      </c>
      <c r="AM192" s="71">
        <v>0</v>
      </c>
      <c r="AN192" s="71">
        <v>551921439.74368894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393644331.36996198</v>
      </c>
      <c r="AE193" s="71">
        <v>30059922.333756611</v>
      </c>
      <c r="AF193" s="71">
        <v>4025890.1163826506</v>
      </c>
      <c r="AG193" s="71">
        <v>1367824279.5910687</v>
      </c>
      <c r="AH193" s="71">
        <v>1374473296.2922008</v>
      </c>
      <c r="AI193" s="71">
        <v>0</v>
      </c>
      <c r="AJ193" s="71">
        <v>0</v>
      </c>
      <c r="AK193" s="71">
        <v>57743272.640268341</v>
      </c>
      <c r="AL193" s="71">
        <v>0</v>
      </c>
      <c r="AM193" s="71">
        <v>0</v>
      </c>
      <c r="AN193" s="71">
        <v>3227770992.3436394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61259888.910613976</v>
      </c>
      <c r="AE194" s="71">
        <v>1277799.7288339301</v>
      </c>
      <c r="AF194" s="71">
        <v>761933.16780643514</v>
      </c>
      <c r="AG194" s="71">
        <v>56019073.993767589</v>
      </c>
      <c r="AH194" s="71">
        <v>91212661.050924808</v>
      </c>
      <c r="AI194" s="71">
        <v>0</v>
      </c>
      <c r="AJ194" s="71">
        <v>0</v>
      </c>
      <c r="AK194" s="71">
        <v>4639672.8153420696</v>
      </c>
      <c r="AL194" s="71">
        <v>0</v>
      </c>
      <c r="AM194" s="71">
        <v>0</v>
      </c>
      <c r="AN194" s="71">
        <v>215171029.66728881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31026123.428368006</v>
      </c>
      <c r="AE195" s="71">
        <v>341590.02651996148</v>
      </c>
      <c r="AF195" s="71">
        <v>190483.29195160879</v>
      </c>
      <c r="AG195" s="71">
        <v>9951951.3340991922</v>
      </c>
      <c r="AH195" s="71">
        <v>13078500.295562614</v>
      </c>
      <c r="AI195" s="71">
        <v>0</v>
      </c>
      <c r="AJ195" s="71">
        <v>0</v>
      </c>
      <c r="AK195" s="71">
        <v>795036.75166461046</v>
      </c>
      <c r="AL195" s="71">
        <v>0</v>
      </c>
      <c r="AM195" s="71">
        <v>0</v>
      </c>
      <c r="AN195" s="71">
        <v>55383685.12816599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532974588.02813876</v>
      </c>
      <c r="AE196" s="71">
        <v>4454903.2625311641</v>
      </c>
      <c r="AF196" s="71">
        <v>1637126.6713678809</v>
      </c>
      <c r="AG196" s="71">
        <v>231437350.00321186</v>
      </c>
      <c r="AH196" s="71">
        <v>291788531.85419416</v>
      </c>
      <c r="AI196" s="71">
        <v>0</v>
      </c>
      <c r="AJ196" s="71">
        <v>0</v>
      </c>
      <c r="AK196" s="71">
        <v>13739789.761389131</v>
      </c>
      <c r="AL196" s="71">
        <v>0</v>
      </c>
      <c r="AM196" s="71">
        <v>0</v>
      </c>
      <c r="AN196" s="71">
        <v>1076032289.580833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59492459.390617147</v>
      </c>
      <c r="AE197" s="71">
        <v>1481804.883561129</v>
      </c>
      <c r="AF197" s="71">
        <v>2692507.0727213891</v>
      </c>
      <c r="AG197" s="71">
        <v>31242105.130952515</v>
      </c>
      <c r="AH197" s="71">
        <v>51426554.654022589</v>
      </c>
      <c r="AI197" s="71">
        <v>0</v>
      </c>
      <c r="AJ197" s="71">
        <v>0</v>
      </c>
      <c r="AK197" s="71">
        <v>2420749.3882501954</v>
      </c>
      <c r="AL197" s="71">
        <v>0</v>
      </c>
      <c r="AM197" s="71">
        <v>0</v>
      </c>
      <c r="AN197" s="71">
        <v>148756180.52012497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2353</v>
      </c>
      <c r="B198" s="70">
        <v>190</v>
      </c>
      <c r="C198" s="70">
        <v>16</v>
      </c>
      <c r="D198" s="70">
        <v>10</v>
      </c>
      <c r="E198" s="70">
        <v>2022</v>
      </c>
      <c r="F198" s="70" t="s">
        <v>161</v>
      </c>
      <c r="G198" s="1073" t="s">
        <v>2351</v>
      </c>
      <c r="H198" s="70" t="s">
        <v>2352</v>
      </c>
      <c r="I198" s="1066"/>
      <c r="J198" s="73"/>
      <c r="K198" s="71"/>
      <c r="L198" s="71"/>
      <c r="M198" s="71"/>
      <c r="N198" s="71"/>
      <c r="O198" s="71"/>
      <c r="P198" s="71"/>
      <c r="Q198" s="71"/>
      <c r="R198" s="71"/>
      <c r="S198" s="71"/>
      <c r="T198" s="71"/>
      <c r="U198" s="71"/>
      <c r="V198" s="71"/>
      <c r="W198" s="71"/>
      <c r="X198" s="71"/>
      <c r="Y198" s="71"/>
      <c r="Z198" s="71"/>
      <c r="AA198" s="71"/>
      <c r="AB198" s="71"/>
      <c r="AC198" s="72"/>
      <c r="AD198" s="71">
        <v>6846336.3082055133</v>
      </c>
      <c r="AE198" s="71">
        <v>1012118.5970961822</v>
      </c>
      <c r="AF198" s="71">
        <v>710451.19700870302</v>
      </c>
      <c r="AG198" s="71">
        <v>23990014.073622324</v>
      </c>
      <c r="AH198" s="71">
        <v>38231455.544532225</v>
      </c>
      <c r="AI198" s="71">
        <v>0</v>
      </c>
      <c r="AJ198" s="71">
        <v>0</v>
      </c>
      <c r="AK198" s="71">
        <v>1671940.2079833322</v>
      </c>
      <c r="AL198" s="71">
        <v>0</v>
      </c>
      <c r="AM198" s="71">
        <v>0</v>
      </c>
      <c r="AN198" s="71">
        <v>72462315.928448275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42571319.094631456</v>
      </c>
      <c r="AE199" s="71">
        <v>1341057.1411524413</v>
      </c>
      <c r="AF199" s="71">
        <v>1261308.2845444365</v>
      </c>
      <c r="AG199" s="71">
        <v>40588706.627211116</v>
      </c>
      <c r="AH199" s="71">
        <v>95591594.285100296</v>
      </c>
      <c r="AI199" s="71">
        <v>0</v>
      </c>
      <c r="AJ199" s="71">
        <v>0</v>
      </c>
      <c r="AK199" s="71">
        <v>4843306.5586220901</v>
      </c>
      <c r="AL199" s="71">
        <v>0</v>
      </c>
      <c r="AM199" s="71">
        <v>0</v>
      </c>
      <c r="AN199" s="71">
        <v>186197291.99126184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1682</v>
      </c>
      <c r="B200" s="70">
        <v>192</v>
      </c>
      <c r="C200" s="70">
        <v>16</v>
      </c>
      <c r="D200" s="70">
        <v>12</v>
      </c>
      <c r="E200" s="70">
        <v>2022</v>
      </c>
      <c r="F200" s="70" t="s">
        <v>161</v>
      </c>
      <c r="G200" s="1073" t="s">
        <v>1680</v>
      </c>
      <c r="H200" s="70" t="s">
        <v>1681</v>
      </c>
      <c r="I200" s="1066"/>
      <c r="J200" s="73"/>
      <c r="K200" s="71"/>
      <c r="L200" s="71"/>
      <c r="M200" s="71"/>
      <c r="N200" s="71"/>
      <c r="O200" s="71"/>
      <c r="P200" s="71"/>
      <c r="Q200" s="71"/>
      <c r="R200" s="71"/>
      <c r="S200" s="71"/>
      <c r="T200" s="71"/>
      <c r="U200" s="71"/>
      <c r="V200" s="71"/>
      <c r="W200" s="71"/>
      <c r="X200" s="71"/>
      <c r="Y200" s="71"/>
      <c r="Z200" s="71"/>
      <c r="AA200" s="71"/>
      <c r="AB200" s="71"/>
      <c r="AC200" s="72"/>
      <c r="AD200" s="71">
        <v>23003765.255541276</v>
      </c>
      <c r="AE200" s="71">
        <v>431731.83907384018</v>
      </c>
      <c r="AF200" s="71">
        <v>540560.69337618712</v>
      </c>
      <c r="AG200" s="71">
        <v>17754910.743864313</v>
      </c>
      <c r="AH200" s="71">
        <v>42901885.813527092</v>
      </c>
      <c r="AI200" s="71">
        <v>0</v>
      </c>
      <c r="AJ200" s="71">
        <v>0</v>
      </c>
      <c r="AK200" s="71">
        <v>2210530.1529554115</v>
      </c>
      <c r="AL200" s="71">
        <v>0</v>
      </c>
      <c r="AM200" s="71">
        <v>0</v>
      </c>
      <c r="AN200" s="71">
        <v>86843384.498338118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70350830.713182032</v>
      </c>
      <c r="AE201" s="71">
        <v>2720068.7296959893</v>
      </c>
      <c r="AF201" s="71">
        <v>2589543.1311259251</v>
      </c>
      <c r="AG201" s="71">
        <v>125809856.79840846</v>
      </c>
      <c r="AH201" s="71">
        <v>141874845.70253211</v>
      </c>
      <c r="AI201" s="71">
        <v>0</v>
      </c>
      <c r="AJ201" s="71">
        <v>0</v>
      </c>
      <c r="AK201" s="71">
        <v>6360681.3952001054</v>
      </c>
      <c r="AL201" s="71">
        <v>0</v>
      </c>
      <c r="AM201" s="71">
        <v>0</v>
      </c>
      <c r="AN201" s="71">
        <v>349705826.47014463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1670</v>
      </c>
      <c r="B202" s="70">
        <v>194</v>
      </c>
      <c r="C202" s="70">
        <v>16</v>
      </c>
      <c r="D202" s="70">
        <v>14</v>
      </c>
      <c r="E202" s="70">
        <v>2022</v>
      </c>
      <c r="F202" s="70" t="s">
        <v>161</v>
      </c>
      <c r="G202" s="1073" t="s">
        <v>1668</v>
      </c>
      <c r="H202" s="70" t="s">
        <v>1669</v>
      </c>
      <c r="I202" s="1066"/>
      <c r="J202" s="73"/>
      <c r="K202" s="71"/>
      <c r="L202" s="71"/>
      <c r="M202" s="71"/>
      <c r="N202" s="71"/>
      <c r="O202" s="71"/>
      <c r="P202" s="71"/>
      <c r="Q202" s="71"/>
      <c r="R202" s="71"/>
      <c r="S202" s="71"/>
      <c r="T202" s="71"/>
      <c r="U202" s="71"/>
      <c r="V202" s="71"/>
      <c r="W202" s="71"/>
      <c r="X202" s="71"/>
      <c r="Y202" s="71"/>
      <c r="Z202" s="71"/>
      <c r="AA202" s="71"/>
      <c r="AB202" s="71"/>
      <c r="AC202" s="72"/>
      <c r="AD202" s="71">
        <v>8319056.7275869185</v>
      </c>
      <c r="AE202" s="71">
        <v>1105423.2802659865</v>
      </c>
      <c r="AF202" s="71">
        <v>1982055.8757126862</v>
      </c>
      <c r="AG202" s="71">
        <v>26447734.415255092</v>
      </c>
      <c r="AH202" s="71">
        <v>47241952.776393339</v>
      </c>
      <c r="AI202" s="71">
        <v>0</v>
      </c>
      <c r="AJ202" s="71">
        <v>0</v>
      </c>
      <c r="AK202" s="71">
        <v>2019034.375349659</v>
      </c>
      <c r="AL202" s="71">
        <v>0</v>
      </c>
      <c r="AM202" s="71">
        <v>0</v>
      </c>
      <c r="AN202" s="71">
        <v>87115257.450563684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1674</v>
      </c>
      <c r="B203" s="70">
        <v>195</v>
      </c>
      <c r="C203" s="70">
        <v>16</v>
      </c>
      <c r="D203" s="70">
        <v>15</v>
      </c>
      <c r="E203" s="70">
        <v>2022</v>
      </c>
      <c r="F203" s="70" t="s">
        <v>161</v>
      </c>
      <c r="G203" s="1073" t="s">
        <v>1672</v>
      </c>
      <c r="H203" s="70" t="s">
        <v>1673</v>
      </c>
      <c r="I203" s="1066"/>
      <c r="J203" s="73"/>
      <c r="K203" s="71"/>
      <c r="L203" s="71"/>
      <c r="M203" s="71"/>
      <c r="N203" s="71"/>
      <c r="O203" s="71"/>
      <c r="P203" s="71"/>
      <c r="Q203" s="71"/>
      <c r="R203" s="71"/>
      <c r="S203" s="71"/>
      <c r="T203" s="71"/>
      <c r="U203" s="71"/>
      <c r="V203" s="71"/>
      <c r="W203" s="71"/>
      <c r="X203" s="71"/>
      <c r="Y203" s="71"/>
      <c r="Z203" s="71"/>
      <c r="AA203" s="71"/>
      <c r="AB203" s="71"/>
      <c r="AC203" s="72"/>
      <c r="AD203" s="71">
        <v>20088598.048454229</v>
      </c>
      <c r="AE203" s="71">
        <v>2294662.6318540005</v>
      </c>
      <c r="AF203" s="71">
        <v>41185.576638185688</v>
      </c>
      <c r="AG203" s="71">
        <v>142493298.32929492</v>
      </c>
      <c r="AH203" s="71">
        <v>163361416.02466249</v>
      </c>
      <c r="AI203" s="71">
        <v>0</v>
      </c>
      <c r="AJ203" s="71">
        <v>0</v>
      </c>
      <c r="AK203" s="71">
        <v>6989660.4462571656</v>
      </c>
      <c r="AL203" s="71">
        <v>0</v>
      </c>
      <c r="AM203" s="71">
        <v>0</v>
      </c>
      <c r="AN203" s="71">
        <v>335268821.05716103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2279</v>
      </c>
      <c r="B204" s="70">
        <v>196</v>
      </c>
      <c r="C204" s="70">
        <v>16</v>
      </c>
      <c r="D204" s="70">
        <v>16</v>
      </c>
      <c r="E204" s="70">
        <v>2022</v>
      </c>
      <c r="F204" s="70" t="s">
        <v>161</v>
      </c>
      <c r="G204" s="1073" t="s">
        <v>2260</v>
      </c>
      <c r="H204" s="70" t="s">
        <v>2261</v>
      </c>
      <c r="I204" s="1066"/>
      <c r="J204" s="73"/>
      <c r="K204" s="71"/>
      <c r="L204" s="71"/>
      <c r="M204" s="71"/>
      <c r="N204" s="71"/>
      <c r="O204" s="71"/>
      <c r="P204" s="71"/>
      <c r="Q204" s="71"/>
      <c r="R204" s="71"/>
      <c r="S204" s="71"/>
      <c r="T204" s="71"/>
      <c r="U204" s="71"/>
      <c r="V204" s="71"/>
      <c r="W204" s="71"/>
      <c r="X204" s="71"/>
      <c r="Y204" s="71"/>
      <c r="Z204" s="71"/>
      <c r="AA204" s="71"/>
      <c r="AB204" s="71"/>
      <c r="AC204" s="72"/>
      <c r="AD204" s="71">
        <v>277079660.66646028</v>
      </c>
      <c r="AE204" s="71">
        <v>1984701.3114932945</v>
      </c>
      <c r="AF204" s="71">
        <v>736192.18240756914</v>
      </c>
      <c r="AG204" s="71">
        <v>75590034.251153648</v>
      </c>
      <c r="AH204" s="71">
        <v>127811733.20046853</v>
      </c>
      <c r="AI204" s="71">
        <v>0</v>
      </c>
      <c r="AJ204" s="71">
        <v>0</v>
      </c>
      <c r="AK204" s="71">
        <v>6418659.5503889006</v>
      </c>
      <c r="AL204" s="71">
        <v>0</v>
      </c>
      <c r="AM204" s="71">
        <v>0</v>
      </c>
      <c r="AN204" s="71">
        <v>489620981.16237217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1646</v>
      </c>
      <c r="B205" s="70">
        <v>197</v>
      </c>
      <c r="C205" s="70">
        <v>16</v>
      </c>
      <c r="D205" s="70">
        <v>17</v>
      </c>
      <c r="E205" s="70">
        <v>2022</v>
      </c>
      <c r="F205" s="70" t="s">
        <v>161</v>
      </c>
      <c r="G205" s="1073" t="s">
        <v>1644</v>
      </c>
      <c r="H205" s="70" t="s">
        <v>1645</v>
      </c>
      <c r="I205" s="1066"/>
      <c r="J205" s="73"/>
      <c r="K205" s="71"/>
      <c r="L205" s="71"/>
      <c r="M205" s="71"/>
      <c r="N205" s="71"/>
      <c r="O205" s="71"/>
      <c r="P205" s="71"/>
      <c r="Q205" s="71"/>
      <c r="R205" s="71"/>
      <c r="S205" s="71"/>
      <c r="T205" s="71"/>
      <c r="U205" s="71"/>
      <c r="V205" s="71"/>
      <c r="W205" s="71"/>
      <c r="X205" s="71"/>
      <c r="Y205" s="71"/>
      <c r="Z205" s="71"/>
      <c r="AA205" s="71"/>
      <c r="AB205" s="71"/>
      <c r="AC205" s="72"/>
      <c r="AD205" s="71">
        <v>36141056.300934613</v>
      </c>
      <c r="AE205" s="71">
        <v>1020025.7736359962</v>
      </c>
      <c r="AF205" s="71">
        <v>797970.54736484762</v>
      </c>
      <c r="AG205" s="71">
        <v>38149146.780713573</v>
      </c>
      <c r="AH205" s="71">
        <v>54956907.631279454</v>
      </c>
      <c r="AI205" s="71">
        <v>0</v>
      </c>
      <c r="AJ205" s="71">
        <v>0</v>
      </c>
      <c r="AK205" s="71">
        <v>2603981.0190138924</v>
      </c>
      <c r="AL205" s="71">
        <v>0</v>
      </c>
      <c r="AM205" s="71">
        <v>0</v>
      </c>
      <c r="AN205" s="71">
        <v>133669088.05294238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1634</v>
      </c>
      <c r="B206" s="70">
        <v>198</v>
      </c>
      <c r="C206" s="70">
        <v>16</v>
      </c>
      <c r="D206" s="70">
        <v>18</v>
      </c>
      <c r="E206" s="70">
        <v>2022</v>
      </c>
      <c r="F206" s="70" t="s">
        <v>161</v>
      </c>
      <c r="G206" s="1073" t="s">
        <v>1632</v>
      </c>
      <c r="H206" s="70" t="s">
        <v>1633</v>
      </c>
      <c r="I206" s="1066"/>
      <c r="J206" s="73"/>
      <c r="K206" s="71"/>
      <c r="L206" s="71"/>
      <c r="M206" s="71"/>
      <c r="N206" s="71"/>
      <c r="O206" s="71"/>
      <c r="P206" s="71"/>
      <c r="Q206" s="71"/>
      <c r="R206" s="71"/>
      <c r="S206" s="71"/>
      <c r="T206" s="71"/>
      <c r="U206" s="71"/>
      <c r="V206" s="71"/>
      <c r="W206" s="71"/>
      <c r="X206" s="71"/>
      <c r="Y206" s="71"/>
      <c r="Z206" s="71"/>
      <c r="AA206" s="71"/>
      <c r="AB206" s="71"/>
      <c r="AC206" s="72"/>
      <c r="AD206" s="71">
        <v>453532969.73364019</v>
      </c>
      <c r="AE206" s="71">
        <v>5743773.0385208335</v>
      </c>
      <c r="AF206" s="71">
        <v>4571599.0068386113</v>
      </c>
      <c r="AG206" s="71">
        <v>217889620.63233963</v>
      </c>
      <c r="AH206" s="71">
        <v>296536694.66580755</v>
      </c>
      <c r="AI206" s="71">
        <v>0</v>
      </c>
      <c r="AJ206" s="71">
        <v>0</v>
      </c>
      <c r="AK206" s="71">
        <v>14580537.57527386</v>
      </c>
      <c r="AL206" s="71">
        <v>0</v>
      </c>
      <c r="AM206" s="71">
        <v>0</v>
      </c>
      <c r="AN206" s="71">
        <v>992855194.65242064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1642</v>
      </c>
      <c r="B207" s="70">
        <v>199</v>
      </c>
      <c r="C207" s="70">
        <v>16</v>
      </c>
      <c r="D207" s="70">
        <v>19</v>
      </c>
      <c r="E207" s="70">
        <v>2022</v>
      </c>
      <c r="F207" s="70" t="s">
        <v>161</v>
      </c>
      <c r="G207" s="1073" t="s">
        <v>1640</v>
      </c>
      <c r="H207" s="70" t="s">
        <v>1641</v>
      </c>
      <c r="I207" s="1066"/>
      <c r="J207" s="73"/>
      <c r="K207" s="71"/>
      <c r="L207" s="71"/>
      <c r="M207" s="71"/>
      <c r="N207" s="71"/>
      <c r="O207" s="71"/>
      <c r="P207" s="71"/>
      <c r="Q207" s="71"/>
      <c r="R207" s="71"/>
      <c r="S207" s="71"/>
      <c r="T207" s="71"/>
      <c r="U207" s="71"/>
      <c r="V207" s="71"/>
      <c r="W207" s="71"/>
      <c r="X207" s="71"/>
      <c r="Y207" s="71"/>
      <c r="Z207" s="71"/>
      <c r="AA207" s="71"/>
      <c r="AB207" s="71"/>
      <c r="AC207" s="72"/>
      <c r="AD207" s="71">
        <v>101628473.58067387</v>
      </c>
      <c r="AE207" s="71">
        <v>619922.64072141156</v>
      </c>
      <c r="AF207" s="71">
        <v>926675.47435917798</v>
      </c>
      <c r="AG207" s="71">
        <v>14631305.580606902</v>
      </c>
      <c r="AH207" s="71">
        <v>31799087.642851353</v>
      </c>
      <c r="AI207" s="71">
        <v>0</v>
      </c>
      <c r="AJ207" s="71">
        <v>0</v>
      </c>
      <c r="AK207" s="71">
        <v>1582713.2475480156</v>
      </c>
      <c r="AL207" s="71">
        <v>0</v>
      </c>
      <c r="AM207" s="71">
        <v>0</v>
      </c>
      <c r="AN207" s="71">
        <v>151188178.16676074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6148007.0591426473</v>
      </c>
      <c r="AE208" s="71">
        <v>1439106.1302461338</v>
      </c>
      <c r="AF208" s="71">
        <v>1930573.904914954</v>
      </c>
      <c r="AG208" s="71">
        <v>47241501.345079131</v>
      </c>
      <c r="AH208" s="71">
        <v>75743885.069843322</v>
      </c>
      <c r="AI208" s="71">
        <v>0</v>
      </c>
      <c r="AJ208" s="71">
        <v>0</v>
      </c>
      <c r="AK208" s="71">
        <v>3101766.7389533231</v>
      </c>
      <c r="AL208" s="71">
        <v>0</v>
      </c>
      <c r="AM208" s="71">
        <v>0</v>
      </c>
      <c r="AN208" s="71">
        <v>135604840.24817953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2260</v>
      </c>
      <c r="H6" s="77" t="s">
        <v>2261</v>
      </c>
      <c r="I6" s="77" t="s">
        <v>2368</v>
      </c>
      <c r="J6" s="77" t="s">
        <v>2369</v>
      </c>
      <c r="K6" s="1080">
        <v>19</v>
      </c>
      <c r="L6" s="1081">
        <v>20</v>
      </c>
      <c r="M6" s="1044"/>
      <c r="N6" s="988">
        <v>1</v>
      </c>
      <c r="O6" s="77" t="s">
        <v>1693</v>
      </c>
      <c r="P6" s="77" t="s">
        <v>1694</v>
      </c>
      <c r="Q6" s="77" t="s">
        <v>1501</v>
      </c>
      <c r="R6" s="16"/>
      <c r="S6" s="77">
        <v>1</v>
      </c>
      <c r="T6" s="77" t="s">
        <v>2260</v>
      </c>
      <c r="U6" s="77" t="s">
        <v>2261</v>
      </c>
      <c r="V6" s="77" t="s">
        <v>1501</v>
      </c>
      <c r="W6" s="16"/>
      <c r="X6" s="77">
        <v>1</v>
      </c>
      <c r="Y6" s="692" t="s">
        <v>1693</v>
      </c>
      <c r="Z6" s="77" t="s">
        <v>1694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1716</v>
      </c>
      <c r="P7" s="77" t="s">
        <v>1717</v>
      </c>
      <c r="Q7" s="77" t="s">
        <v>1501</v>
      </c>
      <c r="R7" s="16"/>
      <c r="S7" s="77">
        <v>2</v>
      </c>
      <c r="T7" s="76" t="s">
        <v>795</v>
      </c>
      <c r="U7" s="77" t="s">
        <v>1503</v>
      </c>
      <c r="V7" s="77" t="s">
        <v>1503</v>
      </c>
      <c r="W7" s="16"/>
      <c r="X7" s="77">
        <v>2</v>
      </c>
      <c r="Y7" s="692" t="s">
        <v>1716</v>
      </c>
      <c r="Z7" s="77" t="s">
        <v>1717</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1739</v>
      </c>
      <c r="P8" s="77" t="s">
        <v>1740</v>
      </c>
      <c r="Q8" s="77" t="s">
        <v>1501</v>
      </c>
      <c r="R8" s="16"/>
      <c r="S8" s="16"/>
      <c r="T8" s="16"/>
      <c r="U8" s="16"/>
      <c r="V8" s="16"/>
      <c r="W8" s="16"/>
      <c r="X8" s="77">
        <v>3</v>
      </c>
      <c r="Y8" s="692" t="s">
        <v>1739</v>
      </c>
      <c r="Z8" s="77" t="s">
        <v>1740</v>
      </c>
      <c r="AA8" s="77" t="s">
        <v>1501</v>
      </c>
      <c r="AB8" s="16"/>
      <c r="AC8" s="77">
        <v>3</v>
      </c>
      <c r="AD8" s="77" t="s">
        <v>1648</v>
      </c>
      <c r="AE8" s="77" t="s">
        <v>1649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1762</v>
      </c>
      <c r="P9" s="77" t="s">
        <v>1763</v>
      </c>
      <c r="Q9" s="77" t="s">
        <v>1501</v>
      </c>
      <c r="R9" s="16"/>
      <c r="S9" s="16"/>
      <c r="T9" s="16"/>
      <c r="U9" s="16"/>
      <c r="V9" s="16"/>
      <c r="W9" s="16"/>
      <c r="X9" s="77">
        <v>4</v>
      </c>
      <c r="Y9" s="692" t="s">
        <v>1762</v>
      </c>
      <c r="Z9" s="77" t="s">
        <v>1763</v>
      </c>
      <c r="AA9" s="77" t="s">
        <v>1501</v>
      </c>
      <c r="AB9" s="16"/>
      <c r="AC9" s="77">
        <v>4</v>
      </c>
      <c r="AD9" s="77" t="s">
        <v>2355</v>
      </c>
      <c r="AE9" s="77" t="s">
        <v>2356</v>
      </c>
      <c r="AF9" s="77" t="s">
        <v>1501</v>
      </c>
    </row>
    <row r="10" spans="1:32" ht="12">
      <c r="A10" s="16"/>
      <c r="B10" s="16"/>
      <c r="C10" s="16"/>
      <c r="D10" s="16"/>
      <c r="F10" s="75" t="s">
        <v>1501</v>
      </c>
      <c r="G10" s="76" t="s">
        <v>2260</v>
      </c>
      <c r="H10" s="77" t="s">
        <v>2261</v>
      </c>
      <c r="I10" s="77" t="s">
        <v>2368</v>
      </c>
      <c r="J10" s="77" t="s">
        <v>2369</v>
      </c>
      <c r="K10" s="1079">
        <v>19</v>
      </c>
      <c r="L10" s="1045">
        <v>20</v>
      </c>
      <c r="M10" s="1044"/>
      <c r="N10" s="988">
        <v>5</v>
      </c>
      <c r="O10" s="77" t="s">
        <v>1785</v>
      </c>
      <c r="P10" s="77" t="s">
        <v>1786</v>
      </c>
      <c r="Q10" s="77" t="s">
        <v>1501</v>
      </c>
      <c r="R10" s="16"/>
      <c r="S10" s="16"/>
      <c r="T10" s="16"/>
      <c r="U10" s="16"/>
      <c r="V10" s="16"/>
      <c r="W10" s="16"/>
      <c r="X10" s="77">
        <v>5</v>
      </c>
      <c r="Y10" s="692" t="s">
        <v>1785</v>
      </c>
      <c r="Z10" s="77" t="s">
        <v>1786</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1808</v>
      </c>
      <c r="P11" s="77" t="s">
        <v>1809</v>
      </c>
      <c r="Q11" s="77" t="s">
        <v>1501</v>
      </c>
      <c r="R11" s="16"/>
      <c r="S11" s="16"/>
      <c r="T11" s="16"/>
      <c r="U11" s="16"/>
      <c r="V11" s="16"/>
      <c r="W11" s="16"/>
      <c r="X11" s="77">
        <v>6</v>
      </c>
      <c r="Y11" s="692" t="s">
        <v>1808</v>
      </c>
      <c r="Z11" s="77" t="s">
        <v>1809</v>
      </c>
      <c r="AA11" s="77" t="s">
        <v>1501</v>
      </c>
      <c r="AB11" s="16"/>
      <c r="AC11" s="77">
        <v>6</v>
      </c>
      <c r="AD11" s="77" t="s">
        <v>1664</v>
      </c>
      <c r="AE11" s="77" t="s">
        <v>1665</v>
      </c>
      <c r="AF11" s="77" t="s">
        <v>1501</v>
      </c>
    </row>
    <row r="12" spans="1:32" ht="12">
      <c r="A12" s="16"/>
      <c r="B12" s="16"/>
      <c r="C12" s="16"/>
      <c r="D12" s="16"/>
      <c r="F12" s="75" t="s">
        <v>1505</v>
      </c>
      <c r="G12" s="76" t="s">
        <v>2260</v>
      </c>
      <c r="H12" s="77"/>
      <c r="I12" s="77" t="s">
        <v>2260</v>
      </c>
      <c r="J12" s="77"/>
      <c r="K12" s="1079" t="s">
        <v>1544</v>
      </c>
      <c r="L12" s="1045"/>
      <c r="M12" s="1044"/>
      <c r="N12" s="988">
        <v>7</v>
      </c>
      <c r="O12" s="77" t="s">
        <v>1831</v>
      </c>
      <c r="P12" s="77" t="s">
        <v>1832</v>
      </c>
      <c r="Q12" s="77" t="s">
        <v>1501</v>
      </c>
      <c r="R12" s="16"/>
      <c r="S12" s="16"/>
      <c r="T12" s="16"/>
      <c r="U12" s="16"/>
      <c r="V12" s="16"/>
      <c r="W12" s="16"/>
      <c r="X12" s="77">
        <v>7</v>
      </c>
      <c r="Y12" s="692" t="s">
        <v>1831</v>
      </c>
      <c r="Z12" s="77" t="s">
        <v>1832</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1688</v>
      </c>
      <c r="P13" s="77" t="s">
        <v>1689</v>
      </c>
      <c r="Q13" s="77" t="s">
        <v>1501</v>
      </c>
      <c r="R13" s="16"/>
      <c r="S13" s="16"/>
      <c r="T13" s="16"/>
      <c r="U13" s="16"/>
      <c r="V13" s="16"/>
      <c r="W13" s="16"/>
      <c r="X13" s="77">
        <v>8</v>
      </c>
      <c r="Y13" s="692" t="s">
        <v>1688</v>
      </c>
      <c r="Z13" s="77" t="s">
        <v>1689</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2351</v>
      </c>
      <c r="AE15" s="77" t="s">
        <v>2352</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1680</v>
      </c>
      <c r="AE17" s="77" t="s">
        <v>1681</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1668</v>
      </c>
      <c r="AE19" s="77" t="s">
        <v>1669</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1672</v>
      </c>
      <c r="AE20" s="77" t="s">
        <v>1673</v>
      </c>
      <c r="AF20" s="77" t="s">
        <v>1501</v>
      </c>
    </row>
    <row r="21" spans="1:32" ht="12">
      <c r="A21" s="16"/>
      <c r="B21" s="16"/>
      <c r="C21" s="16"/>
      <c r="D21" s="16"/>
      <c r="E21" s="16"/>
      <c r="F21" s="16"/>
      <c r="G21" s="16"/>
      <c r="H21" s="16"/>
      <c r="I21" s="16"/>
      <c r="J21" s="16"/>
      <c r="K21" s="1044"/>
      <c r="L21" s="1044"/>
      <c r="M21" s="1044"/>
      <c r="N21" s="988">
        <v>16</v>
      </c>
      <c r="O21" s="77" t="s">
        <v>2034</v>
      </c>
      <c r="P21" s="77" t="s">
        <v>2035</v>
      </c>
      <c r="Q21" s="77" t="s">
        <v>1501</v>
      </c>
      <c r="R21" s="16"/>
      <c r="S21" s="16"/>
      <c r="T21" s="16"/>
      <c r="U21" s="16"/>
      <c r="V21" s="16"/>
      <c r="W21" s="16"/>
      <c r="X21" s="77">
        <v>16</v>
      </c>
      <c r="Y21" s="692" t="s">
        <v>2034</v>
      </c>
      <c r="Z21" s="77" t="s">
        <v>2035</v>
      </c>
      <c r="AA21" s="77" t="s">
        <v>1501</v>
      </c>
      <c r="AB21" s="16"/>
      <c r="AC21" s="77">
        <v>16</v>
      </c>
      <c r="AD21" s="77" t="s">
        <v>2260</v>
      </c>
      <c r="AE21" s="77" t="s">
        <v>2261</v>
      </c>
      <c r="AF21" s="77" t="s">
        <v>1501</v>
      </c>
    </row>
    <row r="22" spans="1:32" ht="12">
      <c r="A22" s="16"/>
      <c r="B22" s="16"/>
      <c r="C22" s="16"/>
      <c r="D22" s="16"/>
      <c r="E22" s="16"/>
      <c r="F22" s="16"/>
      <c r="G22" s="16"/>
      <c r="H22" s="16"/>
      <c r="I22" s="16"/>
      <c r="J22" s="16"/>
      <c r="K22" s="1044"/>
      <c r="L22" s="1044"/>
      <c r="M22" s="1044"/>
      <c r="N22" s="988">
        <v>17</v>
      </c>
      <c r="O22" s="77" t="s">
        <v>2057</v>
      </c>
      <c r="P22" s="77" t="s">
        <v>2058</v>
      </c>
      <c r="Q22" s="77" t="s">
        <v>1501</v>
      </c>
      <c r="R22" s="16"/>
      <c r="S22" s="16"/>
      <c r="T22" s="16"/>
      <c r="U22" s="16"/>
      <c r="V22" s="16"/>
      <c r="W22" s="16"/>
      <c r="X22" s="77">
        <v>17</v>
      </c>
      <c r="Y22" s="692" t="s">
        <v>2057</v>
      </c>
      <c r="Z22" s="77" t="s">
        <v>2058</v>
      </c>
      <c r="AA22" s="77" t="s">
        <v>1501</v>
      </c>
      <c r="AB22" s="16"/>
      <c r="AC22" s="77">
        <v>17</v>
      </c>
      <c r="AD22" s="77" t="s">
        <v>1644</v>
      </c>
      <c r="AE22" s="77" t="s">
        <v>1645</v>
      </c>
      <c r="AF22" s="77" t="s">
        <v>1501</v>
      </c>
    </row>
    <row r="23" spans="1:32" ht="12">
      <c r="A23" s="16"/>
      <c r="B23" s="16"/>
      <c r="C23" s="16"/>
      <c r="D23" s="16"/>
      <c r="E23" s="16"/>
      <c r="F23" s="16"/>
      <c r="G23" s="16"/>
      <c r="H23" s="16"/>
      <c r="I23" s="16"/>
      <c r="J23" s="16"/>
      <c r="K23" s="1044"/>
      <c r="L23" s="1044"/>
      <c r="M23" s="1044"/>
      <c r="N23" s="988">
        <v>18</v>
      </c>
      <c r="O23" s="77" t="s">
        <v>2080</v>
      </c>
      <c r="P23" s="77" t="s">
        <v>2081</v>
      </c>
      <c r="Q23" s="77" t="s">
        <v>1501</v>
      </c>
      <c r="R23" s="16"/>
      <c r="S23" s="16"/>
      <c r="T23" s="16"/>
      <c r="U23" s="16"/>
      <c r="V23" s="16"/>
      <c r="W23" s="16"/>
      <c r="X23" s="77">
        <v>18</v>
      </c>
      <c r="Y23" s="692" t="s">
        <v>2080</v>
      </c>
      <c r="Z23" s="77" t="s">
        <v>2081</v>
      </c>
      <c r="AA23" s="77" t="s">
        <v>1501</v>
      </c>
      <c r="AB23" s="16"/>
      <c r="AC23" s="77">
        <v>18</v>
      </c>
      <c r="AD23" s="77" t="s">
        <v>1632</v>
      </c>
      <c r="AE23" s="77" t="s">
        <v>1633</v>
      </c>
      <c r="AF23" s="77" t="s">
        <v>1501</v>
      </c>
    </row>
    <row r="24" spans="1:32" ht="12">
      <c r="A24" s="16"/>
      <c r="B24" s="16"/>
      <c r="C24" s="16"/>
      <c r="D24" s="16"/>
      <c r="E24" s="16"/>
      <c r="F24" s="16"/>
      <c r="G24" s="16"/>
      <c r="H24" s="16"/>
      <c r="I24" s="16"/>
      <c r="J24" s="16"/>
      <c r="K24" s="1044"/>
      <c r="L24" s="1044"/>
      <c r="M24" s="1044"/>
      <c r="N24" s="988">
        <v>19</v>
      </c>
      <c r="O24" s="77" t="s">
        <v>2103</v>
      </c>
      <c r="P24" s="77" t="s">
        <v>2104</v>
      </c>
      <c r="Q24" s="77" t="s">
        <v>1501</v>
      </c>
      <c r="R24" s="16"/>
      <c r="S24" s="16"/>
      <c r="T24" s="16"/>
      <c r="U24" s="16"/>
      <c r="V24" s="16"/>
      <c r="W24" s="16"/>
      <c r="X24" s="77">
        <v>19</v>
      </c>
      <c r="Y24" s="692" t="s">
        <v>2103</v>
      </c>
      <c r="Z24" s="77" t="s">
        <v>2104</v>
      </c>
      <c r="AA24" s="77" t="s">
        <v>1501</v>
      </c>
      <c r="AB24" s="16"/>
      <c r="AC24" s="77">
        <v>19</v>
      </c>
      <c r="AD24" s="77" t="s">
        <v>1640</v>
      </c>
      <c r="AE24" s="77" t="s">
        <v>1641</v>
      </c>
      <c r="AF24" s="77" t="s">
        <v>1501</v>
      </c>
    </row>
    <row r="25" spans="1:32" ht="12">
      <c r="A25" s="16"/>
      <c r="B25" s="16"/>
      <c r="C25" s="16"/>
      <c r="D25" s="16"/>
      <c r="E25" s="16"/>
      <c r="F25" s="16"/>
      <c r="G25" s="16"/>
      <c r="H25" s="16"/>
      <c r="I25" s="16"/>
      <c r="J25" s="16"/>
      <c r="K25" s="1044"/>
      <c r="L25" s="1044"/>
      <c r="M25" s="1044"/>
      <c r="N25" s="988">
        <v>20</v>
      </c>
      <c r="O25" s="77" t="s">
        <v>1685</v>
      </c>
      <c r="P25" s="77" t="s">
        <v>1686</v>
      </c>
      <c r="Q25" s="77" t="s">
        <v>1501</v>
      </c>
      <c r="R25" s="16"/>
      <c r="S25" s="16"/>
      <c r="T25" s="16"/>
      <c r="U25" s="16"/>
      <c r="V25" s="16"/>
      <c r="W25" s="16"/>
      <c r="X25" s="77">
        <v>20</v>
      </c>
      <c r="Y25" s="692" t="s">
        <v>1685</v>
      </c>
      <c r="Z25" s="77" t="s">
        <v>1686</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17</v>
      </c>
      <c r="I4" s="70" t="str">
        <f>HLOOKUP(I3,比較地域マスタ!$E$5:$L$6,2,0)</f>
        <v>石川県</v>
      </c>
      <c r="J4" s="70" t="str">
        <f>HLOOKUP(J3,比較地域マスタ!$E$5:$L$6,2,0)</f>
        <v>能美市</v>
      </c>
      <c r="K4" s="70" t="str">
        <f>HLOOKUP(K3,比較地域マスタ!$E$5:$L$6,2,0)</f>
        <v>17211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能美市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187.41723962455595</v>
      </c>
      <c r="BB5" s="29"/>
      <c r="BC5" s="17"/>
      <c r="BD5" s="1005">
        <f>SUM(BC6:BC8)</f>
        <v>245.67595406571056</v>
      </c>
      <c r="BE5" s="29"/>
      <c r="BF5" s="17"/>
      <c r="BG5" s="1005">
        <f>AK35</f>
        <v>196.27380012040049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173.34411188397289</v>
      </c>
      <c r="BA6" s="17"/>
      <c r="BB6" s="29"/>
      <c r="BC6" s="1005">
        <f>O32</f>
        <v>234.81669258483581</v>
      </c>
      <c r="BD6" s="17"/>
      <c r="BE6" s="29"/>
      <c r="BF6" s="1005">
        <f>AK36</f>
        <v>187.10738678888697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3.935378643105695</v>
      </c>
      <c r="BA7" s="17"/>
      <c r="BB7" s="29"/>
      <c r="BC7" s="1005">
        <f>O33</f>
        <v>2.912756045454687</v>
      </c>
      <c r="BD7" s="17"/>
      <c r="BE7" s="29"/>
      <c r="BF7" s="1005">
        <f t="shared" ref="BF7:BF8" si="0">AK37</f>
        <v>2.6565418227148641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10.13774909747735</v>
      </c>
      <c r="BA8" s="17"/>
      <c r="BB8" s="29"/>
      <c r="BC8" s="1005">
        <f>O34</f>
        <v>7.946505435420038</v>
      </c>
      <c r="BD8" s="17"/>
      <c r="BE8" s="29"/>
      <c r="BF8" s="1005">
        <f t="shared" si="0"/>
        <v>6.5098715087986463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394.74393987287829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42.090950246446702</v>
      </c>
      <c r="BA9" s="1005">
        <f>AZ9</f>
        <v>42.090950246446702</v>
      </c>
      <c r="BB9" s="29"/>
      <c r="BC9" s="1005">
        <f>O35</f>
        <v>72.86374340786162</v>
      </c>
      <c r="BD9" s="1005">
        <f>BC9</f>
        <v>72.86374340786162</v>
      </c>
      <c r="BE9" s="29"/>
      <c r="BF9" s="1005">
        <f>AK39</f>
        <v>51.594779872740041</v>
      </c>
      <c r="BG9" s="1005">
        <f>AK39</f>
        <v>51.594779872740041</v>
      </c>
      <c r="BH9" s="29"/>
    </row>
    <row r="10" spans="1:62" ht="17.100000000000001" customHeight="1" thickBot="1">
      <c r="B10" s="323"/>
      <c r="C10" s="324"/>
      <c r="D10" s="326"/>
      <c r="E10" s="326"/>
      <c r="F10" s="326"/>
      <c r="G10" s="325"/>
      <c r="H10" s="325"/>
      <c r="I10" s="326"/>
      <c r="J10" s="327"/>
      <c r="K10" s="334"/>
      <c r="L10" s="246" t="s">
        <v>114</v>
      </c>
      <c r="M10" s="246"/>
      <c r="N10" s="563"/>
      <c r="O10" s="906">
        <f>SUM(O11:O13)</f>
        <v>187.41723962455595</v>
      </c>
      <c r="P10" s="453">
        <f t="shared" ref="P10:P22" si="1">O10/$O$9</f>
        <v>0.47478180332524172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65.397215455758754</v>
      </c>
      <c r="BA10" s="1005">
        <f>AZ10</f>
        <v>65.397215455758754</v>
      </c>
      <c r="BB10" s="29"/>
      <c r="BC10" s="1005">
        <f>O36</f>
        <v>97.895200584240214</v>
      </c>
      <c r="BD10" s="1005">
        <f>BC10</f>
        <v>97.895200584240214</v>
      </c>
      <c r="BE10" s="29"/>
      <c r="BF10" s="1005">
        <f>AK40</f>
        <v>78.309648094380833</v>
      </c>
      <c r="BG10" s="1005">
        <f>AK40</f>
        <v>78.309648094380833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173.34411188397289</v>
      </c>
      <c r="P11" s="454">
        <f t="shared" si="1"/>
        <v>0.43913052076187897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94.929808696511031</v>
      </c>
      <c r="BB11" s="29"/>
      <c r="BC11" s="1005"/>
      <c r="BD11" s="1005">
        <f>SUM(BC12:BC14)</f>
        <v>90.124352536946787</v>
      </c>
      <c r="BE11" s="29"/>
      <c r="BF11" s="17"/>
      <c r="BG11" s="1005">
        <f>AK41</f>
        <v>78.099383845766567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3.935378643105695</v>
      </c>
      <c r="P12" s="454">
        <f t="shared" si="1"/>
        <v>9.9694466351352429E-3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92.123130637466716</v>
      </c>
      <c r="BA12" s="17"/>
      <c r="BB12" s="29"/>
      <c r="BC12" s="1005">
        <f>O38</f>
        <v>86.274863601983043</v>
      </c>
      <c r="BD12" s="17"/>
      <c r="BE12" s="29"/>
      <c r="BF12" s="1005">
        <f>AK42</f>
        <v>75.173081714424427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10.13774909747735</v>
      </c>
      <c r="P13" s="454">
        <f t="shared" si="1"/>
        <v>2.5681835928227471E-2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2.8066780590443101</v>
      </c>
      <c r="BA13" s="17"/>
      <c r="BB13" s="29"/>
      <c r="BC13" s="1005">
        <f>O41</f>
        <v>3.8494889349637398</v>
      </c>
      <c r="BD13" s="17"/>
      <c r="BE13" s="29"/>
      <c r="BF13" s="1005">
        <f>AK45</f>
        <v>2.9263021313421449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42.090950246446702</v>
      </c>
      <c r="P14" s="453">
        <f t="shared" si="1"/>
        <v>0.10662849000291556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65.397215455758754</v>
      </c>
      <c r="P15" s="453">
        <f t="shared" si="1"/>
        <v>0.16566996690770985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4.9087258496058501</v>
      </c>
      <c r="BA15" s="1005">
        <f>AZ15</f>
        <v>4.9087258496058501</v>
      </c>
      <c r="BB15" s="29"/>
      <c r="BC15" s="1005">
        <f>O43</f>
        <v>4.9582586493152254</v>
      </c>
      <c r="BD15" s="1005">
        <f>BC15</f>
        <v>4.9582586493152254</v>
      </c>
      <c r="BE15" s="29"/>
      <c r="BF15" s="1005">
        <f>AK47</f>
        <v>4.6861050079200002</v>
      </c>
      <c r="BG15" s="1005">
        <f>AK47</f>
        <v>4.6861050079200002</v>
      </c>
      <c r="BH15" s="29"/>
    </row>
    <row r="16" spans="1:62" ht="17.100000000000001" customHeight="1" thickBot="1">
      <c r="B16" s="323"/>
      <c r="C16" s="324"/>
      <c r="D16" s="326"/>
      <c r="E16" s="326"/>
      <c r="F16" s="326"/>
      <c r="G16" s="325"/>
      <c r="H16" s="325"/>
      <c r="I16" s="326"/>
      <c r="J16" s="327"/>
      <c r="K16" s="335"/>
      <c r="L16" s="246" t="s">
        <v>128</v>
      </c>
      <c r="M16" s="344"/>
      <c r="N16" s="345"/>
      <c r="O16" s="906">
        <f>SUM(O18:O21)</f>
        <v>94.929808696511031</v>
      </c>
      <c r="P16" s="453">
        <f t="shared" si="1"/>
        <v>0.24048452454287667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92.123130637466716</v>
      </c>
      <c r="P17" s="454">
        <f t="shared" si="1"/>
        <v>0.2333744013071706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58.441142460653509</v>
      </c>
      <c r="P18" s="454">
        <f t="shared" si="1"/>
        <v>0.14804823217672108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33.681988176813213</v>
      </c>
      <c r="P19" s="454">
        <f t="shared" si="1"/>
        <v>8.5326169130449533E-2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2.8066780590443101</v>
      </c>
      <c r="P20" s="454">
        <f t="shared" si="1"/>
        <v>7.1101232357060661E-3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4.9087258496058501</v>
      </c>
      <c r="P22" s="612">
        <f t="shared" si="1"/>
        <v>1.243521522125618E-2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147.93823460034056</v>
      </c>
      <c r="AZ22" s="1005">
        <f t="shared" si="3"/>
        <v>160.26687226154075</v>
      </c>
      <c r="BA22" s="1005">
        <f t="shared" si="3"/>
        <v>203.687207985155</v>
      </c>
      <c r="BB22" s="1005">
        <f t="shared" si="3"/>
        <v>220.54377978978118</v>
      </c>
      <c r="BC22" s="1005">
        <f t="shared" si="3"/>
        <v>245.67595406571056</v>
      </c>
      <c r="BD22" s="1005">
        <f t="shared" si="3"/>
        <v>236.44113510038483</v>
      </c>
      <c r="BE22" s="1005">
        <f t="shared" si="3"/>
        <v>264.25142255925101</v>
      </c>
      <c r="BF22" s="1005">
        <f t="shared" si="3"/>
        <v>237.16737119308854</v>
      </c>
      <c r="BG22" s="1005">
        <f t="shared" si="3"/>
        <v>217.39056144340054</v>
      </c>
      <c r="BH22" s="1005">
        <f t="shared" si="3"/>
        <v>209.26840458793305</v>
      </c>
      <c r="BI22" s="1005">
        <f t="shared" si="3"/>
        <v>192.56463286825334</v>
      </c>
      <c r="BJ22" s="1005">
        <f t="shared" si="3"/>
        <v>202.96044806438741</v>
      </c>
      <c r="BK22" s="1005">
        <f t="shared" si="3"/>
        <v>248.27154186118997</v>
      </c>
      <c r="BL22" s="1005">
        <f t="shared" si="3"/>
        <v>196.27380012040049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48.135161990367969</v>
      </c>
      <c r="AZ23" s="1005">
        <f t="shared" ref="AZ23:BL23" si="4">Y39</f>
        <v>52.860110114245103</v>
      </c>
      <c r="BA23" s="1005">
        <f t="shared" si="4"/>
        <v>71.661405044336604</v>
      </c>
      <c r="BB23" s="1005">
        <f t="shared" si="4"/>
        <v>71.83210677146576</v>
      </c>
      <c r="BC23" s="1005">
        <f t="shared" si="4"/>
        <v>72.86374340786162</v>
      </c>
      <c r="BD23" s="1005">
        <f t="shared" si="4"/>
        <v>73.566788870413021</v>
      </c>
      <c r="BE23" s="1005">
        <f t="shared" si="4"/>
        <v>71.670931449955958</v>
      </c>
      <c r="BF23" s="1005">
        <f t="shared" si="4"/>
        <v>67.420232711529181</v>
      </c>
      <c r="BG23" s="1005">
        <f t="shared" si="4"/>
        <v>59.406743123185912</v>
      </c>
      <c r="BH23" s="1005">
        <f t="shared" si="4"/>
        <v>56.610949966906226</v>
      </c>
      <c r="BI23" s="1005">
        <f t="shared" si="4"/>
        <v>53.006210834589581</v>
      </c>
      <c r="BJ23" s="1005">
        <f t="shared" si="4"/>
        <v>48.430740120095699</v>
      </c>
      <c r="BK23" s="1005">
        <f t="shared" si="4"/>
        <v>51.067261442309245</v>
      </c>
      <c r="BL23" s="1005">
        <f t="shared" si="4"/>
        <v>51.594779872740041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58.652853340860133</v>
      </c>
      <c r="AZ24" s="1005">
        <f t="shared" ref="AZ24:BL24" si="5">Y40</f>
        <v>73.43711154022516</v>
      </c>
      <c r="BA24" s="1005">
        <f t="shared" si="5"/>
        <v>103.0239503222936</v>
      </c>
      <c r="BB24" s="1005">
        <f t="shared" si="5"/>
        <v>111.8290052630893</v>
      </c>
      <c r="BC24" s="1005">
        <f t="shared" si="5"/>
        <v>97.895200584240214</v>
      </c>
      <c r="BD24" s="1005">
        <f t="shared" si="5"/>
        <v>96.535540203556167</v>
      </c>
      <c r="BE24" s="1005">
        <f t="shared" si="5"/>
        <v>95.879938130928906</v>
      </c>
      <c r="BF24" s="1005">
        <f t="shared" si="5"/>
        <v>91.124190911677204</v>
      </c>
      <c r="BG24" s="1005">
        <f t="shared" si="5"/>
        <v>97.253372277684178</v>
      </c>
      <c r="BH24" s="1005">
        <f t="shared" si="5"/>
        <v>84.606936257361738</v>
      </c>
      <c r="BI24" s="1005">
        <f t="shared" si="5"/>
        <v>73.690658670485178</v>
      </c>
      <c r="BJ24" s="1005">
        <f t="shared" si="5"/>
        <v>69.087178220247807</v>
      </c>
      <c r="BK24" s="1005">
        <f t="shared" si="5"/>
        <v>73.740864919680163</v>
      </c>
      <c r="BL24" s="1005">
        <f t="shared" si="5"/>
        <v>78.309648094380833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91.910442594223099</v>
      </c>
      <c r="AZ25" s="1005">
        <f t="shared" ref="AZ25:BL25" si="6">Y41</f>
        <v>92.501699737687929</v>
      </c>
      <c r="BA25" s="1005">
        <f t="shared" si="6"/>
        <v>91.322270251976732</v>
      </c>
      <c r="BB25" s="1005">
        <f t="shared" si="6"/>
        <v>91.588820459519681</v>
      </c>
      <c r="BC25" s="1005">
        <f t="shared" si="6"/>
        <v>90.124352536946787</v>
      </c>
      <c r="BD25" s="1005">
        <f t="shared" si="6"/>
        <v>87.446288840884563</v>
      </c>
      <c r="BE25" s="1005">
        <f t="shared" si="6"/>
        <v>87.184574146860811</v>
      </c>
      <c r="BF25" s="1005">
        <f t="shared" si="6"/>
        <v>86.424844334702215</v>
      </c>
      <c r="BG25" s="1005">
        <f t="shared" si="6"/>
        <v>85.851544943549285</v>
      </c>
      <c r="BH25" s="1005">
        <f t="shared" si="6"/>
        <v>85.096170316678183</v>
      </c>
      <c r="BI25" s="1005">
        <f t="shared" si="6"/>
        <v>83.578318451406204</v>
      </c>
      <c r="BJ25" s="1005">
        <f t="shared" si="6"/>
        <v>75.617835765776789</v>
      </c>
      <c r="BK25" s="1005">
        <f t="shared" si="6"/>
        <v>75.349728878055856</v>
      </c>
      <c r="BL25" s="1005">
        <f t="shared" si="6"/>
        <v>78.099383845766567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5.0407914942421579</v>
      </c>
      <c r="AZ26" s="1005">
        <f t="shared" si="7"/>
        <v>3.9069791504776501</v>
      </c>
      <c r="BA26" s="1005">
        <f t="shared" si="7"/>
        <v>4.445643784042268</v>
      </c>
      <c r="BB26" s="1005">
        <f t="shared" si="7"/>
        <v>5.277270065909649</v>
      </c>
      <c r="BC26" s="1005">
        <f t="shared" si="7"/>
        <v>4.9582586493152254</v>
      </c>
      <c r="BD26" s="1005">
        <f t="shared" si="7"/>
        <v>5.2038714758003399</v>
      </c>
      <c r="BE26" s="1005">
        <f t="shared" si="7"/>
        <v>3.8371340818073758</v>
      </c>
      <c r="BF26" s="1005">
        <f t="shared" si="7"/>
        <v>4.7518666525573465</v>
      </c>
      <c r="BG26" s="1005">
        <f t="shared" si="7"/>
        <v>5.1598551902399992</v>
      </c>
      <c r="BH26" s="1005">
        <f t="shared" si="7"/>
        <v>5.0163760904399997</v>
      </c>
      <c r="BI26" s="1005">
        <f t="shared" si="7"/>
        <v>5.2900465260300003</v>
      </c>
      <c r="BJ26" s="1005">
        <f t="shared" si="7"/>
        <v>6.6821864443800001</v>
      </c>
      <c r="BK26" s="1005">
        <f t="shared" si="7"/>
        <v>5.7119616936200002</v>
      </c>
      <c r="BL26" s="1005">
        <f t="shared" si="7"/>
        <v>4.6861050079200002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351.67748402003394</v>
      </c>
      <c r="AZ27" s="1005">
        <f t="shared" si="8"/>
        <v>382.9727728041766</v>
      </c>
      <c r="BA27" s="1005">
        <f t="shared" si="8"/>
        <v>474.1404773878042</v>
      </c>
      <c r="BB27" s="1005">
        <f t="shared" si="8"/>
        <v>501.07098234976559</v>
      </c>
      <c r="BC27" s="1005">
        <f t="shared" si="8"/>
        <v>511.5175092440744</v>
      </c>
      <c r="BD27" s="1005">
        <f t="shared" si="8"/>
        <v>499.19362449103886</v>
      </c>
      <c r="BE27" s="1005">
        <f t="shared" si="8"/>
        <v>522.82400036880404</v>
      </c>
      <c r="BF27" s="1005">
        <f t="shared" si="8"/>
        <v>486.88850580355444</v>
      </c>
      <c r="BG27" s="1005">
        <f t="shared" si="8"/>
        <v>465.06207697805991</v>
      </c>
      <c r="BH27" s="1005">
        <f t="shared" si="8"/>
        <v>440.59883721931919</v>
      </c>
      <c r="BI27" s="1005">
        <f t="shared" si="8"/>
        <v>408.12986735076424</v>
      </c>
      <c r="BJ27" s="1005">
        <f t="shared" si="8"/>
        <v>402.77838861488772</v>
      </c>
      <c r="BK27" s="1005">
        <f t="shared" si="8"/>
        <v>454.14135879485531</v>
      </c>
      <c r="BL27" s="1005">
        <f t="shared" si="8"/>
        <v>408.96371694120791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511.5175092440744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245.67595406571056</v>
      </c>
      <c r="P31" s="453">
        <f t="shared" ref="P31:P43" si="9">O31/$O$30</f>
        <v>0.48028845469781256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234.81669258483581</v>
      </c>
      <c r="P32" s="454">
        <f t="shared" si="9"/>
        <v>0.45905895368440119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2.912756045454687</v>
      </c>
      <c r="P33" s="454">
        <f t="shared" si="9"/>
        <v>5.6943427992507756E-3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7.946505435420038</v>
      </c>
      <c r="P34" s="454">
        <f t="shared" si="9"/>
        <v>1.553515821416057E-2</v>
      </c>
      <c r="Q34" s="328"/>
      <c r="R34" s="13"/>
      <c r="S34" s="323"/>
      <c r="T34" s="563" t="s">
        <v>112</v>
      </c>
      <c r="U34" s="332"/>
      <c r="V34" s="332"/>
      <c r="W34" s="332"/>
      <c r="X34" s="893">
        <f>X35+X39+X40+X41+X47</f>
        <v>351.67748402003394</v>
      </c>
      <c r="Y34" s="894">
        <f t="shared" ref="Y34:AK34" si="10">Y35+Y39+Y40+Y41+Y47</f>
        <v>382.9727728041766</v>
      </c>
      <c r="Z34" s="894">
        <f t="shared" si="10"/>
        <v>474.1404773878042</v>
      </c>
      <c r="AA34" s="894">
        <f t="shared" si="10"/>
        <v>501.07098234976559</v>
      </c>
      <c r="AB34" s="894">
        <f t="shared" si="10"/>
        <v>511.5175092440744</v>
      </c>
      <c r="AC34" s="894">
        <f t="shared" si="10"/>
        <v>499.19362449103886</v>
      </c>
      <c r="AD34" s="894">
        <f t="shared" si="10"/>
        <v>522.82400036880404</v>
      </c>
      <c r="AE34" s="894">
        <f t="shared" si="10"/>
        <v>486.88850580355444</v>
      </c>
      <c r="AF34" s="894">
        <f t="shared" si="10"/>
        <v>465.06207697805991</v>
      </c>
      <c r="AG34" s="894">
        <f t="shared" si="10"/>
        <v>440.59883721931919</v>
      </c>
      <c r="AH34" s="894">
        <f t="shared" si="10"/>
        <v>408.12986735076424</v>
      </c>
      <c r="AI34" s="894">
        <f t="shared" si="10"/>
        <v>402.77838861488772</v>
      </c>
      <c r="AJ34" s="894">
        <f t="shared" si="10"/>
        <v>454.14135879485531</v>
      </c>
      <c r="AK34" s="895">
        <f t="shared" si="10"/>
        <v>408.96371694120791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72.86374340786162</v>
      </c>
      <c r="P35" s="453">
        <f t="shared" si="9"/>
        <v>0.14244623515535251</v>
      </c>
      <c r="Q35" s="328"/>
      <c r="R35" s="13"/>
      <c r="S35" s="323"/>
      <c r="T35" s="334"/>
      <c r="U35" s="246" t="s">
        <v>114</v>
      </c>
      <c r="V35" s="344"/>
      <c r="W35" s="344"/>
      <c r="X35" s="896">
        <f>SUM(X36:X38)</f>
        <v>147.93823460034056</v>
      </c>
      <c r="Y35" s="897">
        <f t="shared" ref="Y35:AK35" si="11">SUM(Y36:Y38)</f>
        <v>160.26687226154075</v>
      </c>
      <c r="Z35" s="897">
        <f t="shared" si="11"/>
        <v>203.687207985155</v>
      </c>
      <c r="AA35" s="897">
        <f t="shared" si="11"/>
        <v>220.54377978978118</v>
      </c>
      <c r="AB35" s="897">
        <f t="shared" si="11"/>
        <v>245.67595406571056</v>
      </c>
      <c r="AC35" s="897">
        <f t="shared" si="11"/>
        <v>236.44113510038483</v>
      </c>
      <c r="AD35" s="897">
        <f t="shared" si="11"/>
        <v>264.25142255925101</v>
      </c>
      <c r="AE35" s="897">
        <f t="shared" si="11"/>
        <v>237.16737119308854</v>
      </c>
      <c r="AF35" s="897">
        <f t="shared" si="11"/>
        <v>217.39056144340054</v>
      </c>
      <c r="AG35" s="897">
        <f t="shared" si="11"/>
        <v>209.26840458793305</v>
      </c>
      <c r="AH35" s="897">
        <f t="shared" si="11"/>
        <v>192.56463286825334</v>
      </c>
      <c r="AI35" s="897">
        <f t="shared" si="11"/>
        <v>202.96044806438741</v>
      </c>
      <c r="AJ35" s="897">
        <f t="shared" si="11"/>
        <v>248.27154186118997</v>
      </c>
      <c r="AK35" s="898">
        <f t="shared" si="11"/>
        <v>196.27380012040049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97.895200584240214</v>
      </c>
      <c r="P36" s="453">
        <f t="shared" si="9"/>
        <v>0.19138191521324599</v>
      </c>
      <c r="Q36" s="328"/>
      <c r="R36" s="13"/>
      <c r="S36" s="356" t="s">
        <v>184</v>
      </c>
      <c r="T36" s="335"/>
      <c r="U36" s="346"/>
      <c r="V36" s="336" t="s">
        <v>184</v>
      </c>
      <c r="W36" s="357"/>
      <c r="X36" s="899">
        <f>VLOOKUP(年度マスタ!$K$4&amp;"_"&amp;X$33,データシート1!$A:$BT,MATCH("aa_"&amp;$S36,データシート1!$A$1:$BT$1,0),0)</f>
        <v>136.95499934261639</v>
      </c>
      <c r="Y36" s="900">
        <f>VLOOKUP(年度マスタ!$K$4&amp;"_"&amp;Y$33,データシート1!$A:$BT,MATCH("aa_"&amp;$S36,データシート1!$A$1:$BT$1,0),0)</f>
        <v>149.79983889231849</v>
      </c>
      <c r="Z36" s="900">
        <f>VLOOKUP(年度マスタ!$K$4&amp;"_"&amp;Z$33,データシート1!$A:$BT,MATCH("aa_"&amp;$S36,データシート1!$A$1:$BT$1,0),0)</f>
        <v>190.43298183895499</v>
      </c>
      <c r="AA36" s="900">
        <f>VLOOKUP(年度マスタ!$K$4&amp;"_"&amp;AA$33,データシート1!$A:$BT,MATCH("aa_"&amp;$S36,データシート1!$A$1:$BT$1,0),0)</f>
        <v>208.029312173438</v>
      </c>
      <c r="AB36" s="900">
        <f>VLOOKUP(年度マスタ!$K$4&amp;"_"&amp;AB$33,データシート1!$A:$BT,MATCH("aa_"&amp;$S36,データシート1!$A$1:$BT$1,0),0)</f>
        <v>234.81669258483581</v>
      </c>
      <c r="AC36" s="900">
        <f>VLOOKUP(年度マスタ!$K$4&amp;"_"&amp;AC$33,データシート1!$A:$BT,MATCH("aa_"&amp;$S36,データシート1!$A$1:$BT$1,0),0)</f>
        <v>227.02376295000079</v>
      </c>
      <c r="AD36" s="900">
        <f>VLOOKUP(年度マスタ!$K$4&amp;"_"&amp;AD$33,データシート1!$A:$BT,MATCH("aa_"&amp;$S36,データシート1!$A$1:$BT$1,0),0)</f>
        <v>254.2831275111011</v>
      </c>
      <c r="AE36" s="900">
        <f>VLOOKUP(年度マスタ!$K$4&amp;"_"&amp;AE$33,データシート1!$A:$BT,MATCH("aa_"&amp;$S36,データシート1!$A$1:$BT$1,0),0)</f>
        <v>226.81236235627875</v>
      </c>
      <c r="AF36" s="900">
        <f>VLOOKUP(年度マスタ!$K$4&amp;"_"&amp;AF$33,データシート1!$A:$BT,MATCH("aa_"&amp;$S36,データシート1!$A$1:$BT$1,0),0)</f>
        <v>207.45549352753062</v>
      </c>
      <c r="AG36" s="900">
        <f>VLOOKUP(年度マスタ!$K$4&amp;"_"&amp;AG$33,データシート1!$A:$BT,MATCH("aa_"&amp;$S36,データシート1!$A$1:$BT$1,0),0)</f>
        <v>200.13216390770174</v>
      </c>
      <c r="AH36" s="900">
        <f>VLOOKUP(年度マスタ!$K$4&amp;"_"&amp;AH$33,データシート1!$A:$BT,MATCH("aa_"&amp;$S36,データシート1!$A$1:$BT$1,0),0)</f>
        <v>183.6096555318245</v>
      </c>
      <c r="AI36" s="900">
        <f>VLOOKUP(年度マスタ!$K$4&amp;"_"&amp;AI$33,データシート1!$A:$BT,MATCH("aa_"&amp;$S36,データシート1!$A$1:$BT$1,0),0)</f>
        <v>192.00877869425619</v>
      </c>
      <c r="AJ36" s="900">
        <f>VLOOKUP(年度マスタ!$K$4&amp;"_"&amp;AJ$33,データシート1!$A:$BT,MATCH("aa_"&amp;$S36,データシート1!$A$1:$BT$1,0),0)</f>
        <v>237.27250067258055</v>
      </c>
      <c r="AK36" s="901">
        <f>VLOOKUP(年度マスタ!$K$4&amp;"_"&amp;AK$33,データシート1!$A:$BT,MATCH("aa_"&amp;$S36,データシート1!$A$1:$BT$1,0),0)</f>
        <v>187.10738678888697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90.124352536946787</v>
      </c>
      <c r="P37" s="453">
        <f t="shared" si="9"/>
        <v>0.17619016144752003</v>
      </c>
      <c r="Q37" s="328"/>
      <c r="R37" s="13"/>
      <c r="S37" s="356" t="s">
        <v>187</v>
      </c>
      <c r="T37" s="335"/>
      <c r="U37" s="346"/>
      <c r="V37" s="336" t="s">
        <v>194</v>
      </c>
      <c r="W37" s="357"/>
      <c r="X37" s="899">
        <f>VLOOKUP(年度マスタ!$K$4&amp;"_"&amp;X$33,データシート1!$A:$BT,MATCH("aa_"&amp;$S37,データシート1!$A$1:$BT$1,0),0)</f>
        <v>2.511391268022372</v>
      </c>
      <c r="Y37" s="900">
        <f>VLOOKUP(年度マスタ!$K$4&amp;"_"&amp;Y$33,データシート1!$A:$BT,MATCH("aa_"&amp;$S37,データシート1!$A$1:$BT$1,0),0)</f>
        <v>2.8522965430253682</v>
      </c>
      <c r="Z37" s="900">
        <f>VLOOKUP(年度マスタ!$K$4&amp;"_"&amp;Z$33,データシート1!$A:$BT,MATCH("aa_"&amp;$S37,データシート1!$A$1:$BT$1,0),0)</f>
        <v>4.1725838634170618</v>
      </c>
      <c r="AA37" s="900">
        <f>VLOOKUP(年度マスタ!$K$4&amp;"_"&amp;AA$33,データシート1!$A:$BT,MATCH("aa_"&amp;$S37,データシート1!$A$1:$BT$1,0),0)</f>
        <v>3.7786015259204331</v>
      </c>
      <c r="AB37" s="900">
        <f>VLOOKUP(年度マスタ!$K$4&amp;"_"&amp;AB$33,データシート1!$A:$BT,MATCH("aa_"&amp;$S37,データシート1!$A$1:$BT$1,0),0)</f>
        <v>2.912756045454687</v>
      </c>
      <c r="AC37" s="900">
        <f>VLOOKUP(年度マスタ!$K$4&amp;"_"&amp;AC$33,データシート1!$A:$BT,MATCH("aa_"&amp;$S37,データシート1!$A$1:$BT$1,0),0)</f>
        <v>2.7092782974732881</v>
      </c>
      <c r="AD37" s="900">
        <f>VLOOKUP(年度マスタ!$K$4&amp;"_"&amp;AD$33,データシート1!$A:$BT,MATCH("aa_"&amp;$S37,データシート1!$A$1:$BT$1,0),0)</f>
        <v>2.7023677147092151</v>
      </c>
      <c r="AE37" s="900">
        <f>VLOOKUP(年度マスタ!$K$4&amp;"_"&amp;AE$33,データシート1!$A:$BT,MATCH("aa_"&amp;$S37,データシート1!$A$1:$BT$1,0),0)</f>
        <v>2.7088738368349565</v>
      </c>
      <c r="AF37" s="900">
        <f>VLOOKUP(年度マスタ!$K$4&amp;"_"&amp;AF$33,データシート1!$A:$BT,MATCH("aa_"&amp;$S37,データシート1!$A$1:$BT$1,0),0)</f>
        <v>2.6035710399972878</v>
      </c>
      <c r="AG37" s="900">
        <f>VLOOKUP(年度マスタ!$K$4&amp;"_"&amp;AG$33,データシート1!$A:$BT,MATCH("aa_"&amp;$S37,データシート1!$A$1:$BT$1,0),0)</f>
        <v>2.3766915641845343</v>
      </c>
      <c r="AH37" s="900">
        <f>VLOOKUP(年度マスタ!$K$4&amp;"_"&amp;AH$33,データシート1!$A:$BT,MATCH("aa_"&amp;$S37,データシート1!$A$1:$BT$1,0),0)</f>
        <v>2.145350533028008</v>
      </c>
      <c r="AI37" s="900">
        <f>VLOOKUP(年度マスタ!$K$4&amp;"_"&amp;AI$33,データシート1!$A:$BT,MATCH("aa_"&amp;$S37,データシート1!$A$1:$BT$1,0),0)</f>
        <v>2.6120424876637118</v>
      </c>
      <c r="AJ37" s="900">
        <f>VLOOKUP(年度マスタ!$K$4&amp;"_"&amp;AJ$33,データシート1!$A:$BT,MATCH("aa_"&amp;$S37,データシート1!$A$1:$BT$1,0),0)</f>
        <v>2.7688365931465846</v>
      </c>
      <c r="AK37" s="901">
        <f>VLOOKUP(年度マスタ!$K$4&amp;"_"&amp;AK$33,データシート1!$A:$BT,MATCH("aa_"&amp;$S37,データシート1!$A$1:$BT$1,0),0)</f>
        <v>2.6565418227148641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86.274863601983043</v>
      </c>
      <c r="P38" s="454">
        <f t="shared" si="9"/>
        <v>0.16866453648767737</v>
      </c>
      <c r="Q38" s="328"/>
      <c r="R38" s="13"/>
      <c r="S38" s="356" t="s">
        <v>188</v>
      </c>
      <c r="T38" s="335"/>
      <c r="U38" s="348"/>
      <c r="V38" s="358" t="s">
        <v>197</v>
      </c>
      <c r="W38" s="358"/>
      <c r="X38" s="899">
        <f>VLOOKUP(年度マスタ!$K$4&amp;"_"&amp;X$33,データシート1!$A:$BT,MATCH("aa_"&amp;$S38,データシート1!$A$1:$BT$1,0),0)</f>
        <v>8.4718439897017905</v>
      </c>
      <c r="Y38" s="900">
        <f>VLOOKUP(年度マスタ!$K$4&amp;"_"&amp;Y$33,データシート1!$A:$BT,MATCH("aa_"&amp;$S38,データシート1!$A$1:$BT$1,0),0)</f>
        <v>7.6147368261968964</v>
      </c>
      <c r="Z38" s="900">
        <f>VLOOKUP(年度マスタ!$K$4&amp;"_"&amp;Z$33,データシート1!$A:$BT,MATCH("aa_"&amp;$S38,データシート1!$A$1:$BT$1,0),0)</f>
        <v>9.0816422827829566</v>
      </c>
      <c r="AA38" s="900">
        <f>VLOOKUP(年度マスタ!$K$4&amp;"_"&amp;AA$33,データシート1!$A:$BT,MATCH("aa_"&amp;$S38,データシート1!$A$1:$BT$1,0),0)</f>
        <v>8.7358660904227428</v>
      </c>
      <c r="AB38" s="900">
        <f>VLOOKUP(年度マスタ!$K$4&amp;"_"&amp;AB$33,データシート1!$A:$BT,MATCH("aa_"&amp;$S38,データシート1!$A$1:$BT$1,0),0)</f>
        <v>7.946505435420038</v>
      </c>
      <c r="AC38" s="900">
        <f>VLOOKUP(年度マスタ!$K$4&amp;"_"&amp;AC$33,データシート1!$A:$BT,MATCH("aa_"&amp;$S38,データシート1!$A$1:$BT$1,0),0)</f>
        <v>6.7080938529107623</v>
      </c>
      <c r="AD38" s="900">
        <f>VLOOKUP(年度マスタ!$K$4&amp;"_"&amp;AD$33,データシート1!$A:$BT,MATCH("aa_"&amp;$S38,データシート1!$A$1:$BT$1,0),0)</f>
        <v>7.2659273334406773</v>
      </c>
      <c r="AE38" s="900">
        <f>VLOOKUP(年度マスタ!$K$4&amp;"_"&amp;AE$33,データシート1!$A:$BT,MATCH("aa_"&amp;$S38,データシート1!$A$1:$BT$1,0),0)</f>
        <v>7.6461349999748229</v>
      </c>
      <c r="AF38" s="900">
        <f>VLOOKUP(年度マスタ!$K$4&amp;"_"&amp;AF$33,データシート1!$A:$BT,MATCH("aa_"&amp;$S38,データシート1!$A$1:$BT$1,0),0)</f>
        <v>7.3314968758726318</v>
      </c>
      <c r="AG38" s="900">
        <f>VLOOKUP(年度マスタ!$K$4&amp;"_"&amp;AG$33,データシート1!$A:$BT,MATCH("aa_"&amp;$S38,データシート1!$A$1:$BT$1,0),0)</f>
        <v>6.7595491160467658</v>
      </c>
      <c r="AH38" s="900">
        <f>VLOOKUP(年度マスタ!$K$4&amp;"_"&amp;AH$33,データシート1!$A:$BT,MATCH("aa_"&amp;$S38,データシート1!$A$1:$BT$1,0),0)</f>
        <v>6.8096268034008043</v>
      </c>
      <c r="AI38" s="900">
        <f>VLOOKUP(年度マスタ!$K$4&amp;"_"&amp;AI$33,データシート1!$A:$BT,MATCH("aa_"&amp;$S38,データシート1!$A$1:$BT$1,0),0)</f>
        <v>8.3396268824675239</v>
      </c>
      <c r="AJ38" s="900">
        <f>VLOOKUP(年度マスタ!$K$4&amp;"_"&amp;AJ$33,データシート1!$A:$BT,MATCH("aa_"&amp;$S38,データシート1!$A$1:$BT$1,0),0)</f>
        <v>8.2302045954628511</v>
      </c>
      <c r="AK38" s="901">
        <f>VLOOKUP(年度マスタ!$K$4&amp;"_"&amp;AK$33,データシート1!$A:$BT,MATCH("aa_"&amp;$S38,データシート1!$A$1:$BT$1,0),0)</f>
        <v>6.5098715087986463</v>
      </c>
      <c r="AL38" s="330"/>
      <c r="AW38" s="17" t="str">
        <f>年度マスタ!H4</f>
        <v>17</v>
      </c>
      <c r="AX38" s="17" t="s">
        <v>198</v>
      </c>
      <c r="AY38" s="17">
        <f>VLOOKUP($AW38&amp;"_"&amp;$AY$34,データシート1!$A:$BT,MATCH($AY$31&amp;"_"&amp;AY$36,データシート1!$A$1:$BT$1,0),0)</f>
        <v>1598.0860696855659</v>
      </c>
      <c r="AZ38" s="17">
        <f>VLOOKUP($AW38&amp;"_"&amp;$AY$34,データシート1!$A:$BT,MATCH($AY$31&amp;"_"&amp;AZ$36,データシート1!$A$1:$BT$1,0),0)</f>
        <v>81.463754619268158</v>
      </c>
      <c r="BA38" s="17">
        <f>VLOOKUP($AW38&amp;"_"&amp;$AY$34,データシート1!$A:$BT,MATCH($AY$31&amp;"_"&amp;BA$36,データシート1!$A$1:$BT$1,0),0)</f>
        <v>243.18694825176479</v>
      </c>
      <c r="BB38" s="17">
        <f>VLOOKUP($AW38&amp;"_"&amp;$AY$34,データシート1!$A:$BT,MATCH($AY$31&amp;"_"&amp;BB$36,データシート1!$A$1:$BT$1,0),0)</f>
        <v>1803.5984762304806</v>
      </c>
      <c r="BC38" s="17">
        <f>VLOOKUP($AW38&amp;"_"&amp;$AY$34,データシート1!$A:$BT,MATCH($AY$31&amp;"_"&amp;BC$36,データシート1!$A$1:$BT$1,0),0)</f>
        <v>1973.9143216127061</v>
      </c>
      <c r="BD38" s="17">
        <f>VLOOKUP($AW38&amp;"_"&amp;$AY$34,データシート1!$A:$BT,MATCH($AY$31&amp;"_"&amp;BD$36,データシート1!$A$1:$BT$1,0),0)</f>
        <v>1066.0779699146681</v>
      </c>
      <c r="BE38" s="17">
        <f>VLOOKUP($AW38&amp;"_"&amp;$AY$34,データシート1!$A:$BT,MATCH($AY$31&amp;"_"&amp;BE$36,データシート1!$A$1:$BT$1,0),0)</f>
        <v>729.49315801093712</v>
      </c>
      <c r="BF38" s="17">
        <f>VLOOKUP($AW38&amp;"_"&amp;$AY$34,データシート1!$A:$BT,MATCH($AY$31&amp;"_"&amp;BF$36,データシート1!$A$1:$BT$1,0),0)</f>
        <v>65.775451642692786</v>
      </c>
      <c r="BG38" s="17">
        <f>VLOOKUP($AW38&amp;"_"&amp;$AY$34,データシート1!$A:$BT,MATCH($AY$31&amp;"_"&amp;BG$36,データシート1!$A$1:$BT$1,0),0)</f>
        <v>20.253750270122023</v>
      </c>
      <c r="BH38" s="17">
        <f>VLOOKUP($AW38&amp;"_"&amp;$AY$34,データシート1!$A:$BT,MATCH($AY$31&amp;"_"&amp;BH$36,データシート1!$A$1:$BT$1,0),0)</f>
        <v>126.54165124022363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57.176868768639338</v>
      </c>
      <c r="P39" s="454">
        <f t="shared" si="9"/>
        <v>0.11177890831759772</v>
      </c>
      <c r="Q39" s="328"/>
      <c r="R39" s="13"/>
      <c r="S39" s="356" t="s">
        <v>189</v>
      </c>
      <c r="T39" s="335"/>
      <c r="U39" s="343" t="s">
        <v>199</v>
      </c>
      <c r="V39" s="344"/>
      <c r="W39" s="344"/>
      <c r="X39" s="896">
        <f>VLOOKUP(年度マスタ!$K$4&amp;"_"&amp;X$33,データシート1!$A:$BT,MATCH("aa_"&amp;$S39,データシート1!$A$1:$BT$1,0),0)</f>
        <v>48.135161990367969</v>
      </c>
      <c r="Y39" s="897">
        <f>VLOOKUP(年度マスタ!$K$4&amp;"_"&amp;Y$33,データシート1!$A:$BT,MATCH("aa_"&amp;$S39,データシート1!$A$1:$BT$1,0),0)</f>
        <v>52.860110114245103</v>
      </c>
      <c r="Z39" s="897">
        <f>VLOOKUP(年度マスタ!$K$4&amp;"_"&amp;Z$33,データシート1!$A:$BT,MATCH("aa_"&amp;$S39,データシート1!$A$1:$BT$1,0),0)</f>
        <v>71.661405044336604</v>
      </c>
      <c r="AA39" s="897">
        <f>VLOOKUP(年度マスタ!$K$4&amp;"_"&amp;AA$33,データシート1!$A:$BT,MATCH("aa_"&amp;$S39,データシート1!$A$1:$BT$1,0),0)</f>
        <v>71.83210677146576</v>
      </c>
      <c r="AB39" s="897">
        <f>VLOOKUP(年度マスタ!$K$4&amp;"_"&amp;AB$33,データシート1!$A:$BT,MATCH("aa_"&amp;$S39,データシート1!$A$1:$BT$1,0),0)</f>
        <v>72.86374340786162</v>
      </c>
      <c r="AC39" s="897">
        <f>VLOOKUP(年度マスタ!$K$4&amp;"_"&amp;AC$33,データシート1!$A:$BT,MATCH("aa_"&amp;$S39,データシート1!$A$1:$BT$1,0),0)</f>
        <v>73.566788870413021</v>
      </c>
      <c r="AD39" s="897">
        <f>VLOOKUP(年度マスタ!$K$4&amp;"_"&amp;AD$33,データシート1!$A:$BT,MATCH("aa_"&amp;$S39,データシート1!$A$1:$BT$1,0),0)</f>
        <v>71.670931449955958</v>
      </c>
      <c r="AE39" s="897">
        <f>VLOOKUP(年度マスタ!$K$4&amp;"_"&amp;AE$33,データシート1!$A:$BT,MATCH("aa_"&amp;$S39,データシート1!$A$1:$BT$1,0),0)</f>
        <v>67.420232711529181</v>
      </c>
      <c r="AF39" s="897">
        <f>VLOOKUP(年度マスタ!$K$4&amp;"_"&amp;AF$33,データシート1!$A:$BT,MATCH("aa_"&amp;$S39,データシート1!$A$1:$BT$1,0),0)</f>
        <v>59.406743123185912</v>
      </c>
      <c r="AG39" s="897">
        <f>VLOOKUP(年度マスタ!$K$4&amp;"_"&amp;AG$33,データシート1!$A:$BT,MATCH("aa_"&amp;$S39,データシート1!$A$1:$BT$1,0),0)</f>
        <v>56.610949966906226</v>
      </c>
      <c r="AH39" s="897">
        <f>VLOOKUP(年度マスタ!$K$4&amp;"_"&amp;AH$33,データシート1!$A:$BT,MATCH("aa_"&amp;$S39,データシート1!$A$1:$BT$1,0),0)</f>
        <v>53.006210834589581</v>
      </c>
      <c r="AI39" s="897">
        <f>VLOOKUP(年度マスタ!$K$4&amp;"_"&amp;AI$33,データシート1!$A:$BT,MATCH("aa_"&amp;$S39,データシート1!$A$1:$BT$1,0),0)</f>
        <v>48.430740120095699</v>
      </c>
      <c r="AJ39" s="897">
        <f>VLOOKUP(年度マスタ!$K$4&amp;"_"&amp;AJ$33,データシート1!$A:$BT,MATCH("aa_"&amp;$S39,データシート1!$A$1:$BT$1,0),0)</f>
        <v>51.067261442309245</v>
      </c>
      <c r="AK39" s="898">
        <f>VLOOKUP(年度マスタ!$K$4&amp;"_"&amp;AK$33,データシート1!$A:$BT,MATCH("aa_"&amp;$S39,データシート1!$A$1:$BT$1,0),0)</f>
        <v>51.594779872740041</v>
      </c>
      <c r="AL39" s="330"/>
      <c r="AW39" s="17" t="str">
        <f>年度マスタ!K4</f>
        <v>17211</v>
      </c>
      <c r="AX39" s="17" t="s">
        <v>200</v>
      </c>
      <c r="AY39" s="17">
        <f>VLOOKUP($AW39&amp;"_"&amp;$AY$34,データシート1!$A:$BT,MATCH($AY$31&amp;"_"&amp;AY$36,データシート1!$A$1:$BT$1,0),0)</f>
        <v>187.10738678888697</v>
      </c>
      <c r="AZ39" s="17">
        <f>VLOOKUP($AW39&amp;"_"&amp;$AY$34,データシート1!$A:$BT,MATCH($AY$31&amp;"_"&amp;AZ$36,データシート1!$A$1:$BT$1,0),0)</f>
        <v>2.6565418227148641</v>
      </c>
      <c r="BA39" s="17">
        <f>VLOOKUP($AW39&amp;"_"&amp;$AY$34,データシート1!$A:$BT,MATCH($AY$31&amp;"_"&amp;BA$36,データシート1!$A$1:$BT$1,0),0)</f>
        <v>6.5098715087986463</v>
      </c>
      <c r="BB39" s="17">
        <f>VLOOKUP($AW39&amp;"_"&amp;$AY$34,データシート1!$A:$BT,MATCH($AY$31&amp;"_"&amp;BB$36,データシート1!$A$1:$BT$1,0),0)</f>
        <v>51.594779872740041</v>
      </c>
      <c r="BC39" s="17">
        <f>VLOOKUP($AW39&amp;"_"&amp;$AY$34,データシート1!$A:$BT,MATCH($AY$31&amp;"_"&amp;BC$36,データシート1!$A$1:$BT$1,0),0)</f>
        <v>78.309648094380833</v>
      </c>
      <c r="BD39" s="17">
        <f>VLOOKUP($AW39&amp;"_"&amp;$AY$34,データシート1!$A:$BT,MATCH($AY$31&amp;"_"&amp;BD$36,データシート1!$A$1:$BT$1,0),0)</f>
        <v>48.142272674769025</v>
      </c>
      <c r="BE39" s="17">
        <f>VLOOKUP($AW39&amp;"_"&amp;$AY$34,データシート1!$A:$BT,MATCH($AY$31&amp;"_"&amp;BE$36,データシート1!$A$1:$BT$1,0),0)</f>
        <v>27.030809039655395</v>
      </c>
      <c r="BF39" s="17">
        <f>VLOOKUP($AW39&amp;"_"&amp;$AY$34,データシート1!$A:$BT,MATCH($AY$31&amp;"_"&amp;BF$36,データシート1!$A$1:$BT$1,0),0)</f>
        <v>2.9263021313421449</v>
      </c>
      <c r="BG39" s="17">
        <f>VLOOKUP($AW39&amp;"_"&amp;$AY$34,データシート1!$A:$BT,MATCH($AY$31&amp;"_"&amp;BG$36,データシート1!$A$1:$BT$1,0),0)</f>
        <v>0</v>
      </c>
      <c r="BH39" s="17">
        <f>VLOOKUP($AW39&amp;"_"&amp;$AY$34,データシート1!$A:$BT,MATCH($AY$31&amp;"_"&amp;BH$36,データシート1!$A$1:$BT$1,0),0)</f>
        <v>4.6861050079200002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29.097994833343705</v>
      </c>
      <c r="P40" s="454">
        <f t="shared" si="9"/>
        <v>5.6885628170079666E-2</v>
      </c>
      <c r="Q40" s="328"/>
      <c r="R40" s="13"/>
      <c r="S40" s="356" t="s">
        <v>165</v>
      </c>
      <c r="T40" s="335"/>
      <c r="U40" s="343" t="s">
        <v>165</v>
      </c>
      <c r="V40" s="344"/>
      <c r="W40" s="344"/>
      <c r="X40" s="896">
        <f>VLOOKUP(年度マスタ!$K$4&amp;"_"&amp;X$33,データシート1!$A:$BT,MATCH("aa_"&amp;$S40,データシート1!$A$1:$BT$1,0),0)</f>
        <v>58.652853340860133</v>
      </c>
      <c r="Y40" s="897">
        <f>VLOOKUP(年度マスタ!$K$4&amp;"_"&amp;Y$33,データシート1!$A:$BT,MATCH("aa_"&amp;$S40,データシート1!$A$1:$BT$1,0),0)</f>
        <v>73.43711154022516</v>
      </c>
      <c r="Z40" s="897">
        <f>VLOOKUP(年度マスタ!$K$4&amp;"_"&amp;Z$33,データシート1!$A:$BT,MATCH("aa_"&amp;$S40,データシート1!$A$1:$BT$1,0),0)</f>
        <v>103.0239503222936</v>
      </c>
      <c r="AA40" s="897">
        <f>VLOOKUP(年度マスタ!$K$4&amp;"_"&amp;AA$33,データシート1!$A:$BT,MATCH("aa_"&amp;$S40,データシート1!$A$1:$BT$1,0),0)</f>
        <v>111.8290052630893</v>
      </c>
      <c r="AB40" s="897">
        <f>VLOOKUP(年度マスタ!$K$4&amp;"_"&amp;AB$33,データシート1!$A:$BT,MATCH("aa_"&amp;$S40,データシート1!$A$1:$BT$1,0),0)</f>
        <v>97.895200584240214</v>
      </c>
      <c r="AC40" s="897">
        <f>VLOOKUP(年度マスタ!$K$4&amp;"_"&amp;AC$33,データシート1!$A:$BT,MATCH("aa_"&amp;$S40,データシート1!$A$1:$BT$1,0),0)</f>
        <v>96.535540203556167</v>
      </c>
      <c r="AD40" s="897">
        <f>VLOOKUP(年度マスタ!$K$4&amp;"_"&amp;AD$33,データシート1!$A:$BT,MATCH("aa_"&amp;$S40,データシート1!$A$1:$BT$1,0),0)</f>
        <v>95.879938130928906</v>
      </c>
      <c r="AE40" s="897">
        <f>VLOOKUP(年度マスタ!$K$4&amp;"_"&amp;AE$33,データシート1!$A:$BT,MATCH("aa_"&amp;$S40,データシート1!$A$1:$BT$1,0),0)</f>
        <v>91.124190911677204</v>
      </c>
      <c r="AF40" s="897">
        <f>VLOOKUP(年度マスタ!$K$4&amp;"_"&amp;AF$33,データシート1!$A:$BT,MATCH("aa_"&amp;$S40,データシート1!$A$1:$BT$1,0),0)</f>
        <v>97.253372277684178</v>
      </c>
      <c r="AG40" s="897">
        <f>VLOOKUP(年度マスタ!$K$4&amp;"_"&amp;AG$33,データシート1!$A:$BT,MATCH("aa_"&amp;$S40,データシート1!$A$1:$BT$1,0),0)</f>
        <v>84.606936257361738</v>
      </c>
      <c r="AH40" s="897">
        <f>VLOOKUP(年度マスタ!$K$4&amp;"_"&amp;AH$33,データシート1!$A:$BT,MATCH("aa_"&amp;$S40,データシート1!$A$1:$BT$1,0),0)</f>
        <v>73.690658670485178</v>
      </c>
      <c r="AI40" s="897">
        <f>VLOOKUP(年度マスタ!$K$4&amp;"_"&amp;AI$33,データシート1!$A:$BT,MATCH("aa_"&amp;$S40,データシート1!$A$1:$BT$1,0),0)</f>
        <v>69.087178220247807</v>
      </c>
      <c r="AJ40" s="897">
        <f>VLOOKUP(年度マスタ!$K$4&amp;"_"&amp;AJ$33,データシート1!$A:$BT,MATCH("aa_"&amp;$S40,データシート1!$A$1:$BT$1,0),0)</f>
        <v>73.740864919680163</v>
      </c>
      <c r="AK40" s="898">
        <f>VLOOKUP(年度マスタ!$K$4&amp;"_"&amp;AK$33,データシート1!$A:$BT,MATCH("aa_"&amp;$S40,データシート1!$A$1:$BT$1,0),0)</f>
        <v>78.309648094380833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3.8494889349637398</v>
      </c>
      <c r="P41" s="454">
        <f t="shared" si="9"/>
        <v>7.5256249598426306E-3</v>
      </c>
      <c r="Q41" s="328"/>
      <c r="R41" s="13"/>
      <c r="S41" s="356" t="s">
        <v>201</v>
      </c>
      <c r="T41" s="335"/>
      <c r="U41" s="246" t="s">
        <v>128</v>
      </c>
      <c r="V41" s="344"/>
      <c r="W41" s="344"/>
      <c r="X41" s="896">
        <f>X42+X45+X46</f>
        <v>91.910442594223099</v>
      </c>
      <c r="Y41" s="897">
        <f t="shared" ref="Y41:AH41" si="12">Y42+Y45+Y46</f>
        <v>92.501699737687929</v>
      </c>
      <c r="Z41" s="897">
        <f t="shared" si="12"/>
        <v>91.322270251976732</v>
      </c>
      <c r="AA41" s="897">
        <f t="shared" si="12"/>
        <v>91.588820459519681</v>
      </c>
      <c r="AB41" s="897">
        <f t="shared" si="12"/>
        <v>90.124352536946787</v>
      </c>
      <c r="AC41" s="897">
        <f t="shared" si="12"/>
        <v>87.446288840884563</v>
      </c>
      <c r="AD41" s="897">
        <f t="shared" si="12"/>
        <v>87.184574146860811</v>
      </c>
      <c r="AE41" s="897">
        <f t="shared" si="12"/>
        <v>86.424844334702215</v>
      </c>
      <c r="AF41" s="897">
        <f t="shared" si="12"/>
        <v>85.851544943549285</v>
      </c>
      <c r="AG41" s="897">
        <f t="shared" si="12"/>
        <v>85.096170316678183</v>
      </c>
      <c r="AH41" s="897">
        <f t="shared" si="12"/>
        <v>83.578318451406204</v>
      </c>
      <c r="AI41" s="897">
        <f>AI42+AI45+AI46</f>
        <v>75.617835765776789</v>
      </c>
      <c r="AJ41" s="897">
        <f>AJ42+AJ45+AJ46</f>
        <v>75.349728878055856</v>
      </c>
      <c r="AK41" s="898">
        <f>AK42+AK45+AK46</f>
        <v>78.099383845766567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89.07305186564929</v>
      </c>
      <c r="Y42" s="900">
        <f t="shared" ref="Y42:AK42" si="13">SUM(Y43:Y44)</f>
        <v>89.53799033817053</v>
      </c>
      <c r="Z42" s="900">
        <f t="shared" si="13"/>
        <v>87.89229715678178</v>
      </c>
      <c r="AA42" s="900">
        <f t="shared" si="13"/>
        <v>87.810147827226388</v>
      </c>
      <c r="AB42" s="900">
        <f t="shared" si="13"/>
        <v>86.274863601983043</v>
      </c>
      <c r="AC42" s="900">
        <f t="shared" si="13"/>
        <v>83.748925755761817</v>
      </c>
      <c r="AD42" s="900">
        <f t="shared" si="13"/>
        <v>83.553977905412921</v>
      </c>
      <c r="AE42" s="900">
        <f t="shared" si="13"/>
        <v>82.893737366331862</v>
      </c>
      <c r="AF42" s="900">
        <f t="shared" si="13"/>
        <v>82.423840082302135</v>
      </c>
      <c r="AG42" s="900">
        <f t="shared" si="13"/>
        <v>81.907734112653884</v>
      </c>
      <c r="AH42" s="900">
        <f t="shared" si="13"/>
        <v>80.476022294491528</v>
      </c>
      <c r="AI42" s="900">
        <f t="shared" si="13"/>
        <v>72.675400864553694</v>
      </c>
      <c r="AJ42" s="900">
        <f t="shared" si="13"/>
        <v>72.443860929992866</v>
      </c>
      <c r="AK42" s="901">
        <f t="shared" si="13"/>
        <v>75.173081714424427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4.9582586493152254</v>
      </c>
      <c r="P43" s="612">
        <f t="shared" si="9"/>
        <v>9.6932334860689098E-3</v>
      </c>
      <c r="Q43" s="328"/>
      <c r="R43" s="13"/>
      <c r="S43" s="356" t="s">
        <v>190</v>
      </c>
      <c r="T43" s="359"/>
      <c r="U43" s="346"/>
      <c r="V43" s="360"/>
      <c r="W43" s="347" t="s">
        <v>190</v>
      </c>
      <c r="X43" s="899">
        <f>VLOOKUP(年度マスタ!$K$4&amp;"_"&amp;X$33,データシート1!$A:$BT,MATCH("aa_"&amp;$S43,データシート1!$A$1:$BT$1,0),0)</f>
        <v>58.179186995888848</v>
      </c>
      <c r="Y43" s="900">
        <f>VLOOKUP(年度マスタ!$K$4&amp;"_"&amp;Y$33,データシート1!$A:$BT,MATCH("aa_"&amp;$S43,データシート1!$A$1:$BT$1,0),0)</f>
        <v>58.581517460168371</v>
      </c>
      <c r="Z43" s="900">
        <f>VLOOKUP(年度マスタ!$K$4&amp;"_"&amp;Z$33,データシート1!$A:$BT,MATCH("aa_"&amp;$S43,データシート1!$A$1:$BT$1,0),0)</f>
        <v>58.077839284167823</v>
      </c>
      <c r="AA43" s="900">
        <f>VLOOKUP(年度マスタ!$K$4&amp;"_"&amp;AA$33,データシート1!$A:$BT,MATCH("aa_"&amp;$S43,データシート1!$A$1:$BT$1,0),0)</f>
        <v>58.607388554046985</v>
      </c>
      <c r="AB43" s="900">
        <f>VLOOKUP(年度マスタ!$K$4&amp;"_"&amp;AB$33,データシート1!$A:$BT,MATCH("aa_"&amp;$S43,データシート1!$A$1:$BT$1,0),0)</f>
        <v>57.176868768639338</v>
      </c>
      <c r="AC43" s="900">
        <f>VLOOKUP(年度マスタ!$K$4&amp;"_"&amp;AC$33,データシート1!$A:$BT,MATCH("aa_"&amp;$S43,データシート1!$A$1:$BT$1,0),0)</f>
        <v>54.775857087606859</v>
      </c>
      <c r="AD43" s="900">
        <f>VLOOKUP(年度マスタ!$K$4&amp;"_"&amp;AD$33,データシート1!$A:$BT,MATCH("aa_"&amp;$S43,データシート1!$A$1:$BT$1,0),0)</f>
        <v>55.045472551527659</v>
      </c>
      <c r="AE43" s="900">
        <f>VLOOKUP(年度マスタ!$K$4&amp;"_"&amp;AE$33,データシート1!$A:$BT,MATCH("aa_"&amp;$S43,データシート1!$A$1:$BT$1,0),0)</f>
        <v>55.043543240295833</v>
      </c>
      <c r="AF43" s="900">
        <f>VLOOKUP(年度マスタ!$K$4&amp;"_"&amp;AF$33,データシート1!$A:$BT,MATCH("aa_"&amp;$S43,データシート1!$A$1:$BT$1,0),0)</f>
        <v>54.730755216447228</v>
      </c>
      <c r="AG43" s="900">
        <f>VLOOKUP(年度マスタ!$K$4&amp;"_"&amp;AG$33,データシート1!$A:$BT,MATCH("aa_"&amp;$S43,データシート1!$A$1:$BT$1,0),0)</f>
        <v>54.16528059524704</v>
      </c>
      <c r="AH43" s="900">
        <f>VLOOKUP(年度マスタ!$K$4&amp;"_"&amp;AH$33,データシート1!$A:$BT,MATCH("aa_"&amp;$S43,データシート1!$A$1:$BT$1,0),0)</f>
        <v>52.919255026620661</v>
      </c>
      <c r="AI43" s="900">
        <f>VLOOKUP(年度マスタ!$K$4&amp;"_"&amp;AI$33,データシート1!$A:$BT,MATCH("aa_"&amp;$S43,データシート1!$A$1:$BT$1,0),0)</f>
        <v>46.658631068547237</v>
      </c>
      <c r="AJ43" s="900">
        <f>VLOOKUP(年度マスタ!$K$4&amp;"_"&amp;AJ$33,データシート1!$A:$BT,MATCH("aa_"&amp;$S43,データシート1!$A$1:$BT$1,0),0)</f>
        <v>45.544636209468685</v>
      </c>
      <c r="AK43" s="901">
        <f>VLOOKUP(年度マスタ!$K$4&amp;"_"&amp;AK$33,データシート1!$A:$BT,MATCH("aa_"&amp;$S43,データシート1!$A$1:$BT$1,0),0)</f>
        <v>48.142272674769025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30.893864869760449</v>
      </c>
      <c r="Y44" s="900">
        <f>VLOOKUP(年度マスタ!$K$4&amp;"_"&amp;Y$33,データシート1!$A:$BT,MATCH("aa_"&amp;$S44,データシート1!$A$1:$BT$1,0),0)</f>
        <v>30.95647287800216</v>
      </c>
      <c r="Z44" s="900">
        <f>VLOOKUP(年度マスタ!$K$4&amp;"_"&amp;Z$33,データシート1!$A:$BT,MATCH("aa_"&amp;$S44,データシート1!$A$1:$BT$1,0),0)</f>
        <v>29.814457872613964</v>
      </c>
      <c r="AA44" s="900">
        <f>VLOOKUP(年度マスタ!$K$4&amp;"_"&amp;AA$33,データシート1!$A:$BT,MATCH("aa_"&amp;$S44,データシート1!$A$1:$BT$1,0),0)</f>
        <v>29.202759273179403</v>
      </c>
      <c r="AB44" s="900">
        <f>VLOOKUP(年度マスタ!$K$4&amp;"_"&amp;AB$33,データシート1!$A:$BT,MATCH("aa_"&amp;$S44,データシート1!$A$1:$BT$1,0),0)</f>
        <v>29.097994833343705</v>
      </c>
      <c r="AC44" s="900">
        <f>VLOOKUP(年度マスタ!$K$4&amp;"_"&amp;AC$33,データシート1!$A:$BT,MATCH("aa_"&amp;$S44,データシート1!$A$1:$BT$1,0),0)</f>
        <v>28.973068668154955</v>
      </c>
      <c r="AD44" s="900">
        <f>VLOOKUP(年度マスタ!$K$4&amp;"_"&amp;AD$33,データシート1!$A:$BT,MATCH("aa_"&amp;$S44,データシート1!$A$1:$BT$1,0),0)</f>
        <v>28.508505353885262</v>
      </c>
      <c r="AE44" s="900">
        <f>VLOOKUP(年度マスタ!$K$4&amp;"_"&amp;AE$33,データシート1!$A:$BT,MATCH("aa_"&amp;$S44,データシート1!$A$1:$BT$1,0),0)</f>
        <v>27.850194126036037</v>
      </c>
      <c r="AF44" s="900">
        <f>VLOOKUP(年度マスタ!$K$4&amp;"_"&amp;AF$33,データシート1!$A:$BT,MATCH("aa_"&amp;$S44,データシート1!$A$1:$BT$1,0),0)</f>
        <v>27.693084865854907</v>
      </c>
      <c r="AG44" s="900">
        <f>VLOOKUP(年度マスタ!$K$4&amp;"_"&amp;AG$33,データシート1!$A:$BT,MATCH("aa_"&amp;$S44,データシート1!$A$1:$BT$1,0),0)</f>
        <v>27.74245351740684</v>
      </c>
      <c r="AH44" s="900">
        <f>VLOOKUP(年度マスタ!$K$4&amp;"_"&amp;AH$33,データシート1!$A:$BT,MATCH("aa_"&amp;$S44,データシート1!$A$1:$BT$1,0),0)</f>
        <v>27.556767267870867</v>
      </c>
      <c r="AI44" s="900">
        <f>VLOOKUP(年度マスタ!$K$4&amp;"_"&amp;AI$33,データシート1!$A:$BT,MATCH("aa_"&amp;$S44,データシート1!$A$1:$BT$1,0),0)</f>
        <v>26.016769796006464</v>
      </c>
      <c r="AJ44" s="900">
        <f>VLOOKUP(年度マスタ!$K$4&amp;"_"&amp;AJ$33,データシート1!$A:$BT,MATCH("aa_"&amp;$S44,データシート1!$A$1:$BT$1,0),0)</f>
        <v>26.899224720524181</v>
      </c>
      <c r="AK44" s="901">
        <f>VLOOKUP(年度マスタ!$K$4&amp;"_"&amp;AK$33,データシート1!$A:$BT,MATCH("aa_"&amp;$S44,データシート1!$A$1:$BT$1,0),0)</f>
        <v>27.030809039655395</v>
      </c>
      <c r="AL44" s="330"/>
      <c r="AW44" s="17" t="str">
        <f>AW47</f>
        <v>石川県</v>
      </c>
      <c r="AX44" s="1010">
        <f t="shared" si="14"/>
        <v>0.24943423796211131</v>
      </c>
      <c r="AY44" s="1010">
        <f t="shared" si="14"/>
        <v>0.23397857571007272</v>
      </c>
      <c r="AZ44" s="1010">
        <f t="shared" si="14"/>
        <v>0.25607343742601135</v>
      </c>
      <c r="BA44" s="1010">
        <f t="shared" si="14"/>
        <v>0.2440976586714175</v>
      </c>
      <c r="BB44" s="1010">
        <f t="shared" si="14"/>
        <v>1.6416090230387117E-2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2.8373907285738098</v>
      </c>
      <c r="Y45" s="900">
        <f>VLOOKUP(年度マスタ!$K$4&amp;"_"&amp;Y$33,データシート1!$A:$BT,MATCH("aa_"&amp;$S45,データシート1!$A$1:$BT$1,0),0)</f>
        <v>2.9637093995174002</v>
      </c>
      <c r="Z45" s="900">
        <f>VLOOKUP(年度マスタ!$K$4&amp;"_"&amp;Z$33,データシート1!$A:$BT,MATCH("aa_"&amp;$S45,データシート1!$A$1:$BT$1,0),0)</f>
        <v>3.4299730951949599</v>
      </c>
      <c r="AA45" s="900">
        <f>VLOOKUP(年度マスタ!$K$4&amp;"_"&amp;AA$33,データシート1!$A:$BT,MATCH("aa_"&amp;$S45,データシート1!$A$1:$BT$1,0),0)</f>
        <v>3.77867263229329</v>
      </c>
      <c r="AB45" s="900">
        <f>VLOOKUP(年度マスタ!$K$4&amp;"_"&amp;AB$33,データシート1!$A:$BT,MATCH("aa_"&amp;$S45,データシート1!$A$1:$BT$1,0),0)</f>
        <v>3.8494889349637398</v>
      </c>
      <c r="AC45" s="900">
        <f>VLOOKUP(年度マスタ!$K$4&amp;"_"&amp;AC$33,データシート1!$A:$BT,MATCH("aa_"&amp;$S45,データシート1!$A$1:$BT$1,0),0)</f>
        <v>3.6973630851227499</v>
      </c>
      <c r="AD45" s="900">
        <f>VLOOKUP(年度マスタ!$K$4&amp;"_"&amp;AD$33,データシート1!$A:$BT,MATCH("aa_"&amp;$S45,データシート1!$A$1:$BT$1,0),0)</f>
        <v>3.6305962414478898</v>
      </c>
      <c r="AE45" s="900">
        <f>VLOOKUP(年度マスタ!$K$4&amp;"_"&amp;AE$33,データシート1!$A:$BT,MATCH("aa_"&amp;$S45,データシート1!$A$1:$BT$1,0),0)</f>
        <v>3.5311069683703451</v>
      </c>
      <c r="AF45" s="900">
        <f>VLOOKUP(年度マスタ!$K$4&amp;"_"&amp;AF$33,データシート1!$A:$BT,MATCH("aa_"&amp;$S45,データシート1!$A$1:$BT$1,0),0)</f>
        <v>3.4277048612471499</v>
      </c>
      <c r="AG45" s="900">
        <f>VLOOKUP(年度マスタ!$K$4&amp;"_"&amp;AG$33,データシート1!$A:$BT,MATCH("aa_"&amp;$S45,データシート1!$A$1:$BT$1,0),0)</f>
        <v>3.1884362040242999</v>
      </c>
      <c r="AH45" s="900">
        <f>VLOOKUP(年度マスタ!$K$4&amp;"_"&amp;AH$33,データシート1!$A:$BT,MATCH("aa_"&amp;$S45,データシート1!$A$1:$BT$1,0),0)</f>
        <v>3.1022961569146799</v>
      </c>
      <c r="AI45" s="900">
        <f>VLOOKUP(年度マスタ!$K$4&amp;"_"&amp;AI$33,データシート1!$A:$BT,MATCH("aa_"&amp;$S45,データシート1!$A$1:$BT$1,0),0)</f>
        <v>2.9424349012230899</v>
      </c>
      <c r="AJ45" s="900">
        <f>VLOOKUP(年度マスタ!$K$4&amp;"_"&amp;AJ$33,データシート1!$A:$BT,MATCH("aa_"&amp;$S45,データシート1!$A$1:$BT$1,0),0)</f>
        <v>2.9058679480629901</v>
      </c>
      <c r="AK45" s="901">
        <f>VLOOKUP(年度マスタ!$K$4&amp;"_"&amp;AK$33,データシート1!$A:$BT,MATCH("aa_"&amp;$S45,データシート1!$A$1:$BT$1,0),0)</f>
        <v>2.9263021313421449</v>
      </c>
      <c r="AL45" s="330"/>
      <c r="AW45" s="17" t="str">
        <f>AW48</f>
        <v>能美市</v>
      </c>
      <c r="AX45" s="1010">
        <f t="shared" ref="AX45:BB45" si="15">AX48/$BC48</f>
        <v>0.47992961720028715</v>
      </c>
      <c r="AY45" s="1010">
        <f t="shared" si="15"/>
        <v>0.12615979788778484</v>
      </c>
      <c r="AZ45" s="1010">
        <f t="shared" si="15"/>
        <v>0.19148311904070092</v>
      </c>
      <c r="BA45" s="1010">
        <f t="shared" si="15"/>
        <v>0.19096897991318393</v>
      </c>
      <c r="BB45" s="1010">
        <f t="shared" si="15"/>
        <v>1.1458485958043238E-2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5.0407914942421579</v>
      </c>
      <c r="Y47" s="903">
        <f>VLOOKUP(年度マスタ!$K$4&amp;"_"&amp;Y$33,データシート1!$A:$BT,MATCH("aa_"&amp;$S47,データシート1!$A$1:$BT$1,0),0)</f>
        <v>3.9069791504776501</v>
      </c>
      <c r="Z47" s="903">
        <f>VLOOKUP(年度マスタ!$K$4&amp;"_"&amp;Z$33,データシート1!$A:$BT,MATCH("aa_"&amp;$S47,データシート1!$A$1:$BT$1,0),0)</f>
        <v>4.445643784042268</v>
      </c>
      <c r="AA47" s="903">
        <f>VLOOKUP(年度マスタ!$K$4&amp;"_"&amp;AA$33,データシート1!$A:$BT,MATCH("aa_"&amp;$S47,データシート1!$A$1:$BT$1,0),0)</f>
        <v>5.277270065909649</v>
      </c>
      <c r="AB47" s="903">
        <f>VLOOKUP(年度マスタ!$K$4&amp;"_"&amp;AB$33,データシート1!$A:$BT,MATCH("aa_"&amp;$S47,データシート1!$A$1:$BT$1,0),0)</f>
        <v>4.9582586493152254</v>
      </c>
      <c r="AC47" s="903">
        <f>VLOOKUP(年度マスタ!$K$4&amp;"_"&amp;AC$33,データシート1!$A:$BT,MATCH("aa_"&amp;$S47,データシート1!$A$1:$BT$1,0),0)</f>
        <v>5.2038714758003399</v>
      </c>
      <c r="AD47" s="903">
        <f>VLOOKUP(年度マスタ!$K$4&amp;"_"&amp;AD$33,データシート1!$A:$BT,MATCH("aa_"&amp;$S47,データシート1!$A$1:$BT$1,0),0)</f>
        <v>3.8371340818073758</v>
      </c>
      <c r="AE47" s="903">
        <f>VLOOKUP(年度マスタ!$K$4&amp;"_"&amp;AE$33,データシート1!$A:$BT,MATCH("aa_"&amp;$S47,データシート1!$A$1:$BT$1,0),0)</f>
        <v>4.7518666525573465</v>
      </c>
      <c r="AF47" s="903">
        <f>VLOOKUP(年度マスタ!$K$4&amp;"_"&amp;AF$33,データシート1!$A:$BT,MATCH("aa_"&amp;$S47,データシート1!$A$1:$BT$1,0),0)</f>
        <v>5.1598551902399992</v>
      </c>
      <c r="AG47" s="903">
        <f>VLOOKUP(年度マスタ!$K$4&amp;"_"&amp;AG$33,データシート1!$A:$BT,MATCH("aa_"&amp;$S47,データシート1!$A$1:$BT$1,0),0)</f>
        <v>5.0163760904399997</v>
      </c>
      <c r="AH47" s="903">
        <f>VLOOKUP(年度マスタ!$K$4&amp;"_"&amp;AH$33,データシート1!$A:$BT,MATCH("aa_"&amp;$S47,データシート1!$A$1:$BT$1,0),0)</f>
        <v>5.2900465260300003</v>
      </c>
      <c r="AI47" s="903">
        <f>VLOOKUP(年度マスタ!$K$4&amp;"_"&amp;AI$33,データシート1!$A:$BT,MATCH("aa_"&amp;$S47,データシート1!$A$1:$BT$1,0),0)</f>
        <v>6.6821864443800001</v>
      </c>
      <c r="AJ47" s="903">
        <f>VLOOKUP(年度マスタ!$K$4&amp;"_"&amp;AJ$33,データシート1!$A:$BT,MATCH("aa_"&amp;$S47,データシート1!$A$1:$BT$1,0),0)</f>
        <v>5.7119616936200002</v>
      </c>
      <c r="AK47" s="904">
        <f>VLOOKUP(年度マスタ!$K$4&amp;"_"&amp;AK$33,データシート1!$A:$BT,MATCH("aa_"&amp;$S47,データシート1!$A$1:$BT$1,0),0)</f>
        <v>4.6861050079200002</v>
      </c>
      <c r="AL47" s="330"/>
      <c r="AW47" s="17" t="str">
        <f>年度マスタ!I4</f>
        <v>石川県</v>
      </c>
      <c r="AX47" s="1011">
        <f>SUM(AY38:BA38)</f>
        <v>1922.7367725565989</v>
      </c>
      <c r="AY47" s="1011">
        <f t="shared" si="17"/>
        <v>1803.5984762304806</v>
      </c>
      <c r="AZ47" s="1011">
        <f t="shared" si="17"/>
        <v>1973.9143216127061</v>
      </c>
      <c r="BA47" s="1011">
        <f>SUM(BD38:BG38)</f>
        <v>1881.6003298384201</v>
      </c>
      <c r="BB47" s="1011">
        <f>BH38</f>
        <v>126.54165124022363</v>
      </c>
      <c r="BC47" s="1011">
        <f>SUM(AX47:BB47)</f>
        <v>7708.3915514784294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能美市</v>
      </c>
      <c r="AX48" s="1011">
        <f>SUM(AY39:BA39)</f>
        <v>196.27380012040049</v>
      </c>
      <c r="AY48" s="1011">
        <f>BB39</f>
        <v>51.594779872740041</v>
      </c>
      <c r="AZ48" s="1011">
        <f>BC39</f>
        <v>78.309648094380833</v>
      </c>
      <c r="BA48" s="1011">
        <f>SUM(BD39:BG39)</f>
        <v>78.099383845766567</v>
      </c>
      <c r="BB48" s="1011">
        <f>BH39</f>
        <v>4.6861050079200002</v>
      </c>
      <c r="BC48" s="1011">
        <f>SUM(AX48:BB48)</f>
        <v>408.96371694120791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408.96371694120791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196.27380012040049</v>
      </c>
      <c r="P52" s="453">
        <f t="shared" ref="P52:P64" si="18">O52/$O$51</f>
        <v>0.47992961720028715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187.10738678888697</v>
      </c>
      <c r="P53" s="454">
        <f t="shared" si="18"/>
        <v>0.45751586030255414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2.6565418227148641</v>
      </c>
      <c r="P54" s="454">
        <f t="shared" si="18"/>
        <v>6.4957885324989969E-3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6.5098715087986463</v>
      </c>
      <c r="P55" s="454">
        <f t="shared" si="18"/>
        <v>1.5917968365233969E-2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51.594779872740041</v>
      </c>
      <c r="P56" s="453">
        <f t="shared" si="18"/>
        <v>0.12615979788778484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78.309648094380833</v>
      </c>
      <c r="P57" s="453">
        <f t="shared" si="18"/>
        <v>0.19148311904070092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78.099383845766567</v>
      </c>
      <c r="P58" s="453">
        <f t="shared" si="18"/>
        <v>0.19096897991318393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75.173081714424427</v>
      </c>
      <c r="P59" s="454">
        <f t="shared" si="18"/>
        <v>0.1838135722079991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48.142272674769025</v>
      </c>
      <c r="P60" s="454">
        <f t="shared" si="18"/>
        <v>0.11771771108411042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27.030809039655395</v>
      </c>
      <c r="P61" s="454">
        <f t="shared" si="18"/>
        <v>6.6095861123888669E-2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2.9263021313421449</v>
      </c>
      <c r="P62" s="454">
        <f t="shared" si="18"/>
        <v>7.1554077051848254E-3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4.6861050079200002</v>
      </c>
      <c r="P64" s="612">
        <f t="shared" si="18"/>
        <v>1.1458485958043238E-2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能美市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1929.1279</v>
      </c>
      <c r="AI7" s="78">
        <f>VLOOKUP(年度マスタ!$K$4&amp;"_"&amp;$AG7,データシート1!$A:$BT,MATCH("ab_"&amp;AI$2,データシート1!$A$1:$BT$1,0),0)</f>
        <v>1498</v>
      </c>
      <c r="AJ7" s="78">
        <f>VLOOKUP(年度マスタ!$K$4&amp;"_"&amp;$AG7,データシート1!$A:$BT,MATCH("ab_"&amp;AJ$2,データシート1!$A$1:$BT$1,0),0)</f>
        <v>130</v>
      </c>
      <c r="AK7" s="78">
        <f>VLOOKUP(年度マスタ!$K$4&amp;"_"&amp;$AG7,データシート1!$A:$BT,MATCH("ab_"&amp;AK$2,データシート1!$A$1:$BT$1,0),0)</f>
        <v>12071</v>
      </c>
      <c r="AL7" s="78">
        <f>VLOOKUP(年度マスタ!$K$4&amp;"_"&amp;$AG7,データシート1!$A:$BT,MATCH("ab_"&amp;AL$2,データシート1!$A$1:$BT$1,0),0)</f>
        <v>16025</v>
      </c>
      <c r="AM7" s="78">
        <f>VLOOKUP(年度マスタ!$K$4&amp;"_"&amp;$AG7,データシート1!$A:$BT,MATCH("ab_"&amp;AM$2,データシート1!$A$1:$BT$1,0),0)</f>
        <v>29411</v>
      </c>
      <c r="AN7" s="78">
        <f>VLOOKUP(年度マスタ!$K$4&amp;"_"&amp;$AG7,データシート1!$A:$BT,MATCH("ab_"&amp;AN$2,データシート1!$A$1:$BT$1,0),0)</f>
        <v>6218</v>
      </c>
      <c r="AO7" s="78">
        <f>VLOOKUP(年度マスタ!$K$4&amp;"_"&amp;$AG7,データシート1!$A:$BT,MATCH("ab_"&amp;AO$2,データシート1!$A$1:$BT$1,0),0)</f>
        <v>48671</v>
      </c>
      <c r="AP7" s="78">
        <f>VLOOKUP(年度マスタ!$K$4&amp;"_"&amp;$AG7,データシート1!$A:$BT,MATCH("ab_"&amp;AP$2,データシート1!$A$1:$BT$1,0),0)</f>
        <v>0</v>
      </c>
      <c r="AQ7" s="954">
        <f>VLOOKUP(年度マスタ!$K$4&amp;"_"&amp;$AG7,データシート1!$A:$BT,MATCH("ab_"&amp;AQ$2,データシート1!$A$1:$BT$1,0),0)</f>
        <v>5.0407914942421579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2197.4865</v>
      </c>
      <c r="AI8" s="78">
        <f>VLOOKUP(年度マスタ!$K$4&amp;"_"&amp;$AG8,データシート1!$A:$BT,MATCH("ab_"&amp;AI$2,データシート1!$A$1:$BT$1,0),0)</f>
        <v>1498</v>
      </c>
      <c r="AJ8" s="78">
        <f>VLOOKUP(年度マスタ!$K$4&amp;"_"&amp;$AG8,データシート1!$A:$BT,MATCH("ab_"&amp;AJ$2,データシート1!$A$1:$BT$1,0),0)</f>
        <v>130</v>
      </c>
      <c r="AK8" s="78">
        <f>VLOOKUP(年度マスタ!$K$4&amp;"_"&amp;$AG8,データシート1!$A:$BT,MATCH("ab_"&amp;AK$2,データシート1!$A$1:$BT$1,0),0)</f>
        <v>12071</v>
      </c>
      <c r="AL8" s="78">
        <f>VLOOKUP(年度マスタ!$K$4&amp;"_"&amp;$AG8,データシート1!$A:$BT,MATCH("ab_"&amp;AL$2,データシート1!$A$1:$BT$1,0),0)</f>
        <v>16193</v>
      </c>
      <c r="AM8" s="78">
        <f>VLOOKUP(年度マスタ!$K$4&amp;"_"&amp;$AG8,データシート1!$A:$BT,MATCH("ab_"&amp;AM$2,データシート1!$A$1:$BT$1,0),0)</f>
        <v>29752</v>
      </c>
      <c r="AN8" s="78">
        <f>VLOOKUP(年度マスタ!$K$4&amp;"_"&amp;$AG8,データシート1!$A:$BT,MATCH("ab_"&amp;AN$2,データシート1!$A$1:$BT$1,0),0)</f>
        <v>6075</v>
      </c>
      <c r="AO8" s="78">
        <f>VLOOKUP(年度マスタ!$K$4&amp;"_"&amp;$AG8,データシート1!$A:$BT,MATCH("ab_"&amp;AO$2,データシート1!$A$1:$BT$1,0),0)</f>
        <v>48714</v>
      </c>
      <c r="AP8" s="78">
        <f>VLOOKUP(年度マスタ!$K$4&amp;"_"&amp;$AG8,データシート1!$A:$BT,MATCH("ab_"&amp;AP$2,データシート1!$A$1:$BT$1,0),0)</f>
        <v>0</v>
      </c>
      <c r="AQ8" s="954">
        <f>VLOOKUP(年度マスタ!$K$4&amp;"_"&amp;$AG8,データシート1!$A:$BT,MATCH("ab_"&amp;AQ$2,データシート1!$A$1:$BT$1,0),0)</f>
        <v>3.9069791504776501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2404.7867999999999</v>
      </c>
      <c r="AI9" s="78">
        <f>VLOOKUP(年度マスタ!$K$4&amp;"_"&amp;$AG9,データシート1!$A:$BT,MATCH("ab_"&amp;AI$2,データシート1!$A$1:$BT$1,0),0)</f>
        <v>1498</v>
      </c>
      <c r="AJ9" s="78">
        <f>VLOOKUP(年度マスタ!$K$4&amp;"_"&amp;$AG9,データシート1!$A:$BT,MATCH("ab_"&amp;AJ$2,データシート1!$A$1:$BT$1,0),0)</f>
        <v>130</v>
      </c>
      <c r="AK9" s="78">
        <f>VLOOKUP(年度マスタ!$K$4&amp;"_"&amp;$AG9,データシート1!$A:$BT,MATCH("ab_"&amp;AK$2,データシート1!$A$1:$BT$1,0),0)</f>
        <v>12071</v>
      </c>
      <c r="AL9" s="78">
        <f>VLOOKUP(年度マスタ!$K$4&amp;"_"&amp;$AG9,データシート1!$A:$BT,MATCH("ab_"&amp;AL$2,データシート1!$A$1:$BT$1,0),0)</f>
        <v>16397</v>
      </c>
      <c r="AM9" s="78">
        <f>VLOOKUP(年度マスタ!$K$4&amp;"_"&amp;$AG9,データシート1!$A:$BT,MATCH("ab_"&amp;AM$2,データシート1!$A$1:$BT$1,0),0)</f>
        <v>30137</v>
      </c>
      <c r="AN9" s="78">
        <f>VLOOKUP(年度マスタ!$K$4&amp;"_"&amp;$AG9,データシート1!$A:$BT,MATCH("ab_"&amp;AN$2,データシート1!$A$1:$BT$1,0),0)</f>
        <v>6025</v>
      </c>
      <c r="AO9" s="78">
        <f>VLOOKUP(年度マスタ!$K$4&amp;"_"&amp;$AG9,データシート1!$A:$BT,MATCH("ab_"&amp;AO$2,データシート1!$A$1:$BT$1,0),0)</f>
        <v>48876</v>
      </c>
      <c r="AP9" s="78">
        <f>VLOOKUP(年度マスタ!$K$4&amp;"_"&amp;$AG9,データシート1!$A:$BT,MATCH("ab_"&amp;AP$2,データシート1!$A$1:$BT$1,0),0)</f>
        <v>0</v>
      </c>
      <c r="AQ9" s="954">
        <f>VLOOKUP(年度マスタ!$K$4&amp;"_"&amp;$AG9,データシート1!$A:$BT,MATCH("ab_"&amp;AQ$2,データシート1!$A$1:$BT$1,0),0)</f>
        <v>4.445643784042268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2670.2838999999999</v>
      </c>
      <c r="AI10" s="78">
        <f>VLOOKUP(年度マスタ!$K$4&amp;"_"&amp;$AG10,データシート1!$A:$BT,MATCH("ab_"&amp;AI$2,データシート1!$A$1:$BT$1,0),0)</f>
        <v>1498</v>
      </c>
      <c r="AJ10" s="78">
        <f>VLOOKUP(年度マスタ!$K$4&amp;"_"&amp;$AG10,データシート1!$A:$BT,MATCH("ab_"&amp;AJ$2,データシート1!$A$1:$BT$1,0),0)</f>
        <v>130</v>
      </c>
      <c r="AK10" s="78">
        <f>VLOOKUP(年度マスタ!$K$4&amp;"_"&amp;$AG10,データシート1!$A:$BT,MATCH("ab_"&amp;AK$2,データシート1!$A$1:$BT$1,0),0)</f>
        <v>12071</v>
      </c>
      <c r="AL10" s="78">
        <f>VLOOKUP(年度マスタ!$K$4&amp;"_"&amp;$AG10,データシート1!$A:$BT,MATCH("ab_"&amp;AL$2,データシート1!$A$1:$BT$1,0),0)</f>
        <v>17101</v>
      </c>
      <c r="AM10" s="78">
        <f>VLOOKUP(年度マスタ!$K$4&amp;"_"&amp;$AG10,データシート1!$A:$BT,MATCH("ab_"&amp;AM$2,データシート1!$A$1:$BT$1,0),0)</f>
        <v>30653</v>
      </c>
      <c r="AN10" s="78">
        <f>VLOOKUP(年度マスタ!$K$4&amp;"_"&amp;$AG10,データシート1!$A:$BT,MATCH("ab_"&amp;AN$2,データシート1!$A$1:$BT$1,0),0)</f>
        <v>5868</v>
      </c>
      <c r="AO10" s="78">
        <f>VLOOKUP(年度マスタ!$K$4&amp;"_"&amp;$AG10,データシート1!$A:$BT,MATCH("ab_"&amp;AO$2,データシート1!$A$1:$BT$1,0),0)</f>
        <v>49559</v>
      </c>
      <c r="AP10" s="78">
        <f>VLOOKUP(年度マスタ!$K$4&amp;"_"&amp;$AG10,データシート1!$A:$BT,MATCH("ab_"&amp;AP$2,データシート1!$A$1:$BT$1,0),0)</f>
        <v>0</v>
      </c>
      <c r="AQ10" s="954">
        <f>VLOOKUP(年度マスタ!$K$4&amp;"_"&amp;$AG10,データシート1!$A:$BT,MATCH("ab_"&amp;AQ$2,データシート1!$A$1:$BT$1,0),0)</f>
        <v>5.277270065909649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2967.8759</v>
      </c>
      <c r="AI11" s="78">
        <f>VLOOKUP(年度マスタ!$K$4&amp;"_"&amp;$AG11,データシート1!$A:$BT,MATCH("ab_"&amp;AI$2,データシート1!$A$1:$BT$1,0),0)</f>
        <v>1498</v>
      </c>
      <c r="AJ11" s="78">
        <f>VLOOKUP(年度マスタ!$K$4&amp;"_"&amp;$AG11,データシート1!$A:$BT,MATCH("ab_"&amp;AJ$2,データシート1!$A$1:$BT$1,0),0)</f>
        <v>130</v>
      </c>
      <c r="AK11" s="78">
        <f>VLOOKUP(年度マスタ!$K$4&amp;"_"&amp;$AG11,データシート1!$A:$BT,MATCH("ab_"&amp;AK$2,データシート1!$A$1:$BT$1,0),0)</f>
        <v>12071</v>
      </c>
      <c r="AL11" s="78">
        <f>VLOOKUP(年度マスタ!$K$4&amp;"_"&amp;$AG11,データシート1!$A:$BT,MATCH("ab_"&amp;AL$2,データシート1!$A$1:$BT$1,0),0)</f>
        <v>17381</v>
      </c>
      <c r="AM11" s="78">
        <f>VLOOKUP(年度マスタ!$K$4&amp;"_"&amp;$AG11,データシート1!$A:$BT,MATCH("ab_"&amp;AM$2,データシート1!$A$1:$BT$1,0),0)</f>
        <v>31240</v>
      </c>
      <c r="AN11" s="78">
        <f>VLOOKUP(年度マスタ!$K$4&amp;"_"&amp;$AG11,データシート1!$A:$BT,MATCH("ab_"&amp;AN$2,データシート1!$A$1:$BT$1,0),0)</f>
        <v>5825</v>
      </c>
      <c r="AO11" s="78">
        <f>VLOOKUP(年度マスタ!$K$4&amp;"_"&amp;$AG11,データシート1!$A:$BT,MATCH("ab_"&amp;AO$2,データシート1!$A$1:$BT$1,0),0)</f>
        <v>49764</v>
      </c>
      <c r="AP11" s="78">
        <f>VLOOKUP(年度マスタ!$K$4&amp;"_"&amp;$AG11,データシート1!$A:$BT,MATCH("ab_"&amp;AP$2,データシート1!$A$1:$BT$1,0),0)</f>
        <v>0</v>
      </c>
      <c r="AQ11" s="954">
        <f>VLOOKUP(年度マスタ!$K$4&amp;"_"&amp;$AG11,データシート1!$A:$BT,MATCH("ab_"&amp;AQ$2,データシート1!$A$1:$BT$1,0),0)</f>
        <v>4.9582586493152254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3258.3092000000001</v>
      </c>
      <c r="AI12" s="78">
        <f>VLOOKUP(年度マスタ!$K$4&amp;"_"&amp;$AG12,データシート1!$A:$BT,MATCH("ab_"&amp;AI$2,データシート1!$A$1:$BT$1,0),0)</f>
        <v>1129</v>
      </c>
      <c r="AJ12" s="78">
        <f>VLOOKUP(年度マスタ!$K$4&amp;"_"&amp;$AG12,データシート1!$A:$BT,MATCH("ab_"&amp;AJ$2,データシート1!$A$1:$BT$1,0),0)</f>
        <v>119</v>
      </c>
      <c r="AK12" s="78">
        <f>VLOOKUP(年度マスタ!$K$4&amp;"_"&amp;$AG12,データシート1!$A:$BT,MATCH("ab_"&amp;AK$2,データシート1!$A$1:$BT$1,0),0)</f>
        <v>12488</v>
      </c>
      <c r="AL12" s="78">
        <f>VLOOKUP(年度マスタ!$K$4&amp;"_"&amp;$AG12,データシート1!$A:$BT,MATCH("ab_"&amp;AL$2,データシート1!$A$1:$BT$1,0),0)</f>
        <v>17668</v>
      </c>
      <c r="AM12" s="78">
        <f>VLOOKUP(年度マスタ!$K$4&amp;"_"&amp;$AG12,データシート1!$A:$BT,MATCH("ab_"&amp;AM$2,データシート1!$A$1:$BT$1,0),0)</f>
        <v>31521</v>
      </c>
      <c r="AN12" s="78">
        <f>VLOOKUP(年度マスタ!$K$4&amp;"_"&amp;$AG12,データシート1!$A:$BT,MATCH("ab_"&amp;AN$2,データシート1!$A$1:$BT$1,0),0)</f>
        <v>5770</v>
      </c>
      <c r="AO12" s="78">
        <f>VLOOKUP(年度マスタ!$K$4&amp;"_"&amp;$AG12,データシート1!$A:$BT,MATCH("ab_"&amp;AO$2,データシート1!$A$1:$BT$1,0),0)</f>
        <v>49818</v>
      </c>
      <c r="AP12" s="78">
        <f>VLOOKUP(年度マスタ!$K$4&amp;"_"&amp;$AG12,データシート1!$A:$BT,MATCH("ab_"&amp;AP$2,データシート1!$A$1:$BT$1,0),0)</f>
        <v>0</v>
      </c>
      <c r="AQ12" s="954">
        <f>VLOOKUP(年度マスタ!$K$4&amp;"_"&amp;$AG12,データシート1!$A:$BT,MATCH("ab_"&amp;AQ$2,データシート1!$A$1:$BT$1,0),0)</f>
        <v>5.2038714758003399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3378.0754999999999</v>
      </c>
      <c r="AI13" s="78">
        <f>VLOOKUP(年度マスタ!$K$4&amp;"_"&amp;$AG13,データシート1!$A:$BT,MATCH("ab_"&amp;AI$2,データシート1!$A$1:$BT$1,0),0)</f>
        <v>1129</v>
      </c>
      <c r="AJ13" s="78">
        <f>VLOOKUP(年度マスタ!$K$4&amp;"_"&amp;$AG13,データシート1!$A:$BT,MATCH("ab_"&amp;AJ$2,データシート1!$A$1:$BT$1,0),0)</f>
        <v>119</v>
      </c>
      <c r="AK13" s="78">
        <f>VLOOKUP(年度マスタ!$K$4&amp;"_"&amp;$AG13,データシート1!$A:$BT,MATCH("ab_"&amp;AK$2,データシート1!$A$1:$BT$1,0),0)</f>
        <v>12488</v>
      </c>
      <c r="AL13" s="78">
        <f>VLOOKUP(年度マスタ!$K$4&amp;"_"&amp;$AG13,データシート1!$A:$BT,MATCH("ab_"&amp;AL$2,データシート1!$A$1:$BT$1,0),0)</f>
        <v>17985</v>
      </c>
      <c r="AM13" s="78">
        <f>VLOOKUP(年度マスタ!$K$4&amp;"_"&amp;$AG13,データシート1!$A:$BT,MATCH("ab_"&amp;AM$2,データシート1!$A$1:$BT$1,0),0)</f>
        <v>31981</v>
      </c>
      <c r="AN13" s="78">
        <f>VLOOKUP(年度マスタ!$K$4&amp;"_"&amp;$AG13,データシート1!$A:$BT,MATCH("ab_"&amp;AN$2,データシート1!$A$1:$BT$1,0),0)</f>
        <v>5673</v>
      </c>
      <c r="AO13" s="78">
        <f>VLOOKUP(年度マスタ!$K$4&amp;"_"&amp;$AG13,データシート1!$A:$BT,MATCH("ab_"&amp;AO$2,データシート1!$A$1:$BT$1,0),0)</f>
        <v>49971</v>
      </c>
      <c r="AP13" s="78">
        <f>VLOOKUP(年度マスタ!$K$4&amp;"_"&amp;$AG13,データシート1!$A:$BT,MATCH("ab_"&amp;AP$2,データシート1!$A$1:$BT$1,0),0)</f>
        <v>0</v>
      </c>
      <c r="AQ13" s="954">
        <f>VLOOKUP(年度マスタ!$K$4&amp;"_"&amp;$AG13,データシート1!$A:$BT,MATCH("ab_"&amp;AQ$2,データシート1!$A$1:$BT$1,0),0)</f>
        <v>3.8371340818073758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3087.4760999999999</v>
      </c>
      <c r="AI14" s="78">
        <f>VLOOKUP(年度マスタ!$K$4&amp;"_"&amp;$AG14,データシート1!$A:$BT,MATCH("ab_"&amp;AI$2,データシート1!$A$1:$BT$1,0),0)</f>
        <v>1129</v>
      </c>
      <c r="AJ14" s="78">
        <f>VLOOKUP(年度マスタ!$K$4&amp;"_"&amp;$AG14,データシート1!$A:$BT,MATCH("ab_"&amp;AJ$2,データシート1!$A$1:$BT$1,0),0)</f>
        <v>119</v>
      </c>
      <c r="AK14" s="78">
        <f>VLOOKUP(年度マスタ!$K$4&amp;"_"&amp;$AG14,データシート1!$A:$BT,MATCH("ab_"&amp;AK$2,データシート1!$A$1:$BT$1,0),0)</f>
        <v>12488</v>
      </c>
      <c r="AL14" s="78">
        <f>VLOOKUP(年度マスタ!$K$4&amp;"_"&amp;$AG14,データシート1!$A:$BT,MATCH("ab_"&amp;AL$2,データシート1!$A$1:$BT$1,0),0)</f>
        <v>18238</v>
      </c>
      <c r="AM14" s="78">
        <f>VLOOKUP(年度マスタ!$K$4&amp;"_"&amp;$AG14,データシート1!$A:$BT,MATCH("ab_"&amp;AM$2,データシート1!$A$1:$BT$1,0),0)</f>
        <v>32373</v>
      </c>
      <c r="AN14" s="78">
        <f>VLOOKUP(年度マスタ!$K$4&amp;"_"&amp;$AG14,データシート1!$A:$BT,MATCH("ab_"&amp;AN$2,データシート1!$A$1:$BT$1,0),0)</f>
        <v>5732</v>
      </c>
      <c r="AO14" s="78">
        <f>VLOOKUP(年度マスタ!$K$4&amp;"_"&amp;$AG14,データシート1!$A:$BT,MATCH("ab_"&amp;AO$2,データシート1!$A$1:$BT$1,0),0)</f>
        <v>49993</v>
      </c>
      <c r="AP14" s="78">
        <f>VLOOKUP(年度マスタ!$K$4&amp;"_"&amp;$AG14,データシート1!$A:$BT,MATCH("ab_"&amp;AP$2,データシート1!$A$1:$BT$1,0),0)</f>
        <v>0</v>
      </c>
      <c r="AQ14" s="954">
        <f>VLOOKUP(年度マスタ!$K$4&amp;"_"&amp;$AG14,データシート1!$A:$BT,MATCH("ab_"&amp;AQ$2,データシート1!$A$1:$BT$1,0),0)</f>
        <v>4.7518666525573474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3226.5920000000001</v>
      </c>
      <c r="AI15" s="78">
        <f>VLOOKUP(年度マスタ!$K$4&amp;"_"&amp;$AG15,データシート1!$A:$BT,MATCH("ab_"&amp;AI$2,データシート1!$A$1:$BT$1,0),0)</f>
        <v>1129</v>
      </c>
      <c r="AJ15" s="78">
        <f>VLOOKUP(年度マスタ!$K$4&amp;"_"&amp;$AG15,データシート1!$A:$BT,MATCH("ab_"&amp;AJ$2,データシート1!$A$1:$BT$1,0),0)</f>
        <v>119</v>
      </c>
      <c r="AK15" s="78">
        <f>VLOOKUP(年度マスタ!$K$4&amp;"_"&amp;$AG15,データシート1!$A:$BT,MATCH("ab_"&amp;AK$2,データシート1!$A$1:$BT$1,0),0)</f>
        <v>12488</v>
      </c>
      <c r="AL15" s="78">
        <f>VLOOKUP(年度マスタ!$K$4&amp;"_"&amp;$AG15,データシート1!$A:$BT,MATCH("ab_"&amp;AL$2,データシート1!$A$1:$BT$1,0),0)</f>
        <v>18596</v>
      </c>
      <c r="AM15" s="78">
        <f>VLOOKUP(年度マスタ!$K$4&amp;"_"&amp;$AG15,データシート1!$A:$BT,MATCH("ab_"&amp;AM$2,データシート1!$A$1:$BT$1,0),0)</f>
        <v>32723</v>
      </c>
      <c r="AN15" s="78">
        <f>VLOOKUP(年度マスタ!$K$4&amp;"_"&amp;$AG15,データシート1!$A:$BT,MATCH("ab_"&amp;AN$2,データシート1!$A$1:$BT$1,0),0)</f>
        <v>5736</v>
      </c>
      <c r="AO15" s="78">
        <f>VLOOKUP(年度マスタ!$K$4&amp;"_"&amp;$AG15,データシート1!$A:$BT,MATCH("ab_"&amp;AO$2,データシート1!$A$1:$BT$1,0),0)</f>
        <v>50184</v>
      </c>
      <c r="AP15" s="78">
        <f>VLOOKUP(年度マスタ!$K$4&amp;"_"&amp;$AG15,データシート1!$A:$BT,MATCH("ab_"&amp;AP$2,データシート1!$A$1:$BT$1,0),0)</f>
        <v>0</v>
      </c>
      <c r="AQ15" s="954">
        <f>VLOOKUP(年度マスタ!$K$4&amp;"_"&amp;$AG15,データシート1!$A:$BT,MATCH("ab_"&amp;AQ$2,データシート1!$A$1:$BT$1,0),0)</f>
        <v>5.1598551902399992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3292.9792000000002</v>
      </c>
      <c r="AI16" s="78">
        <f>VLOOKUP(年度マスタ!$K$4&amp;"_"&amp;$AG16,データシート1!$A:$BT,MATCH("ab_"&amp;AI$2,データシート1!$A$1:$BT$1,0),0)</f>
        <v>1129</v>
      </c>
      <c r="AJ16" s="78">
        <f>VLOOKUP(年度マスタ!$K$4&amp;"_"&amp;$AG16,データシート1!$A:$BT,MATCH("ab_"&amp;AJ$2,データシート1!$A$1:$BT$1,0),0)</f>
        <v>119</v>
      </c>
      <c r="AK16" s="78">
        <f>VLOOKUP(年度マスタ!$K$4&amp;"_"&amp;$AG16,データシート1!$A:$BT,MATCH("ab_"&amp;AK$2,データシート1!$A$1:$BT$1,0),0)</f>
        <v>12488</v>
      </c>
      <c r="AL16" s="78">
        <f>VLOOKUP(年度マスタ!$K$4&amp;"_"&amp;$AG16,データシート1!$A:$BT,MATCH("ab_"&amp;AL$2,データシート1!$A$1:$BT$1,0),0)</f>
        <v>18988</v>
      </c>
      <c r="AM16" s="78">
        <f>VLOOKUP(年度マスタ!$K$4&amp;"_"&amp;$AG16,データシート1!$A:$BT,MATCH("ab_"&amp;AM$2,データシート1!$A$1:$BT$1,0),0)</f>
        <v>33005</v>
      </c>
      <c r="AN16" s="78">
        <f>VLOOKUP(年度マスタ!$K$4&amp;"_"&amp;$AG16,データシート1!$A:$BT,MATCH("ab_"&amp;AN$2,データシート1!$A$1:$BT$1,0),0)</f>
        <v>5804</v>
      </c>
      <c r="AO16" s="78">
        <f>VLOOKUP(年度マスタ!$K$4&amp;"_"&amp;$AG16,データシート1!$A:$BT,MATCH("ab_"&amp;AO$2,データシート1!$A$1:$BT$1,0),0)</f>
        <v>50306</v>
      </c>
      <c r="AP16" s="78">
        <f>VLOOKUP(年度マスタ!$K$4&amp;"_"&amp;$AG16,データシート1!$A:$BT,MATCH("ab_"&amp;AP$2,データシート1!$A$1:$BT$1,0),0)</f>
        <v>0</v>
      </c>
      <c r="AQ16" s="954">
        <f>VLOOKUP(年度マスタ!$K$4&amp;"_"&amp;$AG16,データシート1!$A:$BT,MATCH("ab_"&amp;AQ$2,データシート1!$A$1:$BT$1,0),0)</f>
        <v>5.0163760904399997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3264.5322999999999</v>
      </c>
      <c r="AI17" s="151">
        <f>VLOOKUP(年度マスタ!$K$4&amp;"_"&amp;$AG17,データシート1!$A:$BT,MATCH("ab_"&amp;AI$2,データシート1!$A$1:$BT$1,0),0)</f>
        <v>1129</v>
      </c>
      <c r="AJ17" s="151">
        <f>VLOOKUP(年度マスタ!$K$4&amp;"_"&amp;$AG17,データシート1!$A:$BT,MATCH("ab_"&amp;AJ$2,データシート1!$A$1:$BT$1,0),0)</f>
        <v>119</v>
      </c>
      <c r="AK17" s="151">
        <f>VLOOKUP(年度マスタ!$K$4&amp;"_"&amp;$AG17,データシート1!$A:$BT,MATCH("ab_"&amp;AK$2,データシート1!$A$1:$BT$1,0),0)</f>
        <v>12488</v>
      </c>
      <c r="AL17" s="151">
        <f>VLOOKUP(年度マスタ!$K$4&amp;"_"&amp;$AG17,データシート1!$A:$BT,MATCH("ab_"&amp;AL$2,データシート1!$A$1:$BT$1,0),0)</f>
        <v>19311</v>
      </c>
      <c r="AM17" s="151">
        <f>VLOOKUP(年度マスタ!$K$4&amp;"_"&amp;$AG17,データシート1!$A:$BT,MATCH("ab_"&amp;AM$2,データシート1!$A$1:$BT$1,0),0)</f>
        <v>33131</v>
      </c>
      <c r="AN17" s="151">
        <f>VLOOKUP(年度マスタ!$K$4&amp;"_"&amp;$AG17,データシート1!$A:$BT,MATCH("ab_"&amp;AN$2,データシート1!$A$1:$BT$1,0),0)</f>
        <v>5722</v>
      </c>
      <c r="AO17" s="151">
        <f>VLOOKUP(年度マスタ!$K$4&amp;"_"&amp;$AG17,データシート1!$A:$BT,MATCH("ab_"&amp;AO$2,データシート1!$A$1:$BT$1,0),0)</f>
        <v>50272</v>
      </c>
      <c r="AP17" s="151">
        <f>VLOOKUP(年度マスタ!$K$4&amp;"_"&amp;$AG17,データシート1!$A:$BT,MATCH("ab_"&amp;AP$2,データシート1!$A$1:$BT$1,0),0)</f>
        <v>0</v>
      </c>
      <c r="AQ17" s="955">
        <f>VLOOKUP(年度マスタ!$K$4&amp;"_"&amp;$AG17,データシート1!$A:$BT,MATCH("ab_"&amp;AQ$2,データシート1!$A$1:$BT$1,0),0)</f>
        <v>5.2900465260300003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3105.6779000000001</v>
      </c>
      <c r="AI18" s="78">
        <f>VLOOKUP(年度マスタ!$K$4&amp;"_"&amp;$AG18,データシート1!$A:$BT,MATCH("ab_"&amp;AI$2,データシート1!$A$1:$BT$1,0),0)</f>
        <v>1255</v>
      </c>
      <c r="AJ18" s="78">
        <f>VLOOKUP(年度マスタ!$K$4&amp;"_"&amp;$AG18,データシート1!$A:$BT,MATCH("ab_"&amp;AJ$2,データシート1!$A$1:$BT$1,0),0)</f>
        <v>143</v>
      </c>
      <c r="AK18" s="78">
        <f>VLOOKUP(年度マスタ!$K$4&amp;"_"&amp;$AG18,データシート1!$A:$BT,MATCH("ab_"&amp;AK$2,データシート1!$A$1:$BT$1,0),0)</f>
        <v>12487</v>
      </c>
      <c r="AL18" s="78">
        <f>VLOOKUP(年度マスタ!$K$4&amp;"_"&amp;$AG18,データシート1!$A:$BT,MATCH("ab_"&amp;AL$2,データシート1!$A$1:$BT$1,0),0)</f>
        <v>19311</v>
      </c>
      <c r="AM18" s="78">
        <f>VLOOKUP(年度マスタ!$K$4&amp;"_"&amp;$AG18,データシート1!$A:$BT,MATCH("ab_"&amp;AM$2,データシート1!$A$1:$BT$1,0),0)</f>
        <v>33341</v>
      </c>
      <c r="AN18" s="78">
        <f>VLOOKUP(年度マスタ!$K$4&amp;"_"&amp;$AG18,データシート1!$A:$BT,MATCH("ab_"&amp;AN$2,データシート1!$A$1:$BT$1,0),0)</f>
        <v>5742</v>
      </c>
      <c r="AO18" s="78">
        <f>VLOOKUP(年度マスタ!$K$4&amp;"_"&amp;$AG18,データシート1!$A:$BT,MATCH("ab_"&amp;AO$2,データシート1!$A$1:$BT$1,0),0)</f>
        <v>49905</v>
      </c>
      <c r="AP18" s="78">
        <f>VLOOKUP(年度マスタ!$K$4&amp;"_"&amp;$AG18,データシート1!$A:$BT,MATCH("ab_"&amp;AP$2,データシート1!$A$1:$BT$1,0),0)</f>
        <v>0</v>
      </c>
      <c r="AQ18" s="954">
        <f>VLOOKUP(年度マスタ!$K$4&amp;"_"&amp;$AG18,データシート1!$A:$BT,MATCH("ab_"&amp;AQ$2,データシート1!$A$1:$BT$1,0),0)</f>
        <v>6.6821864443800001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3220.6109999999999</v>
      </c>
      <c r="AI19" s="78">
        <f>VLOOKUP(年度マスタ!$K$4&amp;"_"&amp;$AG19,データシート1!$A:$BT,MATCH("ab_"&amp;AI$2,データシート1!$A$1:$BT$1,0),0)</f>
        <v>1255</v>
      </c>
      <c r="AJ19" s="78">
        <f>VLOOKUP(年度マスタ!$K$4&amp;"_"&amp;$AG19,データシート1!$A:$BT,MATCH("ab_"&amp;AJ$2,データシート1!$A$1:$BT$1,0),0)</f>
        <v>143</v>
      </c>
      <c r="AK19" s="78">
        <f>VLOOKUP(年度マスタ!$K$4&amp;"_"&amp;$AG19,データシート1!$A:$BT,MATCH("ab_"&amp;AK$2,データシート1!$A$1:$BT$1,0),0)</f>
        <v>12487</v>
      </c>
      <c r="AL19" s="78">
        <f>VLOOKUP(年度マスタ!$K$4&amp;"_"&amp;$AG19,データシート1!$A:$BT,MATCH("ab_"&amp;AL$2,データシート1!$A$1:$BT$1,0),0)</f>
        <v>19500</v>
      </c>
      <c r="AM19" s="78">
        <f>VLOOKUP(年度マスタ!$K$4&amp;"_"&amp;$AG19,データシート1!$A:$BT,MATCH("ab_"&amp;AM$2,データシート1!$A$1:$BT$1,0),0)</f>
        <v>33510</v>
      </c>
      <c r="AN19" s="78">
        <f>VLOOKUP(年度マスタ!$K$4&amp;"_"&amp;$AG19,データシート1!$A:$BT,MATCH("ab_"&amp;AN$2,データシート1!$A$1:$BT$1,0),0)</f>
        <v>5789</v>
      </c>
      <c r="AO19" s="78">
        <f>VLOOKUP(年度マスタ!$K$4&amp;"_"&amp;$AG19,データシート1!$A:$BT,MATCH("ab_"&amp;AO$2,データシート1!$A$1:$BT$1,0),0)</f>
        <v>49769</v>
      </c>
      <c r="AP19" s="78">
        <f>VLOOKUP(年度マスタ!$K$4&amp;"_"&amp;$AG19,データシート1!$A:$BT,MATCH("ab_"&amp;AP$2,データシート1!$A$1:$BT$1,0),0)</f>
        <v>0</v>
      </c>
      <c r="AQ19" s="954">
        <f>VLOOKUP(年度マスタ!$K$4&amp;"_"&amp;$AG19,データシート1!$A:$BT,MATCH("ab_"&amp;AQ$2,データシート1!$A$1:$BT$1,0),0)</f>
        <v>5.7119616936200002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3593.2746999999999</v>
      </c>
      <c r="AI20" s="78">
        <f>VLOOKUP(年度マスタ!$K$4&amp;"_"&amp;$AG20,データシート1!$A:$BT,MATCH("ab_"&amp;AI$2,データシート1!$A$1:$BT$1,0),0)</f>
        <v>1255</v>
      </c>
      <c r="AJ20" s="78">
        <f>VLOOKUP(年度マスタ!$K$4&amp;"_"&amp;$AG20,データシート1!$A:$BT,MATCH("ab_"&amp;AJ$2,データシート1!$A$1:$BT$1,0),0)</f>
        <v>143</v>
      </c>
      <c r="AK20" s="78">
        <f>VLOOKUP(年度マスタ!$K$4&amp;"_"&amp;$AG20,データシート1!$A:$BT,MATCH("ab_"&amp;AK$2,データシート1!$A$1:$BT$1,0),0)</f>
        <v>12487</v>
      </c>
      <c r="AL20" s="78">
        <f>VLOOKUP(年度マスタ!$K$4&amp;"_"&amp;$AG20,データシート1!$A:$BT,MATCH("ab_"&amp;AL$2,データシート1!$A$1:$BT$1,0),0)</f>
        <v>19731</v>
      </c>
      <c r="AM20" s="78">
        <f>VLOOKUP(年度マスタ!$K$4&amp;"_"&amp;$AG20,データシート1!$A:$BT,MATCH("ab_"&amp;AM$2,データシート1!$A$1:$BT$1,0),0)</f>
        <v>33654</v>
      </c>
      <c r="AN20" s="78">
        <f>VLOOKUP(年度マスタ!$K$4&amp;"_"&amp;$AG20,データシート1!$A:$BT,MATCH("ab_"&amp;AN$2,データシート1!$A$1:$BT$1,0),0)</f>
        <v>5906</v>
      </c>
      <c r="AO20" s="78">
        <f>VLOOKUP(年度マスタ!$K$4&amp;"_"&amp;$AG20,データシート1!$A:$BT,MATCH("ab_"&amp;AO$2,データシート1!$A$1:$BT$1,0),0)</f>
        <v>49708</v>
      </c>
      <c r="AP20" s="78">
        <f>VLOOKUP(年度マスタ!$K$4&amp;"_"&amp;$AG20,データシート1!$A:$BT,MATCH("ab_"&amp;AP$2,データシート1!$A$1:$BT$1,0),0)</f>
        <v>0</v>
      </c>
      <c r="AQ20" s="954">
        <f>VLOOKUP(年度マスタ!$K$4&amp;"_"&amp;$AG20,データシート1!$A:$BT,MATCH("ab_"&amp;AQ$2,データシート1!$A$1:$BT$1,0),0)</f>
        <v>4.6861050079200002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能美市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455.31599999999997</v>
      </c>
      <c r="BE13" s="70" t="str">
        <f>年度マスタ!K4</f>
        <v>17211</v>
      </c>
      <c r="BF13" s="70" t="str">
        <f>年度マスタ!K4</f>
        <v>17211</v>
      </c>
      <c r="BG13" s="70" t="str">
        <f>年度マスタ!K4</f>
        <v>17211</v>
      </c>
      <c r="BH13" s="278" t="s">
        <v>195</v>
      </c>
      <c r="BI13" s="278" t="s">
        <v>195</v>
      </c>
      <c r="BJ13" s="278" t="s">
        <v>195</v>
      </c>
      <c r="BK13" s="278" t="str">
        <f>年度マスタ!K4</f>
        <v>17211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455.31599999999997</v>
      </c>
      <c r="AY14" s="70"/>
      <c r="BE14" s="70" t="str">
        <f>AP2</f>
        <v>能美市</v>
      </c>
      <c r="BF14" s="70" t="str">
        <f>AP2</f>
        <v>能美市</v>
      </c>
      <c r="BG14" s="70" t="str">
        <f>AP2</f>
        <v>能美市</v>
      </c>
      <c r="BH14" s="70" t="s">
        <v>205</v>
      </c>
      <c r="BI14" s="70" t="s">
        <v>205</v>
      </c>
      <c r="BJ14" s="70" t="s">
        <v>205</v>
      </c>
      <c r="BK14" s="70" t="str">
        <f>AP2</f>
        <v>能美市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12.023999999999999</v>
      </c>
      <c r="AY17" s="165">
        <f>AX17</f>
        <v>12.023999999999999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5.4610000000000003</v>
      </c>
      <c r="BG17" s="952">
        <f t="shared" ref="BG17:BG39" si="2">BF17/BE17</f>
        <v>5.4610000000000003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9.439604782056997E-2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3.5169999999999999</v>
      </c>
      <c r="BG20" s="952">
        <f t="shared" si="2"/>
        <v>3.5169999999999999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9.7146695583854824E-3</v>
      </c>
    </row>
    <row r="21" spans="2:63" ht="15.95" customHeight="1" thickTop="1" thickBot="1">
      <c r="B21" s="283"/>
      <c r="C21" s="407" t="s">
        <v>204</v>
      </c>
      <c r="D21" s="522"/>
      <c r="E21" s="522"/>
      <c r="F21" s="877">
        <f>SUM(F22,F26,F27,F28)</f>
        <v>339.29</v>
      </c>
      <c r="G21" s="877">
        <f t="shared" ref="G21:O21" si="5">SUM(G22,G26,G27,G28)</f>
        <v>415.87599999999998</v>
      </c>
      <c r="H21" s="877">
        <f t="shared" si="5"/>
        <v>480.07300000000004</v>
      </c>
      <c r="I21" s="877">
        <f t="shared" si="5"/>
        <v>507.51099999999997</v>
      </c>
      <c r="J21" s="877">
        <f t="shared" si="5"/>
        <v>533.46299999999997</v>
      </c>
      <c r="K21" s="877">
        <f t="shared" si="5"/>
        <v>520.88599999999997</v>
      </c>
      <c r="L21" s="877">
        <f t="shared" si="5"/>
        <v>512.48299999999995</v>
      </c>
      <c r="M21" s="877">
        <f t="shared" si="5"/>
        <v>394.01300000000003</v>
      </c>
      <c r="N21" s="877">
        <f t="shared" si="5"/>
        <v>465.005</v>
      </c>
      <c r="O21" s="877">
        <f t="shared" si="5"/>
        <v>417.94400000000002</v>
      </c>
      <c r="P21" s="878">
        <f>SUM(P22,P26,P27,P28)</f>
        <v>467.34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328.69</v>
      </c>
      <c r="G22" s="879">
        <f t="shared" ref="G22:P22" si="6">SUM(G23:G25)</f>
        <v>400.86099999999999</v>
      </c>
      <c r="H22" s="879">
        <f t="shared" si="6"/>
        <v>465.01400000000001</v>
      </c>
      <c r="I22" s="879">
        <f t="shared" si="6"/>
        <v>493.50799999999998</v>
      </c>
      <c r="J22" s="879">
        <f t="shared" si="6"/>
        <v>515.33600000000001</v>
      </c>
      <c r="K22" s="879">
        <f t="shared" si="6"/>
        <v>503.40600000000001</v>
      </c>
      <c r="L22" s="879">
        <f t="shared" si="6"/>
        <v>493.58</v>
      </c>
      <c r="M22" s="879">
        <f t="shared" si="6"/>
        <v>377.22</v>
      </c>
      <c r="N22" s="879">
        <f t="shared" si="6"/>
        <v>449.33800000000002</v>
      </c>
      <c r="O22" s="879">
        <f t="shared" si="6"/>
        <v>404.101</v>
      </c>
      <c r="P22" s="880">
        <f t="shared" si="6"/>
        <v>455.31599999999997</v>
      </c>
      <c r="Z22" s="273"/>
      <c r="AB22" s="272"/>
      <c r="AC22" s="521" t="s">
        <v>286</v>
      </c>
      <c r="AP22" s="16" t="s">
        <v>287</v>
      </c>
      <c r="AQ22" s="273"/>
      <c r="AV22" s="70" t="str">
        <f>AW22</f>
        <v>エネルギー起源CO2</v>
      </c>
      <c r="AW22" s="70" t="str">
        <f>D56</f>
        <v>エネルギー起源CO2</v>
      </c>
      <c r="AX22" s="165">
        <f>P56</f>
        <v>411.77199999999999</v>
      </c>
      <c r="AY22" s="165">
        <f>AX22</f>
        <v>411.77199999999999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328.69</v>
      </c>
      <c r="G23" s="881">
        <f>IFERROR(VLOOKUP(年度マスタ!$K$4&amp;"_"&amp;G$20,データシート1!$A:$BU,MATCH("ba_"&amp;$E23,データシート1!$A$1:$BU$1,0),0),0)</f>
        <v>400.86099999999999</v>
      </c>
      <c r="H23" s="881">
        <f>IFERROR(VLOOKUP(年度マスタ!$K$4&amp;"_"&amp;H$20,データシート1!$A:$BU,MATCH("ba_"&amp;$E23,データシート1!$A$1:$BU$1,0),0),0)</f>
        <v>465.01400000000001</v>
      </c>
      <c r="I23" s="881">
        <f>IFERROR(VLOOKUP(年度マスタ!$K$4&amp;"_"&amp;I$20,データシート1!$A:$BU,MATCH("ba_"&amp;$E23,データシート1!$A$1:$BU$1,0),0),0)</f>
        <v>493.50799999999998</v>
      </c>
      <c r="J23" s="881">
        <f>IFERROR(VLOOKUP(年度マスタ!$K$4&amp;"_"&amp;J$20,データシート1!$A:$BU,MATCH("ba_"&amp;$E23,データシート1!$A$1:$BU$1,0),0),0)</f>
        <v>515.33600000000001</v>
      </c>
      <c r="K23" s="881">
        <f>IFERROR(VLOOKUP(年度マスタ!$K$4&amp;"_"&amp;K$20,データシート1!$A:$BU,MATCH("ba_"&amp;$E23,データシート1!$A$1:$BU$1,0),0),0)</f>
        <v>503.40600000000001</v>
      </c>
      <c r="L23" s="881">
        <f>IFERROR(VLOOKUP(年度マスタ!$K$4&amp;"_"&amp;L$20,データシート1!$A:$BU,MATCH("ba_"&amp;$E23,データシート1!$A$1:$BU$1,0),0),0)</f>
        <v>493.58</v>
      </c>
      <c r="M23" s="881">
        <f>IFERROR(VLOOKUP(年度マスタ!$K$4&amp;"_"&amp;M$20,データシート1!$A:$BU,MATCH("ba_"&amp;$E23,データシート1!$A$1:$BU$1,0),0),0)</f>
        <v>377.22</v>
      </c>
      <c r="N23" s="881">
        <f>IFERROR(VLOOKUP(年度マスタ!$K$4&amp;"_"&amp;N$20,データシート1!$A:$BU,MATCH("ba_"&amp;$E23,データシート1!$A$1:$BU$1,0),0),0)</f>
        <v>449.33800000000002</v>
      </c>
      <c r="O23" s="881">
        <f>IFERROR(VLOOKUP(年度マスタ!$K$4&amp;"_"&amp;O$20,データシート1!$A:$BU,MATCH("ba_"&amp;$E23,データシート1!$A$1:$BU$1,0),0),0)</f>
        <v>404.101</v>
      </c>
      <c r="P23" s="882">
        <f>IFERROR(VLOOKUP(年度マスタ!$K$4&amp;"_"&amp;P$20,データシート1!$A:$BU,MATCH("ba_"&amp;$E23,データシート1!$A$1:$BU$1,0),0),0)</f>
        <v>455.31599999999997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11：繊維工業(N=7)</v>
      </c>
      <c r="BE23" s="845">
        <f>VLOOKUP(BE$13&amp;"_"&amp;$AV$8,データシート2!$A:$SI,MATCH($AV$5&amp;"_"&amp;$BA23&amp;$AV$6,データシート2!$A$1:$SI$1,0),0)</f>
        <v>7</v>
      </c>
      <c r="BF23" s="952">
        <f>VLOOKUP(BF$13&amp;"_"&amp;$AW$8,データシート2!$A:$SI,MATCH($AW$5&amp;"_"&amp;$BA23&amp;$AW$6,データシート2!$A$1:$SI$1,0),0)</f>
        <v>156.54900000000001</v>
      </c>
      <c r="BG23" s="952">
        <f t="shared" ref="BG23" si="8">BF23/BE23</f>
        <v>22.364142857142859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1.1272311180576808</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275.34861302949162</v>
      </c>
      <c r="AG24" s="877">
        <f t="shared" ref="AG24:AP24" si="11">AG25+AG29</f>
        <v>292.37588656124694</v>
      </c>
      <c r="AH24" s="877">
        <f t="shared" si="11"/>
        <v>318.53969747357218</v>
      </c>
      <c r="AI24" s="877">
        <f t="shared" si="11"/>
        <v>310.00792397079783</v>
      </c>
      <c r="AJ24" s="877">
        <f t="shared" si="11"/>
        <v>335.92235400920697</v>
      </c>
      <c r="AK24" s="877">
        <f t="shared" si="11"/>
        <v>304.58760390461771</v>
      </c>
      <c r="AL24" s="877">
        <f t="shared" si="11"/>
        <v>276.79730456658643</v>
      </c>
      <c r="AM24" s="877">
        <f t="shared" si="11"/>
        <v>265.87935455483927</v>
      </c>
      <c r="AN24" s="877">
        <f t="shared" si="11"/>
        <v>245.57084370284292</v>
      </c>
      <c r="AO24" s="877">
        <f t="shared" si="11"/>
        <v>251.3911881844831</v>
      </c>
      <c r="AP24" s="878">
        <f t="shared" si="11"/>
        <v>299.33880330349922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203.687207985155</v>
      </c>
      <c r="AG25" s="879">
        <f>①CO2排出量の現状把握!AA35</f>
        <v>220.54377978978118</v>
      </c>
      <c r="AH25" s="879">
        <f>①CO2排出量の現状把握!AB35</f>
        <v>245.67595406571056</v>
      </c>
      <c r="AI25" s="879">
        <f>①CO2排出量の現状把握!AC35</f>
        <v>236.44113510038483</v>
      </c>
      <c r="AJ25" s="879">
        <f>①CO2排出量の現状把握!AD35</f>
        <v>264.25142255925101</v>
      </c>
      <c r="AK25" s="879">
        <f>①CO2排出量の現状把握!AE35</f>
        <v>237.16737119308854</v>
      </c>
      <c r="AL25" s="879">
        <f>①CO2排出量の現状把握!AF35</f>
        <v>217.39056144340054</v>
      </c>
      <c r="AM25" s="879">
        <f>①CO2排出量の現状把握!AG35</f>
        <v>209.26840458793305</v>
      </c>
      <c r="AN25" s="879">
        <f>①CO2排出量の現状把握!AH35</f>
        <v>192.56463286825334</v>
      </c>
      <c r="AO25" s="879">
        <f>①CO2排出量の現状把握!AI35</f>
        <v>202.96044806438741</v>
      </c>
      <c r="AP25" s="880">
        <f>①CO2排出量の現状把握!AJ35</f>
        <v>248.27154186118997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10.6</v>
      </c>
      <c r="G26" s="879">
        <f>IFERROR(VLOOKUP(年度マスタ!$K$4&amp;"_"&amp;G$20,データシート1!$A:$BU,MATCH("ba_"&amp;$D26,データシート1!$A$1:$BU$1,0),0),0)</f>
        <v>15.015000000000001</v>
      </c>
      <c r="H26" s="879">
        <f>IFERROR(VLOOKUP(年度マスタ!$K$4&amp;"_"&amp;H$20,データシート1!$A:$BU,MATCH("ba_"&amp;$D26,データシート1!$A$1:$BU$1,0),0),0)</f>
        <v>15.058999999999999</v>
      </c>
      <c r="I26" s="879">
        <f>IFERROR(VLOOKUP(年度マスタ!$K$4&amp;"_"&amp;I$20,データシート1!$A:$BU,MATCH("ba_"&amp;$D26,データシート1!$A$1:$BU$1,0),0),0)</f>
        <v>14.003</v>
      </c>
      <c r="J26" s="879">
        <f>IFERROR(VLOOKUP(年度マスタ!$K$4&amp;"_"&amp;J$20,データシート1!$A:$BU,MATCH("ba_"&amp;$D26,データシート1!$A$1:$BU$1,0),0),0)</f>
        <v>18.127000000000002</v>
      </c>
      <c r="K26" s="879">
        <f>IFERROR(VLOOKUP(年度マスタ!$K$4&amp;"_"&amp;K$20,データシート1!$A:$BU,MATCH("ba_"&amp;$D26,データシート1!$A$1:$BU$1,0),0),0)</f>
        <v>17.48</v>
      </c>
      <c r="L26" s="879">
        <f>IFERROR(VLOOKUP(年度マスタ!$K$4&amp;"_"&amp;L$20,データシート1!$A:$BU,MATCH("ba_"&amp;$D26,データシート1!$A$1:$BU$1,0),0),0)</f>
        <v>18.902999999999999</v>
      </c>
      <c r="M26" s="879">
        <f>IFERROR(VLOOKUP(年度マスタ!$K$4&amp;"_"&amp;M$20,データシート1!$A:$BU,MATCH("ba_"&amp;$D26,データシート1!$A$1:$BU$1,0),0),0)</f>
        <v>16.792999999999999</v>
      </c>
      <c r="N26" s="879">
        <f>IFERROR(VLOOKUP(年度マスタ!$K$4&amp;"_"&amp;N$20,データシート1!$A:$BU,MATCH("ba_"&amp;$D26,データシート1!$A$1:$BU$1,0),0),0)</f>
        <v>15.667</v>
      </c>
      <c r="O26" s="879">
        <f>IFERROR(VLOOKUP(年度マスタ!$K$4&amp;"_"&amp;O$20,データシート1!$A:$BU,MATCH("ba_"&amp;$D26,データシート1!$A$1:$BU$1,0),0),0)</f>
        <v>13.843</v>
      </c>
      <c r="P26" s="880">
        <f>IFERROR(VLOOKUP(年度マスタ!$K$4&amp;"_"&amp;P$20,データシート1!$A:$BU,MATCH("ba_"&amp;$D26,データシート1!$A$1:$BU$1,0),0),0)</f>
        <v>12.023999999999999</v>
      </c>
      <c r="Z26" s="273"/>
      <c r="AB26" s="272"/>
      <c r="AC26" s="522"/>
      <c r="AD26" s="410"/>
      <c r="AE26" s="409" t="s">
        <v>184</v>
      </c>
      <c r="AF26" s="881">
        <f>①CO2排出量の現状把握!Z36</f>
        <v>190.43298183895499</v>
      </c>
      <c r="AG26" s="881">
        <f>①CO2排出量の現状把握!AA36</f>
        <v>208.029312173438</v>
      </c>
      <c r="AH26" s="881">
        <f>①CO2排出量の現状把握!AB36</f>
        <v>234.81669258483581</v>
      </c>
      <c r="AI26" s="881">
        <f>①CO2排出量の現状把握!AC36</f>
        <v>227.02376295000079</v>
      </c>
      <c r="AJ26" s="881">
        <f>①CO2排出量の現状把握!AD36</f>
        <v>254.2831275111011</v>
      </c>
      <c r="AK26" s="881">
        <f>①CO2排出量の現状把握!AE36</f>
        <v>226.81236235627875</v>
      </c>
      <c r="AL26" s="881">
        <f>①CO2排出量の現状把握!AF36</f>
        <v>207.45549352753062</v>
      </c>
      <c r="AM26" s="881">
        <f>①CO2排出量の現状把握!AG36</f>
        <v>200.13216390770174</v>
      </c>
      <c r="AN26" s="881">
        <f>①CO2排出量の現状把握!AH36</f>
        <v>183.6096555318245</v>
      </c>
      <c r="AO26" s="881">
        <f>①CO2排出量の現状把握!AI36</f>
        <v>192.00877869425619</v>
      </c>
      <c r="AP26" s="882">
        <f>①CO2排出量の現状把握!AJ36</f>
        <v>237.27250067258055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4.1725838634170618</v>
      </c>
      <c r="AG27" s="881">
        <f>①CO2排出量の現状把握!AA37</f>
        <v>3.7786015259204331</v>
      </c>
      <c r="AH27" s="881">
        <f>①CO2排出量の現状把握!AB37</f>
        <v>2.912756045454687</v>
      </c>
      <c r="AI27" s="881">
        <f>①CO2排出量の現状把握!AC37</f>
        <v>2.7092782974732881</v>
      </c>
      <c r="AJ27" s="881">
        <f>①CO2排出量の現状把握!AD37</f>
        <v>2.7023677147092151</v>
      </c>
      <c r="AK27" s="881">
        <f>①CO2排出量の現状把握!AE37</f>
        <v>2.7088738368349565</v>
      </c>
      <c r="AL27" s="881">
        <f>①CO2排出量の現状把握!AF37</f>
        <v>2.6035710399972878</v>
      </c>
      <c r="AM27" s="881">
        <f>①CO2排出量の現状把握!AG37</f>
        <v>2.3766915641845343</v>
      </c>
      <c r="AN27" s="881">
        <f>①CO2排出量の現状把握!AH37</f>
        <v>2.145350533028008</v>
      </c>
      <c r="AO27" s="881">
        <f>①CO2排出量の現状把握!AI37</f>
        <v>2.6120424876637118</v>
      </c>
      <c r="AP27" s="882">
        <f>①CO2排出量の現状把握!AJ37</f>
        <v>2.7688365931465846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5.5830000000000002</v>
      </c>
      <c r="BG27" s="952">
        <f t="shared" si="2"/>
        <v>5.5830000000000002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0.64371485194436584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9.0816422827829566</v>
      </c>
      <c r="AG28" s="881">
        <f>①CO2排出量の現状把握!AA38</f>
        <v>8.7358660904227428</v>
      </c>
      <c r="AH28" s="881">
        <f>①CO2排出量の現状把握!AB38</f>
        <v>7.946505435420038</v>
      </c>
      <c r="AI28" s="881">
        <f>①CO2排出量の現状把握!AC38</f>
        <v>6.7080938529107623</v>
      </c>
      <c r="AJ28" s="881">
        <f>①CO2排出量の現状把握!AD38</f>
        <v>7.2659273334406773</v>
      </c>
      <c r="AK28" s="881">
        <f>①CO2排出量の現状把握!AE38</f>
        <v>7.6461349999748229</v>
      </c>
      <c r="AL28" s="881">
        <f>①CO2排出量の現状把握!AF38</f>
        <v>7.3314968758726318</v>
      </c>
      <c r="AM28" s="881">
        <f>①CO2排出量の現状把握!AG38</f>
        <v>6.7595491160467658</v>
      </c>
      <c r="AN28" s="881">
        <f>①CO2排出量の現状把握!AH38</f>
        <v>6.8096268034008043</v>
      </c>
      <c r="AO28" s="881">
        <f>①CO2排出量の現状把握!AI38</f>
        <v>8.3396268824675239</v>
      </c>
      <c r="AP28" s="882">
        <f>①CO2排出量の現状把握!AJ38</f>
        <v>8.2302045954628511</v>
      </c>
      <c r="AQ28" s="273"/>
      <c r="AV28" s="70" t="str">
        <f t="shared" si="14"/>
        <v>HFC</v>
      </c>
      <c r="AW28" s="70" t="str">
        <f t="shared" si="13"/>
        <v>HFC</v>
      </c>
      <c r="AX28" s="287">
        <f t="shared" si="12"/>
        <v>3.9</v>
      </c>
      <c r="AY28" s="287">
        <f t="shared" si="15"/>
        <v>3.9</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71.661405044336604</v>
      </c>
      <c r="AG29" s="883">
        <f>①CO2排出量の現状把握!AA39</f>
        <v>71.83210677146576</v>
      </c>
      <c r="AH29" s="883">
        <f>①CO2排出量の現状把握!AB39</f>
        <v>72.86374340786162</v>
      </c>
      <c r="AI29" s="883">
        <f>①CO2排出量の現状把握!AC39</f>
        <v>73.566788870413021</v>
      </c>
      <c r="AJ29" s="883">
        <f>①CO2排出量の現状把握!AD39</f>
        <v>71.670931449955958</v>
      </c>
      <c r="AK29" s="883">
        <f>①CO2排出量の現状把握!AE39</f>
        <v>67.420232711529181</v>
      </c>
      <c r="AL29" s="883">
        <f>①CO2排出量の現状把握!AF39</f>
        <v>59.406743123185912</v>
      </c>
      <c r="AM29" s="883">
        <f>①CO2排出量の現状把握!AG39</f>
        <v>56.610949966906226</v>
      </c>
      <c r="AN29" s="883">
        <f>①CO2排出量の現状把握!AH39</f>
        <v>53.006210834589581</v>
      </c>
      <c r="AO29" s="883">
        <f>①CO2排出量の現状把握!AI39</f>
        <v>48.430740120095699</v>
      </c>
      <c r="AP29" s="884">
        <f>①CO2排出量の現状把握!AJ39</f>
        <v>51.067261442309245</v>
      </c>
      <c r="AQ29" s="273"/>
      <c r="AV29" s="70" t="str">
        <f t="shared" si="14"/>
        <v>PFC</v>
      </c>
      <c r="AW29" s="70" t="str">
        <f t="shared" si="13"/>
        <v>PFC</v>
      </c>
      <c r="AX29" s="287">
        <f t="shared" si="12"/>
        <v>47.54</v>
      </c>
      <c r="AY29" s="287">
        <f t="shared" si="15"/>
        <v>47.54</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12.079000000000001</v>
      </c>
      <c r="BG30" s="952">
        <f t="shared" si="2"/>
        <v>12.079000000000001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0.44247206593402139</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4.1280000000000001</v>
      </c>
      <c r="AY31" s="287">
        <f t="shared" si="15"/>
        <v>4.1280000000000001</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25：はん用機械器具製造業(N=2)</v>
      </c>
      <c r="BE32" s="845">
        <f>VLOOKUP(BE$13&amp;"_"&amp;$AV$8,データシート2!$A:$SI,MATCH($AV$5&amp;"_"&amp;$BA32&amp;$AV$6,データシート2!$A$1:$SI$1,0),0)</f>
        <v>2</v>
      </c>
      <c r="BF32" s="952">
        <f>VLOOKUP(BF$13&amp;"_"&amp;$AW$8,データシート2!$A:$SI,MATCH($AW$5&amp;"_"&amp;$BA32&amp;$AW$6,データシート2!$A$1:$SI$1,0),0)</f>
        <v>15.423</v>
      </c>
      <c r="BG32" s="952">
        <f t="shared" si="2"/>
        <v>7.7115</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0.4850669673677912</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28：電子部品等製造業(N=4)</v>
      </c>
      <c r="BE35" s="845">
        <f>VLOOKUP(BE$13&amp;"_"&amp;$AV$8,データシート2!$A:$SI,MATCH($AV$5&amp;"_"&amp;$BA35&amp;$AV$6,データシート2!$A$1:$SI$1,0),0)</f>
        <v>4</v>
      </c>
      <c r="BF35" s="952">
        <f>VLOOKUP(BF$13&amp;"_"&amp;$AW$8,データシート2!$A:$SI,MATCH($AW$5&amp;"_"&amp;$BA35&amp;$AW$6,データシート2!$A$1:$SI$1,0),0)</f>
        <v>241.51300000000001</v>
      </c>
      <c r="BG35" s="952">
        <f t="shared" si="2"/>
        <v>60.378250000000001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1.7774065268846739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0.14791783657384089</v>
      </c>
      <c r="AG37" s="460">
        <f t="shared" ref="AG37:AP37" si="21">IFERROR(IF(G26/AG29&gt;1,1,G26/AG29),0)</f>
        <v>0.20902909123590521</v>
      </c>
      <c r="AH37" s="460">
        <f t="shared" si="21"/>
        <v>0.20667343311893596</v>
      </c>
      <c r="AI37" s="460">
        <f t="shared" si="21"/>
        <v>0.19034404267210997</v>
      </c>
      <c r="AJ37" s="460">
        <f t="shared" si="21"/>
        <v>0.25291983281474628</v>
      </c>
      <c r="AK37" s="460">
        <f t="shared" si="21"/>
        <v>0.25926935130573697</v>
      </c>
      <c r="AL37" s="460">
        <f t="shared" si="21"/>
        <v>0.31819620141105376</v>
      </c>
      <c r="AM37" s="460">
        <f t="shared" si="21"/>
        <v>0.29663872466045693</v>
      </c>
      <c r="AN37" s="460">
        <f t="shared" si="21"/>
        <v>0.29556913715055422</v>
      </c>
      <c r="AO37" s="460">
        <f t="shared" si="21"/>
        <v>0.28583085795659829</v>
      </c>
      <c r="AP37" s="460">
        <f t="shared" si="21"/>
        <v>0.23545417671522348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15.191000000000001</v>
      </c>
      <c r="BG38" s="952">
        <f t="shared" si="2"/>
        <v>15.191000000000001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1.1037619268543715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3.0009999999999999</v>
      </c>
      <c r="BG46" s="952">
        <f t="shared" si="22"/>
        <v>3.0009999999999999</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0.24875922909030146</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9.0229999999999997</v>
      </c>
      <c r="BG49" s="952">
        <f t="shared" si="22"/>
        <v>9.0229999999999997</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1.0565907475133443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339.28999999999996</v>
      </c>
      <c r="G55" s="885">
        <f t="shared" ref="G55:P55" si="32">SUM(G56,G57,G60,G61,G62,G63,G64,G65,)</f>
        <v>415.87599999999998</v>
      </c>
      <c r="H55" s="885">
        <f t="shared" si="32"/>
        <v>480.07299999999998</v>
      </c>
      <c r="I55" s="885">
        <f t="shared" si="32"/>
        <v>507.51100000000002</v>
      </c>
      <c r="J55" s="885">
        <f t="shared" si="32"/>
        <v>533.46299999999997</v>
      </c>
      <c r="K55" s="885">
        <f t="shared" si="32"/>
        <v>520.88600000000008</v>
      </c>
      <c r="L55" s="885">
        <f t="shared" si="32"/>
        <v>512.48300000000006</v>
      </c>
      <c r="M55" s="885">
        <f t="shared" si="32"/>
        <v>394.01300000000003</v>
      </c>
      <c r="N55" s="885">
        <f t="shared" si="32"/>
        <v>465.005</v>
      </c>
      <c r="O55" s="885">
        <f t="shared" si="32"/>
        <v>417.94400000000002</v>
      </c>
      <c r="P55" s="886">
        <f t="shared" si="32"/>
        <v>467.34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316.08999999999997</v>
      </c>
      <c r="G56" s="887">
        <f>IFERROR(VLOOKUP(年度マスタ!$K$4&amp;"_"&amp;G$54,データシート1!$A:$CE,MATCH("bc_"&amp;$C56,データシート1!$A$1:$CE$1,0),0),0)</f>
        <v>401.87599999999998</v>
      </c>
      <c r="H56" s="887">
        <f>IFERROR(VLOOKUP(年度マスタ!$K$4&amp;"_"&amp;H$54,データシート1!$A:$CE,MATCH("bc_"&amp;$C56,データシート1!$A$1:$CE$1,0),0),0)</f>
        <v>397.19499999999999</v>
      </c>
      <c r="I56" s="887">
        <f>IFERROR(VLOOKUP(年度マスタ!$K$4&amp;"_"&amp;I$54,データシート1!$A:$CE,MATCH("bc_"&amp;$C56,データシート1!$A$1:$CE$1,0),0),0)</f>
        <v>488.59500000000003</v>
      </c>
      <c r="J56" s="887">
        <f>IFERROR(VLOOKUP(年度マスタ!$K$4&amp;"_"&amp;J$54,データシート1!$A:$CE,MATCH("bc_"&amp;$C56,データシート1!$A$1:$CE$1,0),0),0)</f>
        <v>507.61099999999999</v>
      </c>
      <c r="K56" s="887">
        <f>IFERROR(VLOOKUP(年度マスタ!$K$4&amp;"_"&amp;K$54,データシート1!$A:$CE,MATCH("bc_"&amp;$C56,データシート1!$A$1:$CE$1,0),0),0)</f>
        <v>495.27699999999999</v>
      </c>
      <c r="L56" s="887">
        <f>IFERROR(VLOOKUP(年度マスタ!$K$4&amp;"_"&amp;L$54,データシート1!$A:$CE,MATCH("bc_"&amp;$C56,データシート1!$A$1:$CE$1,0),0),0)</f>
        <v>489.36500000000001</v>
      </c>
      <c r="M56" s="887">
        <f>IFERROR(VLOOKUP(年度マスタ!$K$4&amp;"_"&amp;M$54,データシート1!$A:$CE,MATCH("bc_"&amp;$C56,データシート1!$A$1:$CE$1,0),0),0)</f>
        <v>370.65100000000001</v>
      </c>
      <c r="N56" s="887">
        <f>IFERROR(VLOOKUP(年度マスタ!$K$4&amp;"_"&amp;N$54,データシート1!$A:$CE,MATCH("bc_"&amp;$C56,データシート1!$A$1:$CE$1,0),0),0)</f>
        <v>446.56200000000001</v>
      </c>
      <c r="O56" s="887">
        <f>IFERROR(VLOOKUP(年度マスタ!$K$4&amp;"_"&amp;O$54,データシート1!$A:$CE,MATCH("bc_"&amp;$C56,データシート1!$A$1:$CE$1,0),0),0)</f>
        <v>399.94400000000002</v>
      </c>
      <c r="P56" s="888">
        <f>IFERROR(VLOOKUP(年度マスタ!$K$4&amp;"_"&amp;P$54,データシート1!$A:$CE,MATCH("bc_"&amp;$C56,データシート1!$A$1:$CE$1,0),0),0)</f>
        <v>411.77199999999999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3.2</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3.194</v>
      </c>
      <c r="M62" s="887">
        <f>IFERROR(VLOOKUP(年度マスタ!$K$4&amp;"_"&amp;M$54,データシート1!$A:$CE,MATCH("bc_"&amp;$C62,データシート1!$A$1:$CE$1,0),0),0)</f>
        <v>3.113</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3.9</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20</v>
      </c>
      <c r="G63" s="887">
        <f>IFERROR(VLOOKUP(年度マスタ!$K$4&amp;"_"&amp;G$54,データシート1!$A:$CE,MATCH("bc_"&amp;$C63,データシート1!$A$1:$CE$1,0),0),0)</f>
        <v>14</v>
      </c>
      <c r="H63" s="887">
        <f>IFERROR(VLOOKUP(年度マスタ!$K$4&amp;"_"&amp;H$54,データシート1!$A:$CE,MATCH("bc_"&amp;$C63,データシート1!$A$1:$CE$1,0),0),0)</f>
        <v>42.44</v>
      </c>
      <c r="I63" s="887">
        <f>IFERROR(VLOOKUP(年度マスタ!$K$4&amp;"_"&amp;I$54,データシート1!$A:$CE,MATCH("bc_"&amp;$C63,データシート1!$A$1:$CE$1,0),0),0)</f>
        <v>15.087999999999999</v>
      </c>
      <c r="J63" s="887">
        <f>IFERROR(VLOOKUP(年度マスタ!$K$4&amp;"_"&amp;J$54,データシート1!$A:$CE,MATCH("bc_"&amp;$C63,データシート1!$A$1:$CE$1,0),0),0)</f>
        <v>20.25</v>
      </c>
      <c r="K63" s="887">
        <f>IFERROR(VLOOKUP(年度マスタ!$K$4&amp;"_"&amp;K$54,データシート1!$A:$CE,MATCH("bc_"&amp;$C63,データシート1!$A$1:$CE$1,0),0),0)</f>
        <v>20.712</v>
      </c>
      <c r="L63" s="887">
        <f>IFERROR(VLOOKUP(年度マスタ!$K$4&amp;"_"&amp;L$54,データシート1!$A:$CE,MATCH("bc_"&amp;$C63,データシート1!$A$1:$CE$1,0),0),0)</f>
        <v>19.923999999999999</v>
      </c>
      <c r="M63" s="887">
        <f>IFERROR(VLOOKUP(年度マスタ!$K$4&amp;"_"&amp;M$54,データシート1!$A:$CE,MATCH("bc_"&amp;$C63,データシート1!$A$1:$CE$1,0),0),0)</f>
        <v>20.248999999999999</v>
      </c>
      <c r="N63" s="887">
        <f>IFERROR(VLOOKUP(年度マスタ!$K$4&amp;"_"&amp;N$54,データシート1!$A:$CE,MATCH("bc_"&amp;$C63,データシート1!$A$1:$CE$1,0),0),0)</f>
        <v>18.443000000000001</v>
      </c>
      <c r="O63" s="887">
        <f>IFERROR(VLOOKUP(年度マスタ!$K$4&amp;"_"&amp;O$54,データシート1!$A:$CE,MATCH("bc_"&amp;$C63,データシート1!$A$1:$CE$1,0),0),0)</f>
        <v>18</v>
      </c>
      <c r="P63" s="888">
        <f>IFERROR(VLOOKUP(年度マスタ!$K$4&amp;"_"&amp;P$54,データシート1!$A:$CE,MATCH("bc_"&amp;$C63,データシート1!$A$1:$CE$1,0),0),0)</f>
        <v>47.54</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40.438000000000002</v>
      </c>
      <c r="I64" s="887">
        <f>IFERROR(VLOOKUP(年度マスタ!$K$4&amp;"_"&amp;I$54,データシート1!$A:$CE,MATCH("bc_"&amp;$C64,データシート1!$A$1:$CE$1,0),0),0)</f>
        <v>3.8279999999999998</v>
      </c>
      <c r="J64" s="887">
        <f>IFERROR(VLOOKUP(年度マスタ!$K$4&amp;"_"&amp;J$54,データシート1!$A:$CE,MATCH("bc_"&amp;$C64,データシート1!$A$1:$CE$1,0),0),0)</f>
        <v>5.6020000000000003</v>
      </c>
      <c r="K64" s="887">
        <f>IFERROR(VLOOKUP(年度マスタ!$K$4&amp;"_"&amp;K$54,データシート1!$A:$CE,MATCH("bc_"&amp;$C64,データシート1!$A$1:$CE$1,0),0),0)</f>
        <v>4.8970000000000002</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4.1280000000000001</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能美市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3196.569</v>
      </c>
      <c r="K6" s="619">
        <f>VLOOKUP(年度マスタ!$K$4&amp;"_"&amp;K$5,データシート1!$A:$BT,MATCH("cb_"&amp;$G6,データシート1!$A$1:$BT$1,0),0)</f>
        <v>3616.1689999999999</v>
      </c>
      <c r="L6" s="619">
        <f>VLOOKUP(年度マスタ!$K$4&amp;"_"&amp;L$5,データシート1!$A:$BT,MATCH("cb_"&amp;$G6,データシート1!$A$1:$BT$1,0),0)</f>
        <v>3927.2849999999999</v>
      </c>
      <c r="M6" s="619">
        <f>VLOOKUP(年度マスタ!$K$4&amp;"_"&amp;M$5,データシート1!$A:$BT,MATCH("cb_"&amp;$G6,データシート1!$A$1:$BT$1,0),0)</f>
        <v>4164.1890000000003</v>
      </c>
      <c r="N6" s="619">
        <f>VLOOKUP(年度マスタ!$K$4&amp;"_"&amp;N$5,データシート1!$A:$BT,MATCH("cb_"&amp;$G6,データシート1!$A$1:$BT$1,0),0)</f>
        <v>4576.5270000000019</v>
      </c>
      <c r="O6" s="619">
        <f>VLOOKUP(年度マスタ!$K$4&amp;"_"&amp;O$5,データシート1!$A:$BT,MATCH("cb_"&amp;$G6,データシート1!$A$1:$BT$1,0),0)</f>
        <v>4785.4920000000011</v>
      </c>
      <c r="P6" s="619">
        <f>VLOOKUP(年度マスタ!$K$4&amp;"_"&amp;P$5,データシート1!$A:$BT,MATCH("cb_"&amp;$G6,データシート1!$A$1:$BT$1,0),0)</f>
        <v>5095.6020000000008</v>
      </c>
      <c r="Q6" s="619">
        <f>VLOOKUP(年度マスタ!$K$4&amp;"_"&amp;Q$5,データシート1!$A:$BT,MATCH("cb_"&amp;$G6,データシート1!$A$1:$BT$1,0),0)</f>
        <v>5415.090000000002</v>
      </c>
      <c r="R6" s="633">
        <f>VLOOKUP(年度マスタ!$K$4&amp;"_"&amp;R$5,データシート1!$A:$BT,MATCH("cb_"&amp;$G6,データシート1!$A$1:$BT$1,0),0)</f>
        <v>5846.9510000000028</v>
      </c>
      <c r="S6" s="568"/>
      <c r="T6" s="190"/>
      <c r="U6" s="581"/>
      <c r="V6" s="195"/>
      <c r="W6" s="195"/>
      <c r="X6" s="195"/>
      <c r="Y6" s="196" t="s">
        <v>372</v>
      </c>
      <c r="Z6" s="663" t="s">
        <v>373</v>
      </c>
      <c r="AA6" s="663"/>
      <c r="AB6" s="663"/>
      <c r="AC6" s="664">
        <f>SUM(AC7:AC8)</f>
        <v>568005</v>
      </c>
      <c r="AD6" s="664">
        <f>SUM(AD7:AD8)</f>
        <v>686721.03299999994</v>
      </c>
      <c r="AE6" s="665">
        <f>$AD6*3600/100000000</f>
        <v>24.721957187999998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5268.2000000000007</v>
      </c>
      <c r="K7" s="617">
        <f>VLOOKUP(年度マスタ!$K$4&amp;"_"&amp;K$5,データシート1!$A:$BT,MATCH("cb_"&amp;$G7,データシート1!$A$1:$BT$1,0),0)</f>
        <v>5852.8</v>
      </c>
      <c r="L7" s="617">
        <f>VLOOKUP(年度マスタ!$K$4&amp;"_"&amp;L$5,データシート1!$A:$BT,MATCH("cb_"&amp;$G7,データシート1!$A$1:$BT$1,0),0)</f>
        <v>6015</v>
      </c>
      <c r="M7" s="617">
        <f>VLOOKUP(年度マスタ!$K$4&amp;"_"&amp;M$5,データシート1!$A:$BT,MATCH("cb_"&amp;$G7,データシート1!$A$1:$BT$1,0),0)</f>
        <v>6748.6</v>
      </c>
      <c r="N7" s="617">
        <f>VLOOKUP(年度マスタ!$K$4&amp;"_"&amp;N$5,データシート1!$A:$BT,MATCH("cb_"&amp;$G7,データシート1!$A$1:$BT$1,0),0)</f>
        <v>6950.7999999999993</v>
      </c>
      <c r="O7" s="617">
        <f>VLOOKUP(年度マスタ!$K$4&amp;"_"&amp;O$5,データシート1!$A:$BT,MATCH("cb_"&amp;$G7,データシート1!$A$1:$BT$1,0),0)</f>
        <v>7475.9999999999973</v>
      </c>
      <c r="P7" s="617">
        <f>VLOOKUP(年度マスタ!$K$4&amp;"_"&amp;P$5,データシート1!$A:$BT,MATCH("cb_"&amp;$G7,データシート1!$A$1:$BT$1,0),0)</f>
        <v>7486.7999999999975</v>
      </c>
      <c r="Q7" s="617">
        <f>VLOOKUP(年度マスタ!$K$4&amp;"_"&amp;Q$5,データシート1!$A:$BT,MATCH("cb_"&amp;$G7,データシート1!$A$1:$BT$1,0),0)</f>
        <v>7947.5999999999976</v>
      </c>
      <c r="R7" s="634">
        <f>VLOOKUP(年度マスタ!$K$4&amp;"_"&amp;R$5,データシート1!$A:$BT,MATCH("cb_"&amp;$G7,データシート1!$A$1:$BT$1,0),0)</f>
        <v>7977.2999999999975</v>
      </c>
      <c r="S7" s="568"/>
      <c r="T7" s="190"/>
      <c r="U7" s="581"/>
      <c r="V7" s="195"/>
      <c r="W7" s="195"/>
      <c r="X7" s="195"/>
      <c r="Y7" s="196" t="s">
        <v>375</v>
      </c>
      <c r="Z7" s="212" t="s">
        <v>376</v>
      </c>
      <c r="AA7" s="212"/>
      <c r="AB7" s="212"/>
      <c r="AC7" s="1022">
        <f>VLOOKUP(年度マスタ!$K$4&amp;"_"&amp;年度マスタ!$K$9,データシート3!A:AB,MATCH("ea_"&amp;$Y7&amp;"_設備",データシート3!$A$1:$AB$1,0),0)</f>
        <v>278549</v>
      </c>
      <c r="AD7" s="1022">
        <f>VLOOKUP(年度マスタ!$K$4&amp;"_"&amp;年度マスタ!$K$9,データシート3!A:AB,MATCH("ea_"&amp;$Y7&amp;"_年間発電",データシート3!$A$1:$AB$1,0),0)/10^3</f>
        <v>336633.68699999992</v>
      </c>
      <c r="AE7" s="554">
        <f t="shared" ref="AE7:AE16" si="0">$AD7*3600/100000000</f>
        <v>12.118812731999999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289456</v>
      </c>
      <c r="AD8" s="1022">
        <f>VLOOKUP(年度マスタ!$K$4&amp;"_"&amp;年度マスタ!$K$9,データシート3!A:AB,MATCH("ea_"&amp;$Y8&amp;"_年間発電",データシート3!$A$1:$AB$1,0),0)/10^3</f>
        <v>350087.34600000002</v>
      </c>
      <c r="AE8" s="554">
        <f t="shared" si="0"/>
        <v>12.603144456000001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640</v>
      </c>
      <c r="K9" s="617">
        <f>VLOOKUP(年度マスタ!$K$4&amp;"_"&amp;K$5,データシート1!$A:$BT,MATCH("cb_"&amp;$G9,データシート1!$A$1:$BT$1,0),0)</f>
        <v>640</v>
      </c>
      <c r="L9" s="617">
        <f>VLOOKUP(年度マスタ!$K$4&amp;"_"&amp;L$5,データシート1!$A:$BT,MATCH("cb_"&amp;$G9,データシート1!$A$1:$BT$1,0),0)</f>
        <v>640</v>
      </c>
      <c r="M9" s="617">
        <f>VLOOKUP(年度マスタ!$K$4&amp;"_"&amp;M$5,データシート1!$A:$BT,MATCH("cb_"&amp;$G9,データシート1!$A$1:$BT$1,0),0)</f>
        <v>1220</v>
      </c>
      <c r="N9" s="617">
        <f>VLOOKUP(年度マスタ!$K$4&amp;"_"&amp;N$5,データシート1!$A:$BT,MATCH("cb_"&amp;$G9,データシート1!$A$1:$BT$1,0),0)</f>
        <v>1220</v>
      </c>
      <c r="O9" s="617">
        <f>VLOOKUP(年度マスタ!$K$4&amp;"_"&amp;O$5,データシート1!$A:$BT,MATCH("cb_"&amp;$G9,データシート1!$A$1:$BT$1,0),0)</f>
        <v>1220</v>
      </c>
      <c r="P9" s="617">
        <f>VLOOKUP(年度マスタ!$K$4&amp;"_"&amp;P$5,データシート1!$A:$BT,MATCH("cb_"&amp;$G9,データシート1!$A$1:$BT$1,0),0)</f>
        <v>1220</v>
      </c>
      <c r="Q9" s="617">
        <f>VLOOKUP(年度マスタ!$K$4&amp;"_"&amp;Q$5,データシート1!$A:$BT,MATCH("cb_"&amp;$G9,データシート1!$A$1:$BT$1,0),0)</f>
        <v>1220</v>
      </c>
      <c r="R9" s="634">
        <f>VLOOKUP(年度マスタ!$K$4&amp;"_"&amp;R$5,データシート1!$A:$BT,MATCH("cb_"&amp;$G9,データシート1!$A$1:$BT$1,0),0)</f>
        <v>1220</v>
      </c>
      <c r="S9" s="568"/>
      <c r="T9" s="190"/>
      <c r="U9" s="581"/>
      <c r="V9" s="195"/>
      <c r="W9" s="195"/>
      <c r="X9" s="195"/>
      <c r="Y9" s="196" t="s">
        <v>381</v>
      </c>
      <c r="Z9" s="208" t="s">
        <v>377</v>
      </c>
      <c r="AA9" s="208"/>
      <c r="AB9" s="208"/>
      <c r="AC9" s="666">
        <f>VLOOKUP(年度マスタ!$K$4&amp;"_"&amp;年度マスタ!$K$9,データシート3!A:AB,MATCH("ea_"&amp;$Y9&amp;"_設備",データシート3!$A$1:$AB$1,0),0)</f>
        <v>33600</v>
      </c>
      <c r="AD9" s="666">
        <f>VLOOKUP(年度マスタ!$K$4&amp;"_"&amp;年度マスタ!$K$9,データシート3!A:AB,MATCH("ea_"&amp;$Y9&amp;"_年間発電",データシート3!$A$1:$AB$1,0),0)/10^3</f>
        <v>64134.197</v>
      </c>
      <c r="AE9" s="667">
        <f t="shared" si="0"/>
        <v>2.3088310919999997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7720</v>
      </c>
      <c r="AD10" s="666">
        <f>SUM(AD11:AD12)</f>
        <v>36324.794999999998</v>
      </c>
      <c r="AE10" s="667">
        <f t="shared" si="0"/>
        <v>1.3076926200000001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125</v>
      </c>
      <c r="K11" s="654">
        <f>VLOOKUP(年度マスタ!$K$4&amp;"_"&amp;K$5,データシート1!$A:$BT,MATCH("cb_"&amp;$G11,データシート1!$A$1:$BT$1,0),0)</f>
        <v>125</v>
      </c>
      <c r="L11" s="654">
        <f>VLOOKUP(年度マスタ!$K$4&amp;"_"&amp;L$5,データシート1!$A:$BT,MATCH("cb_"&amp;$G11,データシート1!$A$1:$BT$1,0),0)</f>
        <v>125</v>
      </c>
      <c r="M11" s="654">
        <f>VLOOKUP(年度マスタ!$K$4&amp;"_"&amp;M$5,データシート1!$A:$BT,MATCH("cb_"&amp;$G11,データシート1!$A$1:$BT$1,0),0)</f>
        <v>125</v>
      </c>
      <c r="N11" s="654">
        <f>VLOOKUP(年度マスタ!$K$4&amp;"_"&amp;N$5,データシート1!$A:$BT,MATCH("cb_"&amp;$G11,データシート1!$A$1:$BT$1,0),0)</f>
        <v>125</v>
      </c>
      <c r="O11" s="654">
        <f>VLOOKUP(年度マスタ!$K$4&amp;"_"&amp;O$5,データシート1!$A:$BT,MATCH("cb_"&amp;$G11,データシート1!$A$1:$BT$1,0),0)</f>
        <v>125</v>
      </c>
      <c r="P11" s="654">
        <f>VLOOKUP(年度マスタ!$K$4&amp;"_"&amp;P$5,データシート1!$A:$BT,MATCH("cb_"&amp;$G11,データシート1!$A$1:$BT$1,0),0)</f>
        <v>125</v>
      </c>
      <c r="Q11" s="654">
        <f>VLOOKUP(年度マスタ!$K$4&amp;"_"&amp;Q$5,データシート1!$A:$BT,MATCH("cb_"&amp;$G11,データシート1!$A$1:$BT$1,0),0)</f>
        <v>125</v>
      </c>
      <c r="R11" s="655">
        <f>VLOOKUP(年度マスタ!$K$4&amp;"_"&amp;R$5,データシート1!$A:$BT,MATCH("cb_"&amp;$G11,データシート1!$A$1:$BT$1,0),0)</f>
        <v>125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3721</v>
      </c>
      <c r="AD11" s="1022">
        <f>VLOOKUP(年度マスタ!$K$4&amp;"_"&amp;年度マスタ!$K$9,データシート3!A:AB,MATCH("ea_"&amp;$Y11&amp;"_年間発電",データシート3!$A$1:$AB$1,0),0)/10^3</f>
        <v>12111.145</v>
      </c>
      <c r="AE11" s="554">
        <f t="shared" si="0"/>
        <v>0.43600122000000002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9229.7690000000002</v>
      </c>
      <c r="K12" s="651">
        <f t="shared" ref="K12:Q12" si="1">SUM(K6:K11)</f>
        <v>10233.969000000001</v>
      </c>
      <c r="L12" s="651">
        <f t="shared" si="1"/>
        <v>10707.285</v>
      </c>
      <c r="M12" s="651">
        <f t="shared" si="1"/>
        <v>12257.789000000001</v>
      </c>
      <c r="N12" s="651">
        <f t="shared" si="1"/>
        <v>12872.327000000001</v>
      </c>
      <c r="O12" s="651">
        <f t="shared" si="1"/>
        <v>13606.491999999998</v>
      </c>
      <c r="P12" s="651">
        <f t="shared" si="1"/>
        <v>13927.401999999998</v>
      </c>
      <c r="Q12" s="651">
        <f t="shared" si="1"/>
        <v>14707.689999999999</v>
      </c>
      <c r="R12" s="652">
        <f t="shared" ref="R12" si="2">SUM(R6:R11)</f>
        <v>15169.251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3999</v>
      </c>
      <c r="AD12" s="1022">
        <f>VLOOKUP(年度マスタ!$K$4&amp;"_"&amp;年度マスタ!$K$9,データシート3!A:AB,MATCH("ea_"&amp;$Y12&amp;"_年間発電",データシート3!$A$1:$AB$1,0),0)/10^3</f>
        <v>24213.65</v>
      </c>
      <c r="AE12" s="554">
        <f t="shared" si="0"/>
        <v>0.87169140000000001</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8.4069252100000007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32.761157849999996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3836.2663882799998</v>
      </c>
      <c r="K19" s="615">
        <f>K6*別紙!$C5/100*別紙!$E5/10^3</f>
        <v>4339.8367402799995</v>
      </c>
      <c r="L19" s="615">
        <f>L6*別紙!$C5/100*別紙!$E5/10^3</f>
        <v>4713.2132741999994</v>
      </c>
      <c r="M19" s="615">
        <f>M6*別紙!$C5/100*別紙!$E5/10^3</f>
        <v>4997.5265026800007</v>
      </c>
      <c r="N19" s="615">
        <f>N6*別紙!$C5/100*別紙!$E5/10^3</f>
        <v>5492.3815832400014</v>
      </c>
      <c r="O19" s="615">
        <f>O6*別紙!$C5/100*別紙!$E5/10^3</f>
        <v>5743.1646590400005</v>
      </c>
      <c r="P19" s="615">
        <f>P6*別紙!$C5/100*別紙!$E5/10^3</f>
        <v>6115.3338722400003</v>
      </c>
      <c r="Q19" s="615">
        <f>Q6*別紙!$C5/100*別紙!$E5/10^3</f>
        <v>6498.7578108000016</v>
      </c>
      <c r="R19" s="639">
        <f>R6*別紙!$C5/100*別紙!$E5/10^3</f>
        <v>7017.0428341200022</v>
      </c>
      <c r="S19" s="572"/>
      <c r="T19" s="191"/>
      <c r="U19" s="588"/>
      <c r="W19" s="201"/>
      <c r="X19" s="201"/>
      <c r="Y19" s="173"/>
      <c r="Z19" s="628" t="s">
        <v>389</v>
      </c>
      <c r="AA19" s="671"/>
      <c r="AB19" s="672"/>
      <c r="AC19" s="673">
        <f>SUM($AC$6,$AC$9,$AC$10,$AC$13)</f>
        <v>609325</v>
      </c>
      <c r="AD19" s="673">
        <f>SUM($AD$6,$AD$9,$AD$10,$AD$13)</f>
        <v>787180.02500000002</v>
      </c>
      <c r="AE19" s="674">
        <f>SUM($AE$6,$AE$9,$AE$10,$AE$13,$AE$17,$AE$18)</f>
        <v>69.506563959999994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6968.5642320000006</v>
      </c>
      <c r="K20" s="617">
        <f>K7*別紙!$C6/100*別紙!$E6/10^3</f>
        <v>7741.8497280000001</v>
      </c>
      <c r="L20" s="617">
        <f>L7*別紙!$C6/100*別紙!$E6/10^3</f>
        <v>7956.4013999999997</v>
      </c>
      <c r="M20" s="617">
        <f>M7*別紙!$C6/100*別紙!$E6/10^3</f>
        <v>8926.7781360000008</v>
      </c>
      <c r="N20" s="617">
        <f>N7*別紙!$C6/100*別紙!$E6/10^3</f>
        <v>9194.2402080000011</v>
      </c>
      <c r="O20" s="617">
        <f>O7*別紙!$C6/100*別紙!$E6/10^3</f>
        <v>9888.9537599999967</v>
      </c>
      <c r="P20" s="617">
        <f>P7*別紙!$C6/100*別紙!$E6/10^3</f>
        <v>9903.2395679999954</v>
      </c>
      <c r="Q20" s="617">
        <f>Q7*別紙!$C6/100*別紙!$E6/10^3</f>
        <v>10512.767375999996</v>
      </c>
      <c r="R20" s="634">
        <f>R7*別紙!$C6/100*別紙!$E6/10^3</f>
        <v>10552.053347999996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3363.84</v>
      </c>
      <c r="K22" s="617">
        <f>K9*別紙!$C8/100*別紙!$E8/10^3</f>
        <v>3363.84</v>
      </c>
      <c r="L22" s="617">
        <f>L9*別紙!$C8/100*別紙!$E8/10^3</f>
        <v>3363.84</v>
      </c>
      <c r="M22" s="617">
        <f>M9*別紙!$C8/100*別紙!$E8/10^3</f>
        <v>6412.32</v>
      </c>
      <c r="N22" s="617">
        <f>N9*別紙!$C8/100*別紙!$E8/10^3</f>
        <v>6412.32</v>
      </c>
      <c r="O22" s="617">
        <f>O9*別紙!$C8/100*別紙!$E8/10^3</f>
        <v>6412.32</v>
      </c>
      <c r="P22" s="617">
        <f>P9*別紙!$C8/100*別紙!$E8/10^3</f>
        <v>6412.32</v>
      </c>
      <c r="Q22" s="617">
        <f>Q9*別紙!$C8/100*別紙!$E8/10^3</f>
        <v>6412.32</v>
      </c>
      <c r="R22" s="634">
        <f>R9*別紙!$C8/100*別紙!$E8/10^3</f>
        <v>6412.32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876</v>
      </c>
      <c r="K24" s="654">
        <f>K11*別紙!$C10/100*別紙!$E10/10^3</f>
        <v>876</v>
      </c>
      <c r="L24" s="654">
        <f>L11*別紙!$C10/100*別紙!$E10/10^3</f>
        <v>876</v>
      </c>
      <c r="M24" s="654">
        <f>M11*別紙!$C10/100*別紙!$E10/10^3</f>
        <v>876</v>
      </c>
      <c r="N24" s="654">
        <f>N11*別紙!$C10/100*別紙!$E10/10^3</f>
        <v>876</v>
      </c>
      <c r="O24" s="654">
        <f>O11*別紙!$C10/100*別紙!$E10/10^3</f>
        <v>876</v>
      </c>
      <c r="P24" s="654">
        <f>P11*別紙!$C10/100*別紙!$E10/10^3</f>
        <v>876</v>
      </c>
      <c r="Q24" s="654">
        <f>Q11*別紙!$C10/100*別紙!$E10/10^3</f>
        <v>876</v>
      </c>
      <c r="R24" s="655">
        <f>R11*別紙!$C10/100*別紙!$E10/10^3</f>
        <v>876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15044.670620280001</v>
      </c>
      <c r="K25" s="657">
        <f t="shared" si="3"/>
        <v>16321.526468280001</v>
      </c>
      <c r="L25" s="657">
        <f t="shared" si="3"/>
        <v>16909.454674199998</v>
      </c>
      <c r="M25" s="657">
        <f t="shared" si="3"/>
        <v>21212.624638680001</v>
      </c>
      <c r="N25" s="657">
        <f t="shared" si="3"/>
        <v>21974.941791240002</v>
      </c>
      <c r="O25" s="657">
        <f t="shared" si="3"/>
        <v>22920.438419039998</v>
      </c>
      <c r="P25" s="657">
        <f t="shared" si="3"/>
        <v>23306.893440239997</v>
      </c>
      <c r="Q25" s="657">
        <f t="shared" si="3"/>
        <v>24299.845186799997</v>
      </c>
      <c r="R25" s="658">
        <f t="shared" ref="R25" si="4">SUM(R19:R24)</f>
        <v>24857.416182119996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508485.92301017581</v>
      </c>
      <c r="K26" s="654">
        <f>(VLOOKUP(年度マスタ!$K$4&amp;"_"&amp;K$18,データシート1!$A:$BT,MATCH("da_合計",データシート1!$A$1:$BT$1,0),0))/10^3</f>
        <v>475670.89276265295</v>
      </c>
      <c r="L26" s="654">
        <f>(VLOOKUP(年度マスタ!$K$4&amp;"_"&amp;L$18,データシート1!$A:$BT,MATCH("da_合計",データシート1!$A$1:$BT$1,0),0))/10^3</f>
        <v>472304.05620586232</v>
      </c>
      <c r="M26" s="654">
        <f>(VLOOKUP(年度マスタ!$K$4&amp;"_"&amp;M$18,データシート1!$A:$BT,MATCH("da_合計",データシート1!$A$1:$BT$1,0),0))/10^3</f>
        <v>468238.46398503258</v>
      </c>
      <c r="N26" s="654">
        <f>(VLOOKUP(年度マスタ!$K$4&amp;"_"&amp;N$18,データシート1!$A:$BT,MATCH("da_合計",データシート1!$A$1:$BT$1,0),0))/10^3</f>
        <v>454493.81226768316</v>
      </c>
      <c r="O26" s="654">
        <f>(VLOOKUP(年度マスタ!$K$4&amp;"_"&amp;O$18,データシート1!$A:$BT,MATCH("da_合計",データシート1!$A$1:$BT$1,0),0))/10^3</f>
        <v>490081.68882161169</v>
      </c>
      <c r="P26" s="654">
        <f>(VLOOKUP(年度マスタ!$K$4&amp;"_"&amp;P$18,データシート1!$A:$BT,MATCH("da_合計",データシート1!$A$1:$BT$1,0),0))/10^3</f>
        <v>571318.55822870356</v>
      </c>
      <c r="Q26" s="654">
        <f>(VLOOKUP(年度マスタ!$K$4&amp;"_"&amp;Q$18,データシート1!$A:$BT,MATCH("da_合計",データシート1!$A$1:$BT$1,0),0))/10^3</f>
        <v>489620.98116237216</v>
      </c>
      <c r="R26" s="655">
        <f>Q26</f>
        <v>489620.98116237216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2.958719197419931E-2</v>
      </c>
      <c r="K27" s="839">
        <f t="shared" ref="K27:P27" si="5">K25/K26</f>
        <v>3.4312644974944906E-2</v>
      </c>
      <c r="L27" s="839">
        <f t="shared" si="5"/>
        <v>3.5802052622706471E-2</v>
      </c>
      <c r="M27" s="839">
        <f t="shared" si="5"/>
        <v>4.530303738429757E-2</v>
      </c>
      <c r="N27" s="839">
        <f t="shared" si="5"/>
        <v>4.8350365171302756E-2</v>
      </c>
      <c r="O27" s="839">
        <f t="shared" si="5"/>
        <v>4.6768608054203326E-2</v>
      </c>
      <c r="P27" s="839">
        <f t="shared" si="5"/>
        <v>4.0794917484388904E-2</v>
      </c>
      <c r="Q27" s="839">
        <f>Q25/Q26</f>
        <v>4.9629909913401937E-2</v>
      </c>
      <c r="R27" s="840">
        <f>R25/R26</f>
        <v>5.0768690759754376E-2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5.0768690759754376E-2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1.6077334413472548</v>
      </c>
      <c r="AA52" s="173"/>
      <c r="AB52" s="678" t="s">
        <v>413</v>
      </c>
      <c r="AC52" s="679">
        <f>$AD6</f>
        <v>686721.03299999994</v>
      </c>
      <c r="AD52" s="680">
        <f>R19+R20</f>
        <v>17569.096182119996</v>
      </c>
      <c r="AE52" s="681">
        <f t="shared" ref="AE52:AE54" si="6">IFERROR(AD52/AC52,"-")</f>
        <v>2.5584036803660851E-2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297559.04383762786</v>
      </c>
      <c r="Z53" s="1130"/>
      <c r="AA53" s="173"/>
      <c r="AB53" s="678" t="s">
        <v>377</v>
      </c>
      <c r="AC53" s="679">
        <f>$AD9</f>
        <v>64134.197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36324.794999999998</v>
      </c>
      <c r="AD54" s="679">
        <f>R22</f>
        <v>6412.32</v>
      </c>
      <c r="AE54" s="681">
        <f t="shared" si="6"/>
        <v>0.17652735548817275</v>
      </c>
      <c r="AF54" s="473"/>
      <c r="AG54" s="41"/>
      <c r="AH54" s="420"/>
      <c r="AI54" s="442" t="s">
        <v>440</v>
      </c>
      <c r="AJ54" s="443">
        <f>VLOOKUP(年度マスタ!$K$4&amp;"_"&amp;AJ$53,データシート1!$A$1:$BT$2000,MATCH("ca_太陽光発電（10kW未満）",データシート1!$A$1:$BT$1,0),0)</f>
        <v>756</v>
      </c>
      <c r="AK54" s="443">
        <f>VLOOKUP(年度マスタ!$K$4&amp;"_"&amp;AK$53,データシート1!$A$1:$BT$2000,MATCH("ca_太陽光発電（10kW未満）",データシート1!$A$1:$BT$1,0),0)</f>
        <v>838</v>
      </c>
      <c r="AL54" s="443">
        <f>VLOOKUP(年度マスタ!$K$4&amp;"_"&amp;AL$53,データシート1!$A$1:$BT$2000,MATCH("ca_太陽光発電（10kW未満）",データシート1!$A$1:$BT$1,0),0)</f>
        <v>900</v>
      </c>
      <c r="AM54" s="443">
        <f>VLOOKUP(年度マスタ!$K$4&amp;"_"&amp;AM$53,データシート1!$A$1:$BT$2000,MATCH("ca_太陽光発電（10kW未満）",データシート1!$A$1:$BT$1,0),0)</f>
        <v>942</v>
      </c>
      <c r="AN54" s="443">
        <f>VLOOKUP(年度マスタ!$K$4&amp;"_"&amp;AN$53,データシート1!$A$1:$BT$2000,MATCH("ca_太陽光発電（10kW未満）",データシート1!$A$1:$BT$1,0),0)</f>
        <v>1020</v>
      </c>
      <c r="AO54" s="443">
        <f>VLOOKUP(年度マスタ!$K$4&amp;"_"&amp;AO$53,データシート1!$A$1:$BT$2000,MATCH("ca_太陽光発電（10kW未満）",データシート1!$A$1:$BT$1,0),0)</f>
        <v>1060</v>
      </c>
      <c r="AP54" s="443">
        <f>VLOOKUP(年度マスタ!$K$4&amp;"_"&amp;AP$53,データシート1!$A$1:$BT$2000,MATCH("ca_太陽光発電（10kW未満）",データシート1!$A$1:$BT$1,0),0)</f>
        <v>1119</v>
      </c>
      <c r="AQ54" s="443">
        <f>VLOOKUP(年度マスタ!$K$4&amp;"_"&amp;AQ$53,データシート1!$A$1:$BT$2000,MATCH("ca_太陽光発電（10kW未満）",データシート1!$A$1:$BT$1,0),0)</f>
        <v>1174</v>
      </c>
      <c r="AR54" s="443">
        <f>VLOOKUP(年度マスタ!$K$4&amp;"_"&amp;AR$53,データシート1!$A$1:$BT$2000,MATCH("ca_太陽光発電（10kW未満）",データシート1!$A$1:$BT$1,0),0)</f>
        <v>1255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能美市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石川県</v>
      </c>
      <c r="AY12" s="1023" t="str">
        <f>年度マスタ!$J4</f>
        <v>能美市</v>
      </c>
      <c r="AZ12" s="1023" t="str">
        <f>年度マスタ!$K4</f>
        <v>17211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能美市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石川県</v>
      </c>
      <c r="AY4" s="1038" t="str">
        <f>年度マスタ!$J4</f>
        <v>能美市</v>
      </c>
      <c r="AZ4" s="1038" t="str">
        <f>年度マスタ!$K4</f>
        <v>17211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17461</v>
      </c>
      <c r="AY72" s="18" t="str">
        <f>IF(IFERROR(比較地域マスタ!$AE7,"")=0,"",IFERROR(比較地域マスタ!$AE7,""))</f>
        <v>穴水町</v>
      </c>
      <c r="AZ72" s="16"/>
      <c r="BA72" s="22">
        <v>1</v>
      </c>
      <c r="BB72" s="22">
        <v>1</v>
      </c>
      <c r="BC72" s="18" t="str">
        <f>AX72</f>
        <v>17461</v>
      </c>
      <c r="BD72" s="18" t="str">
        <f>AY72</f>
        <v>穴水町</v>
      </c>
      <c r="BE72" s="33">
        <f>VLOOKUP(BC72&amp;"_"&amp;$AZ$9,データシート3!A:AB,MATCH("ea_"&amp;"太陽光（建物系）"&amp;"_年間発電",データシート3!$A$1:$AB$1,0),0)/10^3+VLOOKUP(BC72&amp;"_"&amp;$AZ$9,データシート3!A:AB,MATCH("ea_"&amp;"太陽光（土地系）"&amp;"_年間発電",データシート3!$A$1:$AB$1,0),0)/10^3</f>
        <v>447598.08199999994</v>
      </c>
      <c r="BF72" s="33">
        <f>VLOOKUP(BC72&amp;"_"&amp;$AZ$9,データシート3!A:AB,MATCH("ea_"&amp;"風力（陸上）"&amp;"_年間発電",データシート3!$A$1:$AB$1,0),0)/10^3</f>
        <v>627098.35800000001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316.166</v>
      </c>
      <c r="BI72" s="33">
        <f>SUM(BE72:BH72)</f>
        <v>1075012.6059999999</v>
      </c>
      <c r="BJ72" s="33">
        <f>(VLOOKUP($BC72&amp;"_"&amp;$AZ$8,データシート3!$A:$AN,MATCH("da_合計",データシート3!$A$1:$AN$1,0),0))/10^3</f>
        <v>49740.077963310956</v>
      </c>
      <c r="BK72" s="33">
        <f t="shared" ref="BK72:BK103" si="21">BI72-BJ72</f>
        <v>1025272.5280366889</v>
      </c>
      <c r="BL72" s="33">
        <f t="shared" ref="BL72:BL103" si="22">IF(BK72&gt;0,0,BK72)</f>
        <v>0</v>
      </c>
      <c r="BM72" s="33">
        <f t="shared" ref="BM72:BM103" si="23">IF(BK72&gt;0,BK72,0)</f>
        <v>1025272.5280366889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17365</v>
      </c>
      <c r="AY73" s="18" t="str">
        <f>IF(IFERROR(比較地域マスタ!$AE8,"")=0,"",IFERROR(比較地域マスタ!$AE8,""))</f>
        <v>内灘町</v>
      </c>
      <c r="AZ73" s="16"/>
      <c r="BA73" s="22">
        <v>2</v>
      </c>
      <c r="BB73" s="22">
        <v>1</v>
      </c>
      <c r="BC73" s="18" t="str">
        <f t="shared" ref="BC73:BC136" si="24">AX73</f>
        <v>17365</v>
      </c>
      <c r="BD73" s="18" t="str">
        <f t="shared" ref="BD73:BD136" si="25">AY73</f>
        <v>内灘町</v>
      </c>
      <c r="BE73" s="33">
        <f>VLOOKUP(BC73&amp;"_"&amp;$AZ$9,データシート3!A:AB,MATCH("ea_"&amp;"太陽光（建物系）"&amp;"_年間発電",データシート3!$A$1:$AB$1,0),0)/10^3+VLOOKUP(BC73&amp;"_"&amp;$AZ$9,データシート3!A:AB,MATCH("ea_"&amp;"太陽光（土地系）"&amp;"_年間発電",データシート3!$A$1:$AB$1,0),0)/10^3</f>
        <v>247807.19400000002</v>
      </c>
      <c r="BF73" s="33">
        <f>VLOOKUP(BC73&amp;"_"&amp;$AZ$9,データシート3!A:AB,MATCH("ea_"&amp;"風力（陸上）"&amp;"_年間発電",データシート3!$A$1:$AB$1,0),0)/10^3</f>
        <v>161.79599999999999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247968.99000000002</v>
      </c>
      <c r="BJ73" s="33">
        <f>(VLOOKUP($BC73&amp;"_"&amp;$AZ$8,データシート3!$A:$AN,MATCH("da_合計",データシート3!$A$1:$AN$1,0),0))/10^3</f>
        <v>117961.28599467989</v>
      </c>
      <c r="BK73" s="33">
        <f t="shared" si="21"/>
        <v>130007.70400532013</v>
      </c>
      <c r="BL73" s="33">
        <f t="shared" si="22"/>
        <v>0</v>
      </c>
      <c r="BM73" s="33">
        <f t="shared" si="23"/>
        <v>130007.70400532013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17206</v>
      </c>
      <c r="AY74" s="18" t="str">
        <f>IF(IFERROR(比較地域マスタ!$AE9,"")=0,"",IFERROR(比較地域マスタ!$AE9,""))</f>
        <v>加賀市</v>
      </c>
      <c r="AZ74" s="16"/>
      <c r="BA74" s="22">
        <v>3</v>
      </c>
      <c r="BB74" s="22">
        <v>1</v>
      </c>
      <c r="BC74" s="18" t="str">
        <f t="shared" si="24"/>
        <v>17206</v>
      </c>
      <c r="BD74" s="18" t="str">
        <f t="shared" si="25"/>
        <v>加賀市</v>
      </c>
      <c r="BE74" s="33">
        <f>VLOOKUP(BC74&amp;"_"&amp;$AZ$9,データシート3!A:AB,MATCH("ea_"&amp;"太陽光（建物系）"&amp;"_年間発電",データシート3!$A$1:$AB$1,0),0)/10^3+VLOOKUP(BC74&amp;"_"&amp;$AZ$9,データシート3!A:AB,MATCH("ea_"&amp;"太陽光（土地系）"&amp;"_年間発電",データシート3!$A$1:$AB$1,0),0)/10^3</f>
        <v>1735979.68</v>
      </c>
      <c r="BF74" s="33">
        <f>VLOOKUP(BC74&amp;"_"&amp;$AZ$9,データシート3!A:AB,MATCH("ea_"&amp;"風力（陸上）"&amp;"_年間発電",データシート3!$A$1:$AB$1,0),0)/10^3</f>
        <v>661285.36100000015</v>
      </c>
      <c r="BG74" s="33">
        <f>VLOOKUP(BC74&amp;"_"&amp;$AZ$9,データシート3!A:AB,MATCH("ea_"&amp;"中小水（河川）"&amp;"_年間発電",データシート3!$A$1:$AB$1,0),0)/10^3+VLOOKUP(BC74&amp;"_"&amp;$AZ$9,データシート3!A:AB,MATCH("ea_"&amp;"中小水（農業用水路）"&amp;"_年間発電",データシート3!$A$1:$AB$1,0),0)/10^3</f>
        <v>28402.517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59.35799999999999</v>
      </c>
      <c r="BI74" s="33">
        <f t="shared" si="26"/>
        <v>2425726.9160000002</v>
      </c>
      <c r="BJ74" s="33">
        <f>(VLOOKUP($BC74&amp;"_"&amp;$AZ$8,データシート3!$A:$AN,MATCH("da_合計",データシート3!$A$1:$AN$1,0),0))/10^3</f>
        <v>551921.43974368891</v>
      </c>
      <c r="BK74" s="33">
        <f t="shared" si="21"/>
        <v>1873805.4762563114</v>
      </c>
      <c r="BL74" s="33">
        <f t="shared" si="22"/>
        <v>0</v>
      </c>
      <c r="BM74" s="33">
        <f t="shared" si="23"/>
        <v>1873805.4762563114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17201</v>
      </c>
      <c r="AY75" s="18" t="str">
        <f>IF(IFERROR(比較地域マスタ!$AE10,"")=0,"",IFERROR(比較地域マスタ!$AE10,""))</f>
        <v>金沢市</v>
      </c>
      <c r="AZ75" s="16"/>
      <c r="BA75" s="22">
        <v>4</v>
      </c>
      <c r="BB75" s="22">
        <v>1</v>
      </c>
      <c r="BC75" s="18" t="str">
        <f t="shared" si="24"/>
        <v>17201</v>
      </c>
      <c r="BD75" s="18" t="str">
        <f t="shared" si="25"/>
        <v>金沢市</v>
      </c>
      <c r="BE75" s="33">
        <f>VLOOKUP(BC75&amp;"_"&amp;$AZ$9,データシート3!A:AB,MATCH("ea_"&amp;"太陽光（建物系）"&amp;"_年間発電",データシート3!$A$1:$AB$1,0),0)/10^3+VLOOKUP(BC75&amp;"_"&amp;$AZ$9,データシート3!A:AB,MATCH("ea_"&amp;"太陽光（土地系）"&amp;"_年間発電",データシート3!$A$1:$AB$1,0),0)/10^3</f>
        <v>2758450.9129999997</v>
      </c>
      <c r="BF75" s="33">
        <f>VLOOKUP(BC75&amp;"_"&amp;$AZ$9,データシート3!A:AB,MATCH("ea_"&amp;"風力（陸上）"&amp;"_年間発電",データシート3!$A$1:$AB$1,0),0)/10^3</f>
        <v>554506.39899999998</v>
      </c>
      <c r="BG75" s="33">
        <f>VLOOKUP(BC75&amp;"_"&amp;$AZ$9,データシート3!A:AB,MATCH("ea_"&amp;"中小水（河川）"&amp;"_年間発電",データシート3!$A$1:$AB$1,0),0)/10^3+VLOOKUP(BC75&amp;"_"&amp;$AZ$9,データシート3!A:AB,MATCH("ea_"&amp;"中小水（農業用水路）"&amp;"_年間発電",データシート3!$A$1:$AB$1,0),0)/10^3</f>
        <v>116635.99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3969.366</v>
      </c>
      <c r="BI75" s="33">
        <f t="shared" si="26"/>
        <v>3433562.6680000001</v>
      </c>
      <c r="BJ75" s="33">
        <f>(VLOOKUP($BC75&amp;"_"&amp;$AZ$8,データシート3!$A:$AN,MATCH("da_合計",データシート3!$A$1:$AN$1,0),0))/10^3</f>
        <v>3227770.9923436395</v>
      </c>
      <c r="BK75" s="33">
        <f t="shared" si="21"/>
        <v>205791.67565636057</v>
      </c>
      <c r="BL75" s="33">
        <f t="shared" si="22"/>
        <v>0</v>
      </c>
      <c r="BM75" s="33">
        <f t="shared" si="23"/>
        <v>205791.67565636057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17209</v>
      </c>
      <c r="AY76" s="18" t="str">
        <f>IF(IFERROR(比較地域マスタ!$AE11,"")=0,"",IFERROR(比較地域マスタ!$AE11,""))</f>
        <v>かほく市</v>
      </c>
      <c r="AZ76" s="16"/>
      <c r="BA76" s="22">
        <v>5</v>
      </c>
      <c r="BB76" s="22">
        <v>1</v>
      </c>
      <c r="BC76" s="18" t="str">
        <f t="shared" si="24"/>
        <v>17209</v>
      </c>
      <c r="BD76" s="18" t="str">
        <f t="shared" si="25"/>
        <v>かほく市</v>
      </c>
      <c r="BE76" s="33">
        <f>VLOOKUP(BC76&amp;"_"&amp;$AZ$9,データシート3!A:AB,MATCH("ea_"&amp;"太陽光（建物系）"&amp;"_年間発電",データシート3!$A$1:$AB$1,0),0)/10^3+VLOOKUP(BC76&amp;"_"&amp;$AZ$9,データシート3!A:AB,MATCH("ea_"&amp;"太陽光（土地系）"&amp;"_年間発電",データシート3!$A$1:$AB$1,0),0)/10^3</f>
        <v>630908.16000000003</v>
      </c>
      <c r="BF76" s="33">
        <f>VLOOKUP(BC76&amp;"_"&amp;$AZ$9,データシート3!A:AB,MATCH("ea_"&amp;"風力（陸上）"&amp;"_年間発電",データシート3!$A$1:$AB$1,0),0)/10^3</f>
        <v>30559.848000000005</v>
      </c>
      <c r="BG76" s="33">
        <f>VLOOKUP(BC76&amp;"_"&amp;$AZ$9,データシート3!A:AB,MATCH("ea_"&amp;"中小水（河川）"&amp;"_年間発電",データシート3!$A$1:$AB$1,0),0)/10^3+VLOOKUP(BC76&amp;"_"&amp;$AZ$9,データシート3!A:AB,MATCH("ea_"&amp;"中小水（農業用水路）"&amp;"_年間発電",データシート3!$A$1:$AB$1,0),0)/10^3</f>
        <v>1010.5299999999999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22.074999999999999</v>
      </c>
      <c r="BI76" s="33">
        <f t="shared" si="26"/>
        <v>662500.61300000001</v>
      </c>
      <c r="BJ76" s="33">
        <f>(VLOOKUP($BC76&amp;"_"&amp;$AZ$8,データシート3!$A:$AN,MATCH("da_合計",データシート3!$A$1:$AN$1,0),0))/10^3</f>
        <v>215171.02966728882</v>
      </c>
      <c r="BK76" s="33">
        <f t="shared" si="21"/>
        <v>447329.58333271119</v>
      </c>
      <c r="BL76" s="33">
        <f t="shared" si="22"/>
        <v>0</v>
      </c>
      <c r="BM76" s="33">
        <f t="shared" si="23"/>
        <v>447329.58333271119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17324</v>
      </c>
      <c r="AY77" s="18" t="str">
        <f>IF(IFERROR(比較地域マスタ!$AE12,"")=0,"",IFERROR(比較地域マスタ!$AE12,""))</f>
        <v>川北町</v>
      </c>
      <c r="AZ77" s="16"/>
      <c r="BA77" s="22">
        <v>6</v>
      </c>
      <c r="BB77" s="22">
        <v>1</v>
      </c>
      <c r="BC77" s="18" t="str">
        <f t="shared" si="24"/>
        <v>17324</v>
      </c>
      <c r="BD77" s="18" t="str">
        <f t="shared" si="25"/>
        <v>川北町</v>
      </c>
      <c r="BE77" s="33">
        <f>VLOOKUP(BC77&amp;"_"&amp;$AZ$9,データシート3!A:AB,MATCH("ea_"&amp;"太陽光（建物系）"&amp;"_年間発電",データシート3!$A$1:$AB$1,0),0)/10^3+VLOOKUP(BC77&amp;"_"&amp;$AZ$9,データシート3!A:AB,MATCH("ea_"&amp;"太陽光（土地系）"&amp;"_年間発電",データシート3!$A$1:$AB$1,0),0)/10^3</f>
        <v>189754.91899999999</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14993.185000000003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204748.10399999999</v>
      </c>
      <c r="BJ77" s="33">
        <f>(VLOOKUP($BC77&amp;"_"&amp;$AZ$8,データシート3!$A:$AN,MATCH("da_合計",データシート3!$A$1:$AN$1,0),0))/10^3</f>
        <v>55383.685128165991</v>
      </c>
      <c r="BK77" s="33">
        <f t="shared" si="21"/>
        <v>149364.418871834</v>
      </c>
      <c r="BL77" s="33">
        <f t="shared" si="22"/>
        <v>0</v>
      </c>
      <c r="BM77" s="33">
        <f t="shared" si="23"/>
        <v>149364.418871834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17203</v>
      </c>
      <c r="AY78" s="18" t="str">
        <f>IF(IFERROR(比較地域マスタ!$AE13,"")=0,"",IFERROR(比較地域マスタ!$AE13,""))</f>
        <v>小松市</v>
      </c>
      <c r="AZ78" s="16"/>
      <c r="BA78" s="22">
        <v>7</v>
      </c>
      <c r="BB78" s="22">
        <v>1</v>
      </c>
      <c r="BC78" s="18" t="str">
        <f t="shared" si="24"/>
        <v>17203</v>
      </c>
      <c r="BD78" s="18" t="str">
        <f t="shared" si="25"/>
        <v>小松市</v>
      </c>
      <c r="BE78" s="33">
        <f>VLOOKUP(BC78&amp;"_"&amp;$AZ$9,データシート3!A:AB,MATCH("ea_"&amp;"太陽光（建物系）"&amp;"_年間発電",データシート3!$A$1:$AB$1,0),0)/10^3+VLOOKUP(BC78&amp;"_"&amp;$AZ$9,データシート3!A:AB,MATCH("ea_"&amp;"太陽光（土地系）"&amp;"_年間発電",データシート3!$A$1:$AB$1,0),0)/10^3</f>
        <v>1679416.977</v>
      </c>
      <c r="BF78" s="33">
        <f>VLOOKUP(BC78&amp;"_"&amp;$AZ$9,データシート3!A:AB,MATCH("ea_"&amp;"風力（陸上）"&amp;"_年間発電",データシート3!$A$1:$AB$1,0),0)/10^3</f>
        <v>656240.82299999997</v>
      </c>
      <c r="BG78" s="33">
        <f>VLOOKUP(BC78&amp;"_"&amp;$AZ$9,データシート3!A:AB,MATCH("ea_"&amp;"中小水（河川）"&amp;"_年間発電",データシート3!$A$1:$AB$1,0),0)/10^3+VLOOKUP(BC78&amp;"_"&amp;$AZ$9,データシート3!A:AB,MATCH("ea_"&amp;"中小水（農業用水路）"&amp;"_年間発電",データシート3!$A$1:$AB$1,0),0)/10^3</f>
        <v>64935.282000000007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2400593.0819999999</v>
      </c>
      <c r="BJ78" s="33">
        <f>(VLOOKUP($BC78&amp;"_"&amp;$AZ$8,データシート3!$A:$AN,MATCH("da_合計",データシート3!$A$1:$AN$1,0),0))/10^3</f>
        <v>1076032.2895808329</v>
      </c>
      <c r="BK78" s="33">
        <f t="shared" si="21"/>
        <v>1324560.792419167</v>
      </c>
      <c r="BL78" s="33">
        <f t="shared" si="22"/>
        <v>0</v>
      </c>
      <c r="BM78" s="33">
        <f t="shared" si="23"/>
        <v>1324560.792419167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17384</v>
      </c>
      <c r="AY79" s="18" t="str">
        <f>IF(IFERROR(比較地域マスタ!$AE14,"")=0,"",IFERROR(比較地域マスタ!$AE14,""))</f>
        <v>志賀町</v>
      </c>
      <c r="AZ79" s="16"/>
      <c r="BA79" s="22">
        <v>8</v>
      </c>
      <c r="BB79" s="22">
        <v>1</v>
      </c>
      <c r="BC79" s="18" t="str">
        <f t="shared" si="24"/>
        <v>17384</v>
      </c>
      <c r="BD79" s="18" t="str">
        <f t="shared" si="25"/>
        <v>志賀町</v>
      </c>
      <c r="BE79" s="33">
        <f>VLOOKUP(BC79&amp;"_"&amp;$AZ$9,データシート3!A:AB,MATCH("ea_"&amp;"太陽光（建物系）"&amp;"_年間発電",データシート3!$A$1:$AB$1,0),0)/10^3+VLOOKUP(BC79&amp;"_"&amp;$AZ$9,データシート3!A:AB,MATCH("ea_"&amp;"太陽光（土地系）"&amp;"_年間発電",データシート3!$A$1:$AB$1,0),0)/10^3</f>
        <v>1274127.186</v>
      </c>
      <c r="BF79" s="33">
        <f>VLOOKUP(BC79&amp;"_"&amp;$AZ$9,データシート3!A:AB,MATCH("ea_"&amp;"風力（陸上）"&amp;"_年間発電",データシート3!$A$1:$AB$1,0),0)/10^3</f>
        <v>567954.84199999995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621.04899999999998</v>
      </c>
      <c r="BI79" s="33">
        <f t="shared" si="26"/>
        <v>1842703.077</v>
      </c>
      <c r="BJ79" s="33">
        <f>(VLOOKUP($BC79&amp;"_"&amp;$AZ$8,データシート3!$A:$AN,MATCH("da_合計",データシート3!$A$1:$AN$1,0),0))/10^3</f>
        <v>148756.18052012497</v>
      </c>
      <c r="BK79" s="33">
        <f t="shared" si="21"/>
        <v>1693946.8964798751</v>
      </c>
      <c r="BL79" s="33">
        <f>IF(BK79&gt;0,0,BK79)</f>
        <v>0</v>
      </c>
      <c r="BM79" s="33">
        <f>IF(BK79&gt;0,BK79,0)</f>
        <v>1693946.8964798751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17205</v>
      </c>
      <c r="AY80" s="18" t="str">
        <f>IF(IFERROR(比較地域マスタ!$AE15,"")=0,"",IFERROR(比較地域マスタ!$AE15,""))</f>
        <v>珠洲市</v>
      </c>
      <c r="AZ80" s="16"/>
      <c r="BA80" s="22">
        <v>9</v>
      </c>
      <c r="BB80" s="22">
        <v>1</v>
      </c>
      <c r="BC80" s="18" t="str">
        <f t="shared" si="24"/>
        <v>17205</v>
      </c>
      <c r="BD80" s="18" t="str">
        <f t="shared" si="25"/>
        <v>珠洲市</v>
      </c>
      <c r="BE80" s="33">
        <f>VLOOKUP(BC80&amp;"_"&amp;$AZ$9,データシート3!A:AB,MATCH("ea_"&amp;"太陽光（建物系）"&amp;"_年間発電",データシート3!$A$1:$AB$1,0),0)/10^3+VLOOKUP(BC80&amp;"_"&amp;$AZ$9,データシート3!A:AB,MATCH("ea_"&amp;"太陽光（土地系）"&amp;"_年間発電",データシート3!$A$1:$AB$1,0),0)/10^3</f>
        <v>858579.04699999979</v>
      </c>
      <c r="BF80" s="33">
        <f>VLOOKUP(BC80&amp;"_"&amp;$AZ$9,データシート3!A:AB,MATCH("ea_"&amp;"風力（陸上）"&amp;"_年間発電",データシート3!$A$1:$AB$1,0),0)/10^3</f>
        <v>1277754.304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657.84100000000001</v>
      </c>
      <c r="BI80" s="33">
        <f t="shared" si="26"/>
        <v>2136991.1919999998</v>
      </c>
      <c r="BJ80" s="33">
        <f>(VLOOKUP($BC80&amp;"_"&amp;$AZ$8,データシート3!$A:$AN,MATCH("da_合計",データシート3!$A$1:$AN$1,0),0))/10^3</f>
        <v>72462.315928448268</v>
      </c>
      <c r="BK80" s="33">
        <f t="shared" si="21"/>
        <v>2064528.8760715516</v>
      </c>
      <c r="BL80" s="33">
        <f t="shared" si="22"/>
        <v>0</v>
      </c>
      <c r="BM80" s="33">
        <f t="shared" si="23"/>
        <v>2064528.8760715516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17361</v>
      </c>
      <c r="AY81" s="18" t="str">
        <f>IF(IFERROR(比較地域マスタ!$AE16,"")=0,"",IFERROR(比較地域マスタ!$AE16,""))</f>
        <v>津幡町</v>
      </c>
      <c r="AZ81" s="16"/>
      <c r="BA81" s="22">
        <v>10</v>
      </c>
      <c r="BB81" s="22">
        <v>1</v>
      </c>
      <c r="BC81" s="18" t="str">
        <f t="shared" si="24"/>
        <v>17361</v>
      </c>
      <c r="BD81" s="18" t="str">
        <f t="shared" si="25"/>
        <v>津幡町</v>
      </c>
      <c r="BE81" s="33">
        <f>VLOOKUP(BC81&amp;"_"&amp;$AZ$9,データシート3!A:AB,MATCH("ea_"&amp;"太陽光（建物系）"&amp;"_年間発電",データシート3!$A$1:$AB$1,0),0)/10^3+VLOOKUP(BC81&amp;"_"&amp;$AZ$9,データシート3!A:AB,MATCH("ea_"&amp;"太陽光（土地系）"&amp;"_年間発電",データシート3!$A$1:$AB$1,0),0)/10^3</f>
        <v>709706.08499999996</v>
      </c>
      <c r="BF81" s="33">
        <f>VLOOKUP(BC81&amp;"_"&amp;$AZ$9,データシート3!A:AB,MATCH("ea_"&amp;"風力（陸上）"&amp;"_年間発電",データシート3!$A$1:$AB$1,0),0)/10^3</f>
        <v>103141.008</v>
      </c>
      <c r="BG81" s="33">
        <f>VLOOKUP(BC81&amp;"_"&amp;$AZ$9,データシート3!A:AB,MATCH("ea_"&amp;"中小水（河川）"&amp;"_年間発電",データシート3!$A$1:$AB$1,0),0)/10^3+VLOOKUP(BC81&amp;"_"&amp;$AZ$9,データシート3!A:AB,MATCH("ea_"&amp;"中小水（農業用水路）"&amp;"_年間発電",データシート3!$A$1:$AB$1,0),0)/10^3</f>
        <v>7229.0730000000012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820076.16599999997</v>
      </c>
      <c r="BJ81" s="33">
        <f>(VLOOKUP($BC81&amp;"_"&amp;$AZ$8,データシート3!$A:$AN,MATCH("da_合計",データシート3!$A$1:$AN$1,0),0))/10^3</f>
        <v>186197.29199126185</v>
      </c>
      <c r="BK81" s="33">
        <f t="shared" si="21"/>
        <v>633878.87400873809</v>
      </c>
      <c r="BL81" s="33">
        <f t="shared" si="22"/>
        <v>0</v>
      </c>
      <c r="BM81" s="33">
        <f t="shared" si="23"/>
        <v>633878.87400873809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17407</v>
      </c>
      <c r="AY82" s="18" t="str">
        <f>IF(IFERROR(比較地域マスタ!$AE17,"")=0,"",IFERROR(比較地域マスタ!$AE17,""))</f>
        <v>中能登町</v>
      </c>
      <c r="AZ82" s="16"/>
      <c r="BA82" s="22">
        <v>11</v>
      </c>
      <c r="BB82" s="22">
        <v>1</v>
      </c>
      <c r="BC82" s="18" t="str">
        <f t="shared" si="24"/>
        <v>17407</v>
      </c>
      <c r="BD82" s="18" t="str">
        <f t="shared" si="25"/>
        <v>中能登町</v>
      </c>
      <c r="BE82" s="33">
        <f>VLOOKUP(BC82&amp;"_"&amp;$AZ$9,データシート3!A:AB,MATCH("ea_"&amp;"太陽光（建物系）"&amp;"_年間発電",データシート3!$A$1:$AB$1,0),0)/10^3+VLOOKUP(BC82&amp;"_"&amp;$AZ$9,データシート3!A:AB,MATCH("ea_"&amp;"太陽光（土地系）"&amp;"_年間発電",データシート3!$A$1:$AB$1,0),0)/10^3</f>
        <v>777019.42299999995</v>
      </c>
      <c r="BF82" s="33">
        <f>VLOOKUP(BC82&amp;"_"&amp;$AZ$9,データシート3!A:AB,MATCH("ea_"&amp;"風力（陸上）"&amp;"_年間発電",データシート3!$A$1:$AB$1,0),0)/10^3</f>
        <v>283448.88199999993</v>
      </c>
      <c r="BG82" s="33">
        <f>VLOOKUP(BC82&amp;"_"&amp;$AZ$9,データシート3!A:AB,MATCH("ea_"&amp;"中小水（河川）"&amp;"_年間発電",データシート3!$A$1:$AB$1,0),0)/10^3+VLOOKUP(BC82&amp;"_"&amp;$AZ$9,データシート3!A:AB,MATCH("ea_"&amp;"中小水（農業用水路）"&amp;"_年間発電",データシート3!$A$1:$AB$1,0),0)/10^3</f>
        <v>619.39800000000002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1061087.703</v>
      </c>
      <c r="BJ82" s="33">
        <f>(VLOOKUP($BC82&amp;"_"&amp;$AZ$8,データシート3!$A:$AN,MATCH("da_合計",データシート3!$A$1:$AN$1,0),0))/10^3</f>
        <v>86843.384498338113</v>
      </c>
      <c r="BK82" s="33">
        <f t="shared" si="21"/>
        <v>974244.31850166188</v>
      </c>
      <c r="BL82" s="33">
        <f t="shared" si="22"/>
        <v>0</v>
      </c>
      <c r="BM82" s="33">
        <f t="shared" si="23"/>
        <v>974244.31850166188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17202</v>
      </c>
      <c r="AY83" s="18" t="str">
        <f>IF(IFERROR(比較地域マスタ!$AE18,"")=0,"",IFERROR(比較地域マスタ!$AE18,""))</f>
        <v>七尾市</v>
      </c>
      <c r="AZ83" s="16"/>
      <c r="BA83" s="22">
        <v>12</v>
      </c>
      <c r="BB83" s="22">
        <v>1</v>
      </c>
      <c r="BC83" s="18" t="str">
        <f t="shared" si="24"/>
        <v>17202</v>
      </c>
      <c r="BD83" s="18" t="str">
        <f t="shared" si="25"/>
        <v>七尾市</v>
      </c>
      <c r="BE83" s="33">
        <f>VLOOKUP(BC83&amp;"_"&amp;$AZ$9,データシート3!A:AB,MATCH("ea_"&amp;"太陽光（建物系）"&amp;"_年間発電",データシート3!$A$1:$AB$1,0),0)/10^3+VLOOKUP(BC83&amp;"_"&amp;$AZ$9,データシート3!A:AB,MATCH("ea_"&amp;"太陽光（土地系）"&amp;"_年間発電",データシート3!$A$1:$AB$1,0),0)/10^3</f>
        <v>1466276.7370000002</v>
      </c>
      <c r="BF83" s="33">
        <f>VLOOKUP(BC83&amp;"_"&amp;$AZ$9,データシート3!A:AB,MATCH("ea_"&amp;"風力（陸上）"&amp;"_年間発電",データシート3!$A$1:$AB$1,0),0)/10^3</f>
        <v>990579.30900000001</v>
      </c>
      <c r="BG83" s="33">
        <f>VLOOKUP(BC83&amp;"_"&amp;$AZ$9,データシート3!A:AB,MATCH("ea_"&amp;"中小水（河川）"&amp;"_年間発電",データシート3!$A$1:$AB$1,0),0)/10^3+VLOOKUP(BC83&amp;"_"&amp;$AZ$9,データシート3!A:AB,MATCH("ea_"&amp;"中小水（農業用水路）"&amp;"_年間発電",データシート3!$A$1:$AB$1,0),0)/10^3</f>
        <v>3479.3139999999999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2569.5529999999999</v>
      </c>
      <c r="BI83" s="33">
        <f t="shared" si="26"/>
        <v>2462904.9129999997</v>
      </c>
      <c r="BJ83" s="33">
        <f>(VLOOKUP($BC83&amp;"_"&amp;$AZ$8,データシート3!$A:$AN,MATCH("da_合計",データシート3!$A$1:$AN$1,0),0))/10^3</f>
        <v>349705.82647014462</v>
      </c>
      <c r="BK83" s="33">
        <f t="shared" si="21"/>
        <v>2113199.0865298552</v>
      </c>
      <c r="BL83" s="33">
        <f t="shared" si="22"/>
        <v>0</v>
      </c>
      <c r="BM83" s="33">
        <f t="shared" si="23"/>
        <v>2113199.0865298552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17463</v>
      </c>
      <c r="AY84" s="18" t="str">
        <f>IF(IFERROR(比較地域マスタ!$AE19,"")=0,"",IFERROR(比較地域マスタ!$AE19,""))</f>
        <v>能登町</v>
      </c>
      <c r="AZ84" s="16"/>
      <c r="BA84" s="22">
        <v>13</v>
      </c>
      <c r="BB84" s="22">
        <v>1</v>
      </c>
      <c r="BC84" s="18" t="str">
        <f t="shared" si="24"/>
        <v>17463</v>
      </c>
      <c r="BD84" s="18" t="str">
        <f t="shared" si="25"/>
        <v>能登町</v>
      </c>
      <c r="BE84" s="33">
        <f>VLOOKUP(BC84&amp;"_"&amp;$AZ$9,データシート3!A:AB,MATCH("ea_"&amp;"太陽光（建物系）"&amp;"_年間発電",データシート3!$A$1:$AB$1,0),0)/10^3+VLOOKUP(BC84&amp;"_"&amp;$AZ$9,データシート3!A:AB,MATCH("ea_"&amp;"太陽光（土地系）"&amp;"_年間発電",データシート3!$A$1:$AB$1,0),0)/10^3</f>
        <v>810251.3890000002</v>
      </c>
      <c r="BF84" s="33">
        <f>VLOOKUP(BC84&amp;"_"&amp;$AZ$9,データシート3!A:AB,MATCH("ea_"&amp;"風力（陸上）"&amp;"_年間発電",データシート3!$A$1:$AB$1,0),0)/10^3</f>
        <v>622917.09100000001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361.78800000000001</v>
      </c>
      <c r="BI84" s="33">
        <f t="shared" si="26"/>
        <v>1433530.2680000002</v>
      </c>
      <c r="BJ84" s="33">
        <f>(VLOOKUP($BC84&amp;"_"&amp;$AZ$8,データシート3!$A:$AN,MATCH("da_合計",データシート3!$A$1:$AN$1,0),0))/10^3</f>
        <v>87115.257450563688</v>
      </c>
      <c r="BK84" s="33">
        <f t="shared" si="21"/>
        <v>1346415.0105494366</v>
      </c>
      <c r="BL84" s="33">
        <f t="shared" si="22"/>
        <v>0</v>
      </c>
      <c r="BM84" s="33">
        <f t="shared" si="23"/>
        <v>1346415.0105494366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17212</v>
      </c>
      <c r="AY85" s="18" t="str">
        <f>IF(IFERROR(比較地域マスタ!$AE20,"")=0,"",IFERROR(比較地域マスタ!$AE20,""))</f>
        <v>野々市市</v>
      </c>
      <c r="AZ85" s="16"/>
      <c r="BA85" s="22">
        <v>14</v>
      </c>
      <c r="BB85" s="22">
        <v>1</v>
      </c>
      <c r="BC85" s="18" t="str">
        <f t="shared" si="24"/>
        <v>17212</v>
      </c>
      <c r="BD85" s="18" t="str">
        <f t="shared" si="25"/>
        <v>野々市市</v>
      </c>
      <c r="BE85" s="33">
        <f>VLOOKUP(BC85&amp;"_"&amp;$AZ$9,データシート3!A:AB,MATCH("ea_"&amp;"太陽光（建物系）"&amp;"_年間発電",データシート3!$A$1:$AB$1,0),0)/10^3+VLOOKUP(BC85&amp;"_"&amp;$AZ$9,データシート3!A:AB,MATCH("ea_"&amp;"太陽光（土地系）"&amp;"_年間発電",データシート3!$A$1:$AB$1,0),0)/10^3</f>
        <v>280042.04300000001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4417.2910000000011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20.849</v>
      </c>
      <c r="BI85" s="33">
        <f t="shared" si="26"/>
        <v>284480.18300000002</v>
      </c>
      <c r="BJ85" s="33">
        <f>(VLOOKUP($BC85&amp;"_"&amp;$AZ$8,データシート3!$A:$AN,MATCH("da_合計",データシート3!$A$1:$AN$1,0),0))/10^3</f>
        <v>335268.82105716103</v>
      </c>
      <c r="BK85" s="33">
        <f t="shared" si="21"/>
        <v>-50788.638057161006</v>
      </c>
      <c r="BL85" s="33">
        <f t="shared" si="22"/>
        <v>-50788.638057161006</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17211</v>
      </c>
      <c r="AY86" s="18" t="str">
        <f>IF(IFERROR(比較地域マスタ!$AE21,"")=0,"",IFERROR(比較地域マスタ!$AE21,""))</f>
        <v>能美市</v>
      </c>
      <c r="AZ86" s="16"/>
      <c r="BA86" s="22">
        <v>15</v>
      </c>
      <c r="BB86" s="22">
        <v>1</v>
      </c>
      <c r="BC86" s="18" t="str">
        <f t="shared" si="24"/>
        <v>17211</v>
      </c>
      <c r="BD86" s="18" t="str">
        <f t="shared" si="25"/>
        <v>能美市</v>
      </c>
      <c r="BE86" s="33">
        <f>VLOOKUP(BC86&amp;"_"&amp;$AZ$9,データシート3!A:AB,MATCH("ea_"&amp;"太陽光（建物系）"&amp;"_年間発電",データシート3!$A$1:$AB$1,0),0)/10^3+VLOOKUP(BC86&amp;"_"&amp;$AZ$9,データシート3!A:AB,MATCH("ea_"&amp;"太陽光（土地系）"&amp;"_年間発電",データシート3!$A$1:$AB$1,0),0)/10^3</f>
        <v>686721.03299999994</v>
      </c>
      <c r="BF86" s="33">
        <f>VLOOKUP(BC86&amp;"_"&amp;$AZ$9,データシート3!A:AB,MATCH("ea_"&amp;"風力（陸上）"&amp;"_年間発電",データシート3!$A$1:$AB$1,0),0)/10^3</f>
        <v>64134.197</v>
      </c>
      <c r="BG86" s="33">
        <f>VLOOKUP(BC86&amp;"_"&amp;$AZ$9,データシート3!A:AB,MATCH("ea_"&amp;"中小水（河川）"&amp;"_年間発電",データシート3!$A$1:$AB$1,0),0)/10^3+VLOOKUP(BC86&amp;"_"&amp;$AZ$9,データシート3!A:AB,MATCH("ea_"&amp;"中小水（農業用水路）"&amp;"_年間発電",データシート3!$A$1:$AB$1,0),0)/10^3</f>
        <v>36324.794999999998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787180.02500000002</v>
      </c>
      <c r="BJ86" s="33">
        <f>(VLOOKUP($BC86&amp;"_"&amp;$AZ$8,データシート3!$A:$AN,MATCH("da_合計",データシート3!$A$1:$AN$1,0),0))/10^3</f>
        <v>489620.98116237216</v>
      </c>
      <c r="BK86" s="33">
        <f t="shared" si="21"/>
        <v>297559.04383762786</v>
      </c>
      <c r="BL86" s="33">
        <f t="shared" si="22"/>
        <v>0</v>
      </c>
      <c r="BM86" s="33">
        <f t="shared" si="23"/>
        <v>297559.04383762786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17207</v>
      </c>
      <c r="AY87" s="18" t="str">
        <f>IF(IFERROR(比較地域マスタ!$AE22,"")=0,"",IFERROR(比較地域マスタ!$AE22,""))</f>
        <v>羽咋市</v>
      </c>
      <c r="AZ87" s="16"/>
      <c r="BA87" s="22">
        <v>16</v>
      </c>
      <c r="BB87" s="22">
        <v>1</v>
      </c>
      <c r="BC87" s="18" t="str">
        <f t="shared" si="24"/>
        <v>17207</v>
      </c>
      <c r="BD87" s="18" t="str">
        <f t="shared" si="25"/>
        <v>羽咋市</v>
      </c>
      <c r="BE87" s="33">
        <f>VLOOKUP(BC87&amp;"_"&amp;$AZ$9,データシート3!A:AB,MATCH("ea_"&amp;"太陽光（建物系）"&amp;"_年間発電",データシート3!$A$1:$AB$1,0),0)/10^3+VLOOKUP(BC87&amp;"_"&amp;$AZ$9,データシート3!A:AB,MATCH("ea_"&amp;"太陽光（土地系）"&amp;"_年間発電",データシート3!$A$1:$AB$1,0),0)/10^3</f>
        <v>1113959.4240000001</v>
      </c>
      <c r="BF87" s="33">
        <f>VLOOKUP(BC87&amp;"_"&amp;$AZ$9,データシート3!A:AB,MATCH("ea_"&amp;"風力（陸上）"&amp;"_年間発電",データシート3!$A$1:$AB$1,0),0)/10^3</f>
        <v>110257.73699999998</v>
      </c>
      <c r="BG87" s="33">
        <f>VLOOKUP(BC87&amp;"_"&amp;$AZ$9,データシート3!A:AB,MATCH("ea_"&amp;"中小水（河川）"&amp;"_年間発電",データシート3!$A$1:$AB$1,0),0)/10^3+VLOOKUP(BC87&amp;"_"&amp;$AZ$9,データシート3!A:AB,MATCH("ea_"&amp;"中小水（農業用水路）"&amp;"_年間発電",データシート3!$A$1:$AB$1,0),0)/10^3</f>
        <v>2106.623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31.885999999999996</v>
      </c>
      <c r="BI87" s="33">
        <f t="shared" si="26"/>
        <v>1226355.67</v>
      </c>
      <c r="BJ87" s="33">
        <f>(VLOOKUP($BC87&amp;"_"&amp;$AZ$8,データシート3!$A:$AN,MATCH("da_合計",データシート3!$A$1:$AN$1,0),0))/10^3</f>
        <v>133669.08805294239</v>
      </c>
      <c r="BK87" s="33">
        <f t="shared" si="21"/>
        <v>1092686.5819470575</v>
      </c>
      <c r="BL87" s="33">
        <f t="shared" si="22"/>
        <v>0</v>
      </c>
      <c r="BM87" s="33">
        <f t="shared" si="23"/>
        <v>1092686.5819470575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17210</v>
      </c>
      <c r="AY88" s="18" t="str">
        <f>IF(IFERROR(比較地域マスタ!$AE23,"")=0,"",IFERROR(比較地域マスタ!$AE23,""))</f>
        <v>白山市</v>
      </c>
      <c r="AZ88" s="16"/>
      <c r="BA88" s="22">
        <v>17</v>
      </c>
      <c r="BB88" s="22">
        <v>1</v>
      </c>
      <c r="BC88" s="18" t="str">
        <f t="shared" si="24"/>
        <v>17210</v>
      </c>
      <c r="BD88" s="18" t="str">
        <f t="shared" si="25"/>
        <v>白山市</v>
      </c>
      <c r="BE88" s="33">
        <f>VLOOKUP(BC88&amp;"_"&amp;$AZ$9,データシート3!A:AB,MATCH("ea_"&amp;"太陽光（建物系）"&amp;"_年間発電",データシート3!$A$1:$AB$1,0),0)/10^3+VLOOKUP(BC88&amp;"_"&amp;$AZ$9,データシート3!A:AB,MATCH("ea_"&amp;"太陽光（土地系）"&amp;"_年間発電",データシート3!$A$1:$AB$1,0),0)/10^3</f>
        <v>2210941.392</v>
      </c>
      <c r="BF88" s="33">
        <f>VLOOKUP(BC88&amp;"_"&amp;$AZ$9,データシート3!A:AB,MATCH("ea_"&amp;"風力（陸上）"&amp;"_年間発電",データシート3!$A$1:$AB$1,0),0)/10^3</f>
        <v>963679.53</v>
      </c>
      <c r="BG88" s="33">
        <f>VLOOKUP(BC88&amp;"_"&amp;$AZ$9,データシート3!A:AB,MATCH("ea_"&amp;"中小水（河川）"&amp;"_年間発電",データシート3!$A$1:$AB$1,0),0)/10^3+VLOOKUP(BC88&amp;"_"&amp;$AZ$9,データシート3!A:AB,MATCH("ea_"&amp;"中小水（農業用水路）"&amp;"_年間発電",データシート3!$A$1:$AB$1,0),0)/10^3</f>
        <v>530885.86100000003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810.65099999999984</v>
      </c>
      <c r="BI88" s="33">
        <f t="shared" si="26"/>
        <v>3706317.4340000004</v>
      </c>
      <c r="BJ88" s="33">
        <f>(VLOOKUP($BC88&amp;"_"&amp;$AZ$8,データシート3!$A:$AN,MATCH("da_合計",データシート3!$A$1:$AN$1,0),0))/10^3</f>
        <v>992855.19465242059</v>
      </c>
      <c r="BK88" s="33">
        <f t="shared" si="21"/>
        <v>2713462.2393475799</v>
      </c>
      <c r="BL88" s="33">
        <f t="shared" si="22"/>
        <v>0</v>
      </c>
      <c r="BM88" s="33">
        <f t="shared" si="23"/>
        <v>2713462.2393475799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17386</v>
      </c>
      <c r="AY89" s="18" t="str">
        <f>IF(IFERROR(比較地域マスタ!$AE24,"")=0,"",IFERROR(比較地域マスタ!$AE24,""))</f>
        <v>宝達志水町</v>
      </c>
      <c r="AZ89" s="16"/>
      <c r="BA89" s="22">
        <v>18</v>
      </c>
      <c r="BB89" s="22">
        <v>1</v>
      </c>
      <c r="BC89" s="18" t="str">
        <f t="shared" si="24"/>
        <v>17386</v>
      </c>
      <c r="BD89" s="18" t="str">
        <f t="shared" si="25"/>
        <v>宝達志水町</v>
      </c>
      <c r="BE89" s="33">
        <f>VLOOKUP(BC89&amp;"_"&amp;$AZ$9,データシート3!A:AB,MATCH("ea_"&amp;"太陽光（建物系）"&amp;"_年間発電",データシート3!$A$1:$AB$1,0),0)/10^3+VLOOKUP(BC89&amp;"_"&amp;$AZ$9,データシート3!A:AB,MATCH("ea_"&amp;"太陽光（土地系）"&amp;"_年間発電",データシート3!$A$1:$AB$1,0),0)/10^3</f>
        <v>695089.96500000008</v>
      </c>
      <c r="BF89" s="33">
        <f>VLOOKUP(BC89&amp;"_"&amp;$AZ$9,データシート3!A:AB,MATCH("ea_"&amp;"風力（陸上）"&amp;"_年間発電",データシート3!$A$1:$AB$1,0),0)/10^3</f>
        <v>399997.42499999993</v>
      </c>
      <c r="BG89" s="33">
        <f>VLOOKUP(BC89&amp;"_"&amp;$AZ$9,データシート3!A:AB,MATCH("ea_"&amp;"中小水（河川）"&amp;"_年間発電",データシート3!$A$1:$AB$1,0),0)/10^3+VLOOKUP(BC89&amp;"_"&amp;$AZ$9,データシート3!A:AB,MATCH("ea_"&amp;"中小水（農業用水路）"&amp;"_年間発電",データシート3!$A$1:$AB$1,0),0)/10^3</f>
        <v>9066.4269999999997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1104153.817</v>
      </c>
      <c r="BJ89" s="33">
        <f>(VLOOKUP($BC89&amp;"_"&amp;$AZ$8,データシート3!$A:$AN,MATCH("da_合計",データシート3!$A$1:$AN$1,0),0))/10^3</f>
        <v>151188.17816676074</v>
      </c>
      <c r="BK89" s="33">
        <f t="shared" si="21"/>
        <v>952965.63883323933</v>
      </c>
      <c r="BL89" s="33">
        <f t="shared" si="22"/>
        <v>0</v>
      </c>
      <c r="BM89" s="33">
        <f t="shared" si="23"/>
        <v>952965.63883323933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17204</v>
      </c>
      <c r="AY90" s="18" t="str">
        <f>IF(IFERROR(比較地域マスタ!$AE25,"")=0,"",IFERROR(比較地域マスタ!$AE25,""))</f>
        <v>輪島市</v>
      </c>
      <c r="AZ90" s="16"/>
      <c r="BA90" s="22">
        <v>19</v>
      </c>
      <c r="BB90" s="22">
        <v>1</v>
      </c>
      <c r="BC90" s="18" t="str">
        <f t="shared" si="24"/>
        <v>17204</v>
      </c>
      <c r="BD90" s="18" t="str">
        <f t="shared" si="25"/>
        <v>輪島市</v>
      </c>
      <c r="BE90" s="33">
        <f>VLOOKUP(BC90&amp;"_"&amp;$AZ$9,データシート3!A:AB,MATCH("ea_"&amp;"太陽光（建物系）"&amp;"_年間発電",データシート3!$A$1:$AB$1,0),0)/10^3+VLOOKUP(BC90&amp;"_"&amp;$AZ$9,データシート3!A:AB,MATCH("ea_"&amp;"太陽光（土地系）"&amp;"_年間発電",データシート3!$A$1:$AB$1,0),0)/10^3</f>
        <v>699884.82799999998</v>
      </c>
      <c r="BF90" s="33">
        <f>VLOOKUP(BC90&amp;"_"&amp;$AZ$9,データシート3!A:AB,MATCH("ea_"&amp;"風力（陸上）"&amp;"_年間発電",データシート3!$A$1:$AB$1,0),0)/10^3</f>
        <v>1415703.757</v>
      </c>
      <c r="BG90" s="33">
        <f>VLOOKUP(BC90&amp;"_"&amp;$AZ$9,データシート3!A:AB,MATCH("ea_"&amp;"中小水（河川）"&amp;"_年間発電",データシート3!$A$1:$AB$1,0),0)/10^3+VLOOKUP(BC90&amp;"_"&amp;$AZ$9,データシート3!A:AB,MATCH("ea_"&amp;"中小水（農業用水路）"&amp;"_年間発電",データシート3!$A$1:$AB$1,0),0)/10^3</f>
        <v>7040.2889999999998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47.094000000000008</v>
      </c>
      <c r="BI90" s="33">
        <f t="shared" si="26"/>
        <v>2122675.9679999999</v>
      </c>
      <c r="BJ90" s="33">
        <f>(VLOOKUP($BC90&amp;"_"&amp;$AZ$8,データシート3!$A:$AN,MATCH("da_合計",データシート3!$A$1:$AN$1,0),0))/10^3</f>
        <v>135604.84024817953</v>
      </c>
      <c r="BK90" s="33">
        <f t="shared" si="21"/>
        <v>1987071.1277518203</v>
      </c>
      <c r="BL90" s="33">
        <f t="shared" si="22"/>
        <v>0</v>
      </c>
      <c r="BM90" s="33">
        <f t="shared" si="23"/>
        <v>1987071.1277518203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能美市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17211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16</v>
      </c>
      <c r="H7" s="701">
        <f t="shared" si="0"/>
        <v>18</v>
      </c>
      <c r="I7" s="701">
        <f t="shared" si="0"/>
        <v>18</v>
      </c>
      <c r="J7" s="701">
        <f t="shared" si="0"/>
        <v>17</v>
      </c>
      <c r="K7" s="702">
        <f t="shared" si="0"/>
        <v>19</v>
      </c>
      <c r="L7" s="702">
        <f t="shared" si="0"/>
        <v>19</v>
      </c>
      <c r="M7" s="702">
        <f t="shared" si="0"/>
        <v>19</v>
      </c>
      <c r="N7" s="702">
        <f t="shared" si="0"/>
        <v>18</v>
      </c>
      <c r="O7" s="702">
        <f>SUM(O8:O13)</f>
        <v>20</v>
      </c>
      <c r="P7" s="702">
        <f t="shared" si="0"/>
        <v>20</v>
      </c>
      <c r="Q7" s="703">
        <f>SUM(Q8:Q13)</f>
        <v>20</v>
      </c>
      <c r="R7" s="909">
        <f t="shared" si="0"/>
        <v>339.29</v>
      </c>
      <c r="S7" s="910">
        <f t="shared" si="0"/>
        <v>415.87599999999998</v>
      </c>
      <c r="T7" s="910">
        <f t="shared" si="0"/>
        <v>480.07300000000004</v>
      </c>
      <c r="U7" s="910">
        <f t="shared" si="0"/>
        <v>507.51099999999997</v>
      </c>
      <c r="V7" s="910">
        <f t="shared" si="0"/>
        <v>533.46299999999997</v>
      </c>
      <c r="W7" s="910">
        <f t="shared" si="0"/>
        <v>520.88599999999997</v>
      </c>
      <c r="X7" s="910">
        <f t="shared" si="0"/>
        <v>512.48299999999995</v>
      </c>
      <c r="Y7" s="910">
        <f t="shared" si="0"/>
        <v>394.01300000000003</v>
      </c>
      <c r="Z7" s="910">
        <f>SUM(Z8:Z13)</f>
        <v>465.005</v>
      </c>
      <c r="AA7" s="910">
        <f>SUM(AA8:AA13)</f>
        <v>417.94400000000002</v>
      </c>
      <c r="AB7" s="911">
        <f t="shared" si="0"/>
        <v>467.34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15</v>
      </c>
      <c r="H10" s="714">
        <f>VLOOKUP($D$3&amp;"_"&amp;H$3,データシート1!$A:$BU,MATCH($G$2&amp;"_"&amp;$C10,データシート1!$A$1:$BU$1,0),0)</f>
        <v>17</v>
      </c>
      <c r="I10" s="714">
        <f>VLOOKUP($D$3&amp;"_"&amp;I$3,データシート1!$A:$BU,MATCH($G$2&amp;"_"&amp;$C10,データシート1!$A$1:$BU$1,0),0)</f>
        <v>17</v>
      </c>
      <c r="J10" s="714">
        <f>VLOOKUP($D$3&amp;"_"&amp;J$3,データシート1!$A:$BU,MATCH($G$2&amp;"_"&amp;$C10,データシート1!$A$1:$BU$1,0),0)</f>
        <v>16</v>
      </c>
      <c r="K10" s="715">
        <f>VLOOKUP($D$3&amp;"_"&amp;K$3,データシート1!$A:$BU,MATCH($G$2&amp;"_"&amp;$C10,データシート1!$A$1:$BU$1,0),0)</f>
        <v>17</v>
      </c>
      <c r="L10" s="715">
        <f>VLOOKUP($D$3&amp;"_"&amp;L$3,データシート1!$A:$BU,MATCH($G$2&amp;"_"&amp;$C10,データシート1!$A$1:$BU$1,0),0)</f>
        <v>17</v>
      </c>
      <c r="M10" s="715">
        <f>VLOOKUP($D$3&amp;"_"&amp;M$3,データシート1!$A:$BU,MATCH($G$2&amp;"_"&amp;$C10,データシート1!$A$1:$BU$1,0),0)</f>
        <v>17</v>
      </c>
      <c r="N10" s="715">
        <f>VLOOKUP($D$3&amp;"_"&amp;N$3,データシート1!$A:$BU,MATCH($G$2&amp;"_"&amp;$C10,データシート1!$A$1:$BU$1,0),0)</f>
        <v>16</v>
      </c>
      <c r="O10" s="715">
        <f>VLOOKUP($D$3&amp;"_"&amp;O$3,データシート1!$A:$BU,MATCH($G$2&amp;"_"&amp;$C10,データシート1!$A$1:$BU$1,0),0)</f>
        <v>18</v>
      </c>
      <c r="P10" s="715">
        <f>VLOOKUP($D$3&amp;"_"&amp;P$3,データシート1!$A:$BU,MATCH($G$2&amp;"_"&amp;$C10,データシート1!$A$1:$BU$1,0),0)</f>
        <v>18</v>
      </c>
      <c r="Q10" s="716">
        <f>VLOOKUP($D$3&amp;"_"&amp;Q$3,データシート1!$A:$BU,MATCH($G$2&amp;"_"&amp;$C10,データシート1!$A$1:$BU$1,0),0)</f>
        <v>18</v>
      </c>
      <c r="R10" s="915">
        <f>VLOOKUP($D$3&amp;"_"&amp;R$3,データシート1!$A:$BU,MATCH($R$2&amp;"_"&amp;$C10,データシート1!$A$1:$BU$1,0),0)</f>
        <v>328.69</v>
      </c>
      <c r="S10" s="916">
        <f>VLOOKUP($D$3&amp;"_"&amp;S$3,データシート1!$A:$BU,MATCH($R$2&amp;"_"&amp;$C10,データシート1!$A$1:$BU$1,0),0)</f>
        <v>400.86099999999999</v>
      </c>
      <c r="T10" s="916">
        <f>VLOOKUP($D$3&amp;"_"&amp;T$3,データシート1!$A:$BU,MATCH($R$2&amp;"_"&amp;$C10,データシート1!$A$1:$BU$1,0),0)</f>
        <v>465.01400000000001</v>
      </c>
      <c r="U10" s="916">
        <f>VLOOKUP($D$3&amp;"_"&amp;U$3,データシート1!$A:$BU,MATCH($R$2&amp;"_"&amp;$C10,データシート1!$A$1:$BU$1,0),0)</f>
        <v>493.50799999999998</v>
      </c>
      <c r="V10" s="916">
        <f>VLOOKUP($D$3&amp;"_"&amp;V$3,データシート1!$A:$BU,MATCH($R$2&amp;"_"&amp;$C10,データシート1!$A$1:$BU$1,0),0)</f>
        <v>515.33600000000001</v>
      </c>
      <c r="W10" s="916">
        <f>VLOOKUP($D$3&amp;"_"&amp;W$3,データシート1!$A:$BU,MATCH($R$2&amp;"_"&amp;$C10,データシート1!$A$1:$BU$1,0),0)</f>
        <v>503.40600000000001</v>
      </c>
      <c r="X10" s="916">
        <f>VLOOKUP($D$3&amp;"_"&amp;X$3,データシート1!$A:$BU,MATCH($R$2&amp;"_"&amp;$C10,データシート1!$A$1:$BU$1,0),0)</f>
        <v>493.58</v>
      </c>
      <c r="Y10" s="916">
        <f>VLOOKUP($D$3&amp;"_"&amp;Y$3,データシート1!$A:$BU,MATCH($R$2&amp;"_"&amp;$C10,データシート1!$A$1:$BU$1,0),0)</f>
        <v>377.22</v>
      </c>
      <c r="Z10" s="916">
        <f>VLOOKUP($D$3&amp;"_"&amp;Z$3,データシート1!$A:$BU,MATCH($R$2&amp;"_"&amp;$C10,データシート1!$A$1:$BU$1,0),0)</f>
        <v>449.33800000000002</v>
      </c>
      <c r="AA10" s="916">
        <f>VLOOKUP($D$3&amp;"_"&amp;AA$3,データシート1!$A:$BU,MATCH($R$2&amp;"_"&amp;$C10,データシート1!$A$1:$BU$1,0),0)</f>
        <v>404.101</v>
      </c>
      <c r="AB10" s="917">
        <f>VLOOKUP($D$3&amp;"_"&amp;AB$3,データシート1!$A:$BU,MATCH($R$2&amp;"_"&amp;$C10,データシート1!$A$1:$BU$1,0),0)</f>
        <v>455.31599999999997</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10.6</v>
      </c>
      <c r="S11" s="916">
        <f>VLOOKUP($D$3&amp;"_"&amp;S$3,データシート1!$A:$BU,MATCH($R$2&amp;"_"&amp;$C11,データシート1!$A$1:$BU$1,0),0)</f>
        <v>15.015000000000001</v>
      </c>
      <c r="T11" s="916">
        <f>VLOOKUP($D$3&amp;"_"&amp;T$3,データシート1!$A:$BU,MATCH($R$2&amp;"_"&amp;$C11,データシート1!$A$1:$BU$1,0),0)</f>
        <v>15.058999999999999</v>
      </c>
      <c r="U11" s="916">
        <f>VLOOKUP($D$3&amp;"_"&amp;U$3,データシート1!$A:$BU,MATCH($R$2&amp;"_"&amp;$C11,データシート1!$A$1:$BU$1,0),0)</f>
        <v>14.003</v>
      </c>
      <c r="V11" s="916">
        <f>VLOOKUP($D$3&amp;"_"&amp;V$3,データシート1!$A:$BU,MATCH($R$2&amp;"_"&amp;$C11,データシート1!$A$1:$BU$1,0),0)</f>
        <v>18.127000000000002</v>
      </c>
      <c r="W11" s="916">
        <f>VLOOKUP($D$3&amp;"_"&amp;W$3,データシート1!$A:$BU,MATCH($R$2&amp;"_"&amp;$C11,データシート1!$A$1:$BU$1,0),0)</f>
        <v>17.48</v>
      </c>
      <c r="X11" s="916">
        <f>VLOOKUP($D$3&amp;"_"&amp;X$3,データシート1!$A:$BU,MATCH($R$2&amp;"_"&amp;$C11,データシート1!$A$1:$BU$1,0),0)</f>
        <v>18.902999999999999</v>
      </c>
      <c r="Y11" s="916">
        <f>VLOOKUP($D$3&amp;"_"&amp;Y$3,データシート1!$A:$BU,MATCH($R$2&amp;"_"&amp;$C11,データシート1!$A$1:$BU$1,0),0)</f>
        <v>16.792999999999999</v>
      </c>
      <c r="Z11" s="916">
        <f>VLOOKUP($D$3&amp;"_"&amp;Z$3,データシート1!$A:$BU,MATCH($R$2&amp;"_"&amp;$C11,データシート1!$A$1:$BU$1,0),0)</f>
        <v>15.667</v>
      </c>
      <c r="AA11" s="916">
        <f>VLOOKUP($D$3&amp;"_"&amp;AA$3,データシート1!$A:$BU,MATCH($R$2&amp;"_"&amp;$C11,データシート1!$A$1:$BU$1,0),0)</f>
        <v>13.843</v>
      </c>
      <c r="AB11" s="917">
        <f>VLOOKUP($D$3&amp;"_"&amp;AB$3,データシート1!$A:$BU,MATCH($R$2&amp;"_"&amp;$C11,データシート1!$A$1:$BU$1,0),0)</f>
        <v>12.023999999999999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15</v>
      </c>
      <c r="H26" s="734">
        <f>VLOOKUP($D$3&amp;"_"&amp;H$3,データシート2!$A:$SI,MATCH($G$2&amp;"_"&amp;$B26,データシート2!$A$1:$SI$1,0),0)</f>
        <v>17</v>
      </c>
      <c r="I26" s="734">
        <f>VLOOKUP($D$3&amp;"_"&amp;I$3,データシート2!$A:$SI,MATCH($G$2&amp;"_"&amp;$B26,データシート2!$A$1:$SI$1,0),0)</f>
        <v>17</v>
      </c>
      <c r="J26" s="734">
        <f>VLOOKUP($D$3&amp;"_"&amp;J$3,データシート2!$A:$SI,MATCH($G$2&amp;"_"&amp;$B26,データシート2!$A$1:$SI$1,0),0)</f>
        <v>16</v>
      </c>
      <c r="K26" s="735">
        <f>VLOOKUP($D$3&amp;"_"&amp;K$3,データシート2!$A:$SI,MATCH($G$2&amp;"_"&amp;$B26,データシート2!$A$1:$SI$1,0),0)</f>
        <v>17</v>
      </c>
      <c r="L26" s="735">
        <f>VLOOKUP($D$3&amp;"_"&amp;L$3,データシート2!$A:$SI,MATCH($G$2&amp;"_"&amp;$B26,データシート2!$A$1:$SI$1,0),0)</f>
        <v>17</v>
      </c>
      <c r="M26" s="735">
        <f>VLOOKUP($D$3&amp;"_"&amp;M$3,データシート2!$A:$SI,MATCH($G$2&amp;"_"&amp;$B26,データシート2!$A$1:$SI$1,0),0)</f>
        <v>17</v>
      </c>
      <c r="N26" s="735">
        <f>VLOOKUP($D$3&amp;"_"&amp;N$3,データシート2!$A:$SI,MATCH($G$2&amp;"_"&amp;$B26,データシート2!$A$1:$SI$1,0),0)</f>
        <v>16</v>
      </c>
      <c r="O26" s="735">
        <f>VLOOKUP($D$3&amp;"_"&amp;O$3,データシート2!$A:$SI,MATCH($G$2&amp;"_"&amp;$B26,データシート2!$A$1:$SI$1,0),0)</f>
        <v>18</v>
      </c>
      <c r="P26" s="735">
        <f>VLOOKUP($D$3&amp;"_"&amp;P$3,データシート2!$A:$SI,MATCH($G$2&amp;"_"&amp;$B26,データシート2!$A$1:$SI$1,0),0)</f>
        <v>18</v>
      </c>
      <c r="Q26" s="736">
        <f>VLOOKUP($D$3&amp;"_"&amp;Q$3,データシート2!$A:$SI,MATCH($G$2&amp;"_"&amp;$B26,データシート2!$A$1:$SI$1,0),0)</f>
        <v>18</v>
      </c>
      <c r="R26" s="924">
        <f>VLOOKUP($D$3&amp;"_"&amp;R$3,データシート2!$A:$SI,MATCH($R$2&amp;"_"&amp;$B26,データシート2!$A$1:$SI$1,0),0)</f>
        <v>328.69</v>
      </c>
      <c r="S26" s="925">
        <f>VLOOKUP($D$3&amp;"_"&amp;S$3,データシート2!$A:$SI,MATCH($R$2&amp;"_"&amp;$B26,データシート2!$A$1:$SI$1,0),0)</f>
        <v>400.86099999999999</v>
      </c>
      <c r="T26" s="925">
        <f>VLOOKUP($D$3&amp;"_"&amp;T$3,データシート2!$A:$SI,MATCH($R$2&amp;"_"&amp;$B26,データシート2!$A$1:$SI$1,0),0)</f>
        <v>465.01400000000001</v>
      </c>
      <c r="U26" s="925">
        <f>VLOOKUP($D$3&amp;"_"&amp;U$3,データシート2!$A:$SI,MATCH($R$2&amp;"_"&amp;$B26,データシート2!$A$1:$SI$1,0),0)</f>
        <v>493.50799999999998</v>
      </c>
      <c r="V26" s="925">
        <f>VLOOKUP($D$3&amp;"_"&amp;V$3,データシート2!$A:$SI,MATCH($R$2&amp;"_"&amp;$B26,データシート2!$A$1:$SI$1,0),0)</f>
        <v>515.33600000000001</v>
      </c>
      <c r="W26" s="925">
        <f>VLOOKUP($D$3&amp;"_"&amp;W$3,データシート2!$A:$SI,MATCH($R$2&amp;"_"&amp;$B26,データシート2!$A$1:$SI$1,0),0)</f>
        <v>503.40600000000001</v>
      </c>
      <c r="X26" s="925">
        <f>VLOOKUP($D$3&amp;"_"&amp;X$3,データシート2!$A:$SI,MATCH($R$2&amp;"_"&amp;$B26,データシート2!$A$1:$SI$1,0),0)</f>
        <v>493.58</v>
      </c>
      <c r="Y26" s="925">
        <f>VLOOKUP($D$3&amp;"_"&amp;Y$3,データシート2!$A:$SI,MATCH($R$2&amp;"_"&amp;$B26,データシート2!$A$1:$SI$1,0),0)</f>
        <v>377.22</v>
      </c>
      <c r="Z26" s="925">
        <f>VLOOKUP($D$3&amp;"_"&amp;Z$3,データシート2!$A:$SI,MATCH($R$2&amp;"_"&amp;$B26,データシート2!$A$1:$SI$1,0),0)</f>
        <v>449.33800000000002</v>
      </c>
      <c r="AA26" s="925">
        <f>VLOOKUP($D$3&amp;"_"&amp;AA$3,データシート2!$A:$SI,MATCH($R$2&amp;"_"&amp;$B26,データシート2!$A$1:$SI$1,0),0)</f>
        <v>404.101</v>
      </c>
      <c r="AB26" s="926">
        <f>VLOOKUP($D$3&amp;"_"&amp;AB$3,データシート2!$A:$SI,MATCH($R$2&amp;"_"&amp;$B26,データシート2!$A$1:$SI$1,0),0)</f>
        <v>455.31599999999997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8</v>
      </c>
      <c r="H29" s="766">
        <f>VLOOKUP($D$3&amp;"_"&amp;H$3,データシート2!$A:$SI,MATCH($G$2&amp;"_"&amp;$C29,データシート2!$A$1:$SI$1,0),0)</f>
        <v>8</v>
      </c>
      <c r="I29" s="766">
        <f>VLOOKUP($D$3&amp;"_"&amp;I$3,データシート2!$A:$SI,MATCH($G$2&amp;"_"&amp;$C29,データシート2!$A$1:$SI$1,0),0)</f>
        <v>8</v>
      </c>
      <c r="J29" s="766">
        <f>VLOOKUP($D$3&amp;"_"&amp;J$3,データシート2!$A:$SI,MATCH($G$2&amp;"_"&amp;$C29,データシート2!$A$1:$SI$1,0),0)</f>
        <v>7</v>
      </c>
      <c r="K29" s="767">
        <f>VLOOKUP($D$3&amp;"_"&amp;K$3,データシート2!$A:$SI,MATCH($G$2&amp;"_"&amp;$C29,データシート2!$A$1:$SI$1,0),0)</f>
        <v>7</v>
      </c>
      <c r="L29" s="767">
        <f>VLOOKUP($D$3&amp;"_"&amp;L$3,データシート2!$A:$SI,MATCH($G$2&amp;"_"&amp;$C29,データシート2!$A$1:$SI$1,0),0)</f>
        <v>7</v>
      </c>
      <c r="M29" s="767">
        <f>VLOOKUP($D$3&amp;"_"&amp;M$3,データシート2!$A:$SI,MATCH($G$2&amp;"_"&amp;$C29,データシート2!$A$1:$SI$1,0),0)</f>
        <v>7</v>
      </c>
      <c r="N29" s="767">
        <f>VLOOKUP($D$3&amp;"_"&amp;N$3,データシート2!$A:$SI,MATCH($G$2&amp;"_"&amp;$C29,データシート2!$A$1:$SI$1,0),0)</f>
        <v>7</v>
      </c>
      <c r="O29" s="767">
        <f>VLOOKUP($D$3&amp;"_"&amp;O$3,データシート2!$A:$SI,MATCH($G$2&amp;"_"&amp;$C29,データシート2!$A$1:$SI$1,0),0)</f>
        <v>7</v>
      </c>
      <c r="P29" s="767">
        <f>VLOOKUP($D$3&amp;"_"&amp;P$3,データシート2!$A:$SI,MATCH($G$2&amp;"_"&amp;$C29,データシート2!$A$1:$SI$1,0),0)</f>
        <v>7</v>
      </c>
      <c r="Q29" s="768">
        <f>VLOOKUP($D$3&amp;"_"&amp;Q$3,データシート2!$A:$SI,MATCH($G$2&amp;"_"&amp;$C29,データシート2!$A$1:$SI$1,0),0)</f>
        <v>7</v>
      </c>
      <c r="R29" s="937">
        <f>VLOOKUP($D$3&amp;"_"&amp;R$3,データシート2!$A:$SI,MATCH($R$2&amp;"_"&amp;$C29,データシート2!$A$1:$SI$1,0),0)</f>
        <v>192.261</v>
      </c>
      <c r="S29" s="938">
        <f>VLOOKUP($D$3&amp;"_"&amp;S$3,データシート2!$A:$SI,MATCH($R$2&amp;"_"&amp;$C29,データシート2!$A$1:$SI$1,0),0)</f>
        <v>220.08</v>
      </c>
      <c r="T29" s="938">
        <f>VLOOKUP($D$3&amp;"_"&amp;T$3,データシート2!$A:$SI,MATCH($R$2&amp;"_"&amp;$C29,データシート2!$A$1:$SI$1,0),0)</f>
        <v>218.49299999999999</v>
      </c>
      <c r="U29" s="938">
        <f>VLOOKUP($D$3&amp;"_"&amp;U$3,データシート2!$A:$SI,MATCH($R$2&amp;"_"&amp;$C29,データシート2!$A$1:$SI$1,0),0)</f>
        <v>209.476</v>
      </c>
      <c r="V29" s="938">
        <f>VLOOKUP($D$3&amp;"_"&amp;V$3,データシート2!$A:$SI,MATCH($R$2&amp;"_"&amp;$C29,データシート2!$A$1:$SI$1,0),0)</f>
        <v>210.19200000000001</v>
      </c>
      <c r="W29" s="938">
        <f>VLOOKUP($D$3&amp;"_"&amp;W$3,データシート2!$A:$SI,MATCH($R$2&amp;"_"&amp;$C29,データシート2!$A$1:$SI$1,0),0)</f>
        <v>206.90799999999999</v>
      </c>
      <c r="X29" s="938">
        <f>VLOOKUP($D$3&amp;"_"&amp;X$3,データシート2!$A:$SI,MATCH($R$2&amp;"_"&amp;$C29,データシート2!$A$1:$SI$1,0),0)</f>
        <v>212.29499999999999</v>
      </c>
      <c r="Y29" s="938">
        <f>VLOOKUP($D$3&amp;"_"&amp;Y$3,データシート2!$A:$SI,MATCH($R$2&amp;"_"&amp;$C29,データシート2!$A$1:$SI$1,0),0)</f>
        <v>190.90299999999999</v>
      </c>
      <c r="Z29" s="938">
        <f>VLOOKUP($D$3&amp;"_"&amp;Z$3,データシート2!$A:$SI,MATCH($R$2&amp;"_"&amp;$C29,データシート2!$A$1:$SI$1,0),0)</f>
        <v>182.00399999999999</v>
      </c>
      <c r="AA29" s="938">
        <f>VLOOKUP($D$3&amp;"_"&amp;AA$3,データシート2!$A:$SI,MATCH($R$2&amp;"_"&amp;$C29,データシート2!$A$1:$SI$1,0),0)</f>
        <v>144.768</v>
      </c>
      <c r="AB29" s="939">
        <f>VLOOKUP($D$3&amp;"_"&amp;AB$3,データシート2!$A:$SI,MATCH($R$2&amp;"_"&amp;$C29,データシート2!$A$1:$SI$1,0),0)</f>
        <v>156.54900000000001</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4.43</v>
      </c>
      <c r="S34" s="938">
        <f>VLOOKUP($D$3&amp;"_"&amp;S$3,データシート2!$A:$SI,MATCH($R$2&amp;"_"&amp;$C34,データシート2!$A$1:$SI$1,0),0)</f>
        <v>5.9509999999999996</v>
      </c>
      <c r="T34" s="938">
        <f>VLOOKUP($D$3&amp;"_"&amp;T$3,データシート2!$A:$SI,MATCH($R$2&amp;"_"&amp;$C34,データシート2!$A$1:$SI$1,0),0)</f>
        <v>5.7990000000000004</v>
      </c>
      <c r="U34" s="938">
        <f>VLOOKUP($D$3&amp;"_"&amp;U$3,データシート2!$A:$SI,MATCH($R$2&amp;"_"&amp;$C34,データシート2!$A$1:$SI$1,0),0)</f>
        <v>5.6749999999999998</v>
      </c>
      <c r="V34" s="938">
        <f>VLOOKUP($D$3&amp;"_"&amp;V$3,データシート2!$A:$SI,MATCH($R$2&amp;"_"&amp;$C34,データシート2!$A$1:$SI$1,0),0)</f>
        <v>5.7130000000000001</v>
      </c>
      <c r="W34" s="938">
        <f>VLOOKUP($D$3&amp;"_"&amp;W$3,データシート2!$A:$SI,MATCH($R$2&amp;"_"&amp;$C34,データシート2!$A$1:$SI$1,0),0)</f>
        <v>5.6459999999999999</v>
      </c>
      <c r="X34" s="938">
        <f>VLOOKUP($D$3&amp;"_"&amp;X$3,データシート2!$A:$SI,MATCH($R$2&amp;"_"&amp;$C34,データシート2!$A$1:$SI$1,0),0)</f>
        <v>6.2</v>
      </c>
      <c r="Y34" s="938">
        <f>VLOOKUP($D$3&amp;"_"&amp;Y$3,データシート2!$A:$SI,MATCH($R$2&amp;"_"&amp;$C34,データシート2!$A$1:$SI$1,0),0)</f>
        <v>6.0149999999999997</v>
      </c>
      <c r="Z34" s="938">
        <f>VLOOKUP($D$3&amp;"_"&amp;Z$3,データシート2!$A:$SI,MATCH($R$2&amp;"_"&amp;$C34,データシート2!$A$1:$SI$1,0),0)</f>
        <v>5.3129999999999997</v>
      </c>
      <c r="AA34" s="938">
        <f>VLOOKUP($D$3&amp;"_"&amp;AA$3,データシート2!$A:$SI,MATCH($R$2&amp;"_"&amp;$C34,データシート2!$A$1:$SI$1,0),0)</f>
        <v>5.0209999999999999</v>
      </c>
      <c r="AB34" s="939">
        <f>VLOOKUP($D$3&amp;"_"&amp;AB$3,データシート2!$A:$SI,MATCH($R$2&amp;"_"&amp;$C34,データシート2!$A$1:$SI$1,0),0)</f>
        <v>5.4610000000000003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6.2169999999999996</v>
      </c>
      <c r="S38" s="938">
        <f>VLOOKUP($D$3&amp;"_"&amp;S$3,データシート2!$A:$SI,MATCH($R$2&amp;"_"&amp;$C38,データシート2!$A$1:$SI$1,0),0)</f>
        <v>8.6929999999999996</v>
      </c>
      <c r="T38" s="938">
        <f>VLOOKUP($D$3&amp;"_"&amp;T$3,データシート2!$A:$SI,MATCH($R$2&amp;"_"&amp;$C38,データシート2!$A$1:$SI$1,0),0)</f>
        <v>9.2479999999999993</v>
      </c>
      <c r="U38" s="938">
        <f>VLOOKUP($D$3&amp;"_"&amp;U$3,データシート2!$A:$SI,MATCH($R$2&amp;"_"&amp;$C38,データシート2!$A$1:$SI$1,0),0)</f>
        <v>8.0939999999999994</v>
      </c>
      <c r="V38" s="938">
        <f>VLOOKUP($D$3&amp;"_"&amp;V$3,データシート2!$A:$SI,MATCH($R$2&amp;"_"&amp;$C38,データシート2!$A$1:$SI$1,0),0)</f>
        <v>8.4459999999999997</v>
      </c>
      <c r="W38" s="938">
        <f>VLOOKUP($D$3&amp;"_"&amp;W$3,データシート2!$A:$SI,MATCH($R$2&amp;"_"&amp;$C38,データシート2!$A$1:$SI$1,0),0)</f>
        <v>7.984</v>
      </c>
      <c r="X38" s="938">
        <f>VLOOKUP($D$3&amp;"_"&amp;X$3,データシート2!$A:$SI,MATCH($R$2&amp;"_"&amp;$C38,データシート2!$A$1:$SI$1,0),0)</f>
        <v>8.0399999999999991</v>
      </c>
      <c r="Y38" s="938">
        <f>VLOOKUP($D$3&amp;"_"&amp;Y$3,データシート2!$A:$SI,MATCH($R$2&amp;"_"&amp;$C38,データシート2!$A$1:$SI$1,0),0)</f>
        <v>6.1769999999999996</v>
      </c>
      <c r="Z38" s="938">
        <f>VLOOKUP($D$3&amp;"_"&amp;Z$3,データシート2!$A:$SI,MATCH($R$2&amp;"_"&amp;$C38,データシート2!$A$1:$SI$1,0),0)</f>
        <v>5.6289999999999996</v>
      </c>
      <c r="AA38" s="938">
        <f>VLOOKUP($D$3&amp;"_"&amp;AA$3,データシート2!$A:$SI,MATCH($R$2&amp;"_"&amp;$C38,データシート2!$A$1:$SI$1,0),0)</f>
        <v>5.875</v>
      </c>
      <c r="AB38" s="939">
        <f>VLOOKUP($D$3&amp;"_"&amp;AB$3,データシート2!$A:$SI,MATCH($R$2&amp;"_"&amp;$C38,データシート2!$A$1:$SI$1,0),0)</f>
        <v>5.5830000000000002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4.0890000000000004</v>
      </c>
      <c r="T42" s="938">
        <f>VLOOKUP($D$3&amp;"_"&amp;T$3,データシート2!$A:$SI,MATCH($R$2&amp;"_"&amp;$C42,データシート2!$A$1:$SI$1,0),0)</f>
        <v>3.5289999999999999</v>
      </c>
      <c r="U42" s="938">
        <f>VLOOKUP($D$3&amp;"_"&amp;U$3,データシート2!$A:$SI,MATCH($R$2&amp;"_"&amp;$C42,データシート2!$A$1:$SI$1,0),0)</f>
        <v>4.4180000000000001</v>
      </c>
      <c r="V42" s="938">
        <f>VLOOKUP($D$3&amp;"_"&amp;V$3,データシート2!$A:$SI,MATCH($R$2&amp;"_"&amp;$C42,データシート2!$A$1:$SI$1,0),0)</f>
        <v>4.5789999999999997</v>
      </c>
      <c r="W42" s="938">
        <f>VLOOKUP($D$3&amp;"_"&amp;W$3,データシート2!$A:$SI,MATCH($R$2&amp;"_"&amp;$C42,データシート2!$A$1:$SI$1,0),0)</f>
        <v>4.5119999999999996</v>
      </c>
      <c r="X42" s="938">
        <f>VLOOKUP($D$3&amp;"_"&amp;X$3,データシート2!$A:$SI,MATCH($R$2&amp;"_"&amp;$C42,データシート2!$A$1:$SI$1,0),0)</f>
        <v>4.6239999999999997</v>
      </c>
      <c r="Y42" s="938">
        <f>VLOOKUP($D$3&amp;"_"&amp;Y$3,データシート2!$A:$SI,MATCH($R$2&amp;"_"&amp;$C42,データシート2!$A$1:$SI$1,0),0)</f>
        <v>4.53</v>
      </c>
      <c r="Z42" s="938">
        <f>VLOOKUP($D$3&amp;"_"&amp;Z$3,データシート2!$A:$SI,MATCH($R$2&amp;"_"&amp;$C42,データシート2!$A$1:$SI$1,0),0)</f>
        <v>3.802</v>
      </c>
      <c r="AA42" s="938">
        <f>VLOOKUP($D$3&amp;"_"&amp;AA$3,データシート2!$A:$SI,MATCH($R$2&amp;"_"&amp;$C42,データシート2!$A$1:$SI$1,0),0)</f>
        <v>3.4489999999999998</v>
      </c>
      <c r="AB42" s="939">
        <f>VLOOKUP($D$3&amp;"_"&amp;AB$3,データシート2!$A:$SI,MATCH($R$2&amp;"_"&amp;$C42,データシート2!$A$1:$SI$1,0),0)</f>
        <v>3.5169999999999999</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10.53</v>
      </c>
      <c r="S43" s="938">
        <f>VLOOKUP($D$3&amp;"_"&amp;S$3,データシート2!$A:$SI,MATCH($R$2&amp;"_"&amp;$C43,データシート2!$A$1:$SI$1,0),0)</f>
        <v>14.441000000000001</v>
      </c>
      <c r="T43" s="938">
        <f>VLOOKUP($D$3&amp;"_"&amp;T$3,データシート2!$A:$SI,MATCH($R$2&amp;"_"&amp;$C43,データシート2!$A$1:$SI$1,0),0)</f>
        <v>15.111000000000001</v>
      </c>
      <c r="U43" s="938">
        <f>VLOOKUP($D$3&amp;"_"&amp;U$3,データシート2!$A:$SI,MATCH($R$2&amp;"_"&amp;$C43,データシート2!$A$1:$SI$1,0),0)</f>
        <v>13.693</v>
      </c>
      <c r="V43" s="938">
        <f>VLOOKUP($D$3&amp;"_"&amp;V$3,データシート2!$A:$SI,MATCH($R$2&amp;"_"&amp;$C43,データシート2!$A$1:$SI$1,0),0)</f>
        <v>12.789</v>
      </c>
      <c r="W43" s="938">
        <f>VLOOKUP($D$3&amp;"_"&amp;W$3,データシート2!$A:$SI,MATCH($R$2&amp;"_"&amp;$C43,データシート2!$A$1:$SI$1,0),0)</f>
        <v>11.513</v>
      </c>
      <c r="X43" s="938">
        <f>VLOOKUP($D$3&amp;"_"&amp;X$3,データシート2!$A:$SI,MATCH($R$2&amp;"_"&amp;$C43,データシート2!$A$1:$SI$1,0),0)</f>
        <v>12.366</v>
      </c>
      <c r="Y43" s="938">
        <f>VLOOKUP($D$3&amp;"_"&amp;Y$3,データシート2!$A:$SI,MATCH($R$2&amp;"_"&amp;$C43,データシート2!$A$1:$SI$1,0),0)</f>
        <v>12.54</v>
      </c>
      <c r="Z43" s="938">
        <f>VLOOKUP($D$3&amp;"_"&amp;Z$3,データシート2!$A:$SI,MATCH($R$2&amp;"_"&amp;$C43,データシート2!$A$1:$SI$1,0),0)</f>
        <v>12.186</v>
      </c>
      <c r="AA43" s="938">
        <f>VLOOKUP($D$3&amp;"_"&amp;AA$3,データシート2!$A:$SI,MATCH($R$2&amp;"_"&amp;$C43,データシート2!$A$1:$SI$1,0),0)</f>
        <v>12.728999999999999</v>
      </c>
      <c r="AB43" s="939">
        <f>VLOOKUP($D$3&amp;"_"&amp;AB$3,データシート2!$A:$SI,MATCH($R$2&amp;"_"&amp;$C43,データシート2!$A$1:$SI$1,0),0)</f>
        <v>12.079000000000001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2</v>
      </c>
      <c r="H45" s="766">
        <f>VLOOKUP($D$3&amp;"_"&amp;H$3,データシート2!$A:$SI,MATCH($G$2&amp;"_"&amp;$C45,データシート2!$A$1:$SI$1,0),0)</f>
        <v>2</v>
      </c>
      <c r="I45" s="766">
        <f>VLOOKUP($D$3&amp;"_"&amp;I$3,データシート2!$A:$SI,MATCH($G$2&amp;"_"&amp;$C45,データシート2!$A$1:$SI$1,0),0)</f>
        <v>2</v>
      </c>
      <c r="J45" s="766">
        <f>VLOOKUP($D$3&amp;"_"&amp;J$3,データシート2!$A:$SI,MATCH($G$2&amp;"_"&amp;$C45,データシート2!$A$1:$SI$1,0),0)</f>
        <v>2</v>
      </c>
      <c r="K45" s="767">
        <f>VLOOKUP($D$3&amp;"_"&amp;K$3,データシート2!$A:$SI,MATCH($G$2&amp;"_"&amp;$C45,データシート2!$A$1:$SI$1,0),0)</f>
        <v>2</v>
      </c>
      <c r="L45" s="767">
        <f>VLOOKUP($D$3&amp;"_"&amp;L$3,データシート2!$A:$SI,MATCH($G$2&amp;"_"&amp;$C45,データシート2!$A$1:$SI$1,0),0)</f>
        <v>2</v>
      </c>
      <c r="M45" s="767">
        <f>VLOOKUP($D$3&amp;"_"&amp;M$3,データシート2!$A:$SI,MATCH($G$2&amp;"_"&amp;$C45,データシート2!$A$1:$SI$1,0),0)</f>
        <v>2</v>
      </c>
      <c r="N45" s="767">
        <f>VLOOKUP($D$3&amp;"_"&amp;N$3,データシート2!$A:$SI,MATCH($G$2&amp;"_"&amp;$C45,データシート2!$A$1:$SI$1,0),0)</f>
        <v>2</v>
      </c>
      <c r="O45" s="767">
        <f>VLOOKUP($D$3&amp;"_"&amp;O$3,データシート2!$A:$SI,MATCH($G$2&amp;"_"&amp;$C45,データシート2!$A$1:$SI$1,0),0)</f>
        <v>2</v>
      </c>
      <c r="P45" s="767">
        <f>VLOOKUP($D$3&amp;"_"&amp;P$3,データシート2!$A:$SI,MATCH($G$2&amp;"_"&amp;$C45,データシート2!$A$1:$SI$1,0),0)</f>
        <v>2</v>
      </c>
      <c r="Q45" s="768">
        <f>VLOOKUP($D$3&amp;"_"&amp;Q$3,データシート2!$A:$SI,MATCH($G$2&amp;"_"&amp;$C45,データシート2!$A$1:$SI$1,0),0)</f>
        <v>2</v>
      </c>
      <c r="R45" s="937">
        <f>VLOOKUP($D$3&amp;"_"&amp;R$3,データシート2!$A:$SI,MATCH($R$2&amp;"_"&amp;$C45,データシート2!$A$1:$SI$1,0),0)</f>
        <v>14.507999999999999</v>
      </c>
      <c r="S45" s="938">
        <f>VLOOKUP($D$3&amp;"_"&amp;S$3,データシート2!$A:$SI,MATCH($R$2&amp;"_"&amp;$C45,データシート2!$A$1:$SI$1,0),0)</f>
        <v>18.309999999999999</v>
      </c>
      <c r="T45" s="938">
        <f>VLOOKUP($D$3&amp;"_"&amp;T$3,データシート2!$A:$SI,MATCH($R$2&amp;"_"&amp;$C45,データシート2!$A$1:$SI$1,0),0)</f>
        <v>18.286000000000001</v>
      </c>
      <c r="U45" s="938">
        <f>VLOOKUP($D$3&amp;"_"&amp;U$3,データシート2!$A:$SI,MATCH($R$2&amp;"_"&amp;$C45,データシート2!$A$1:$SI$1,0),0)</f>
        <v>18.228999999999999</v>
      </c>
      <c r="V45" s="938">
        <f>VLOOKUP($D$3&amp;"_"&amp;V$3,データシート2!$A:$SI,MATCH($R$2&amp;"_"&amp;$C45,データシート2!$A$1:$SI$1,0),0)</f>
        <v>18.399000000000001</v>
      </c>
      <c r="W45" s="938">
        <f>VLOOKUP($D$3&amp;"_"&amp;W$3,データシート2!$A:$SI,MATCH($R$2&amp;"_"&amp;$C45,データシート2!$A$1:$SI$1,0),0)</f>
        <v>18.263000000000002</v>
      </c>
      <c r="X45" s="938">
        <f>VLOOKUP($D$3&amp;"_"&amp;X$3,データシート2!$A:$SI,MATCH($R$2&amp;"_"&amp;$C45,データシート2!$A$1:$SI$1,0),0)</f>
        <v>19.805</v>
      </c>
      <c r="Y45" s="938">
        <f>VLOOKUP($D$3&amp;"_"&amp;Y$3,データシート2!$A:$SI,MATCH($R$2&amp;"_"&amp;$C45,データシート2!$A$1:$SI$1,0),0)</f>
        <v>17.864999999999998</v>
      </c>
      <c r="Z45" s="938">
        <f>VLOOKUP($D$3&amp;"_"&amp;Z$3,データシート2!$A:$SI,MATCH($R$2&amp;"_"&amp;$C45,データシート2!$A$1:$SI$1,0),0)</f>
        <v>15.217000000000001</v>
      </c>
      <c r="AA45" s="938">
        <f>VLOOKUP($D$3&amp;"_"&amp;AA$3,データシート2!$A:$SI,MATCH($R$2&amp;"_"&amp;$C45,データシート2!$A$1:$SI$1,0),0)</f>
        <v>13.162000000000001</v>
      </c>
      <c r="AB45" s="939">
        <f>VLOOKUP($D$3&amp;"_"&amp;AB$3,データシート2!$A:$SI,MATCH($R$2&amp;"_"&amp;$C45,データシート2!$A$1:$SI$1,0),0)</f>
        <v>15.423</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2</v>
      </c>
      <c r="O48" s="767">
        <f>VLOOKUP($D$3&amp;"_"&amp;O$3,データシート2!$A:$SI,MATCH($G$2&amp;"_"&amp;$C48,データシート2!$A$1:$SI$1,0),0)</f>
        <v>4</v>
      </c>
      <c r="P48" s="767">
        <f>VLOOKUP($D$3&amp;"_"&amp;P$3,データシート2!$A:$SI,MATCH($G$2&amp;"_"&amp;$C48,データシート2!$A$1:$SI$1,0),0)</f>
        <v>4</v>
      </c>
      <c r="Q48" s="768">
        <f>VLOOKUP($D$3&amp;"_"&amp;Q$3,データシート2!$A:$SI,MATCH($G$2&amp;"_"&amp;$C48,データシート2!$A$1:$SI$1,0),0)</f>
        <v>4</v>
      </c>
      <c r="R48" s="937">
        <f>VLOOKUP($D$3&amp;"_"&amp;R$3,データシート2!$A:$SI,MATCH($R$2&amp;"_"&amp;$C48,データシート2!$A$1:$SI$1,0),0)</f>
        <v>100.744</v>
      </c>
      <c r="S48" s="938">
        <f>VLOOKUP($D$3&amp;"_"&amp;S$3,データシート2!$A:$SI,MATCH($R$2&amp;"_"&amp;$C48,データシート2!$A$1:$SI$1,0),0)</f>
        <v>120.73099999999999</v>
      </c>
      <c r="T48" s="938">
        <f>VLOOKUP($D$3&amp;"_"&amp;T$3,データシート2!$A:$SI,MATCH($R$2&amp;"_"&amp;$C48,データシート2!$A$1:$SI$1,0),0)</f>
        <v>184.298</v>
      </c>
      <c r="U48" s="938">
        <f>VLOOKUP($D$3&amp;"_"&amp;U$3,データシート2!$A:$SI,MATCH($R$2&amp;"_"&amp;$C48,データシート2!$A$1:$SI$1,0),0)</f>
        <v>222.67500000000001</v>
      </c>
      <c r="V48" s="938">
        <f>VLOOKUP($D$3&amp;"_"&amp;V$3,データシート2!$A:$SI,MATCH($R$2&amp;"_"&amp;$C48,データシート2!$A$1:$SI$1,0),0)</f>
        <v>239</v>
      </c>
      <c r="W48" s="938">
        <f>VLOOKUP($D$3&amp;"_"&amp;W$3,データシート2!$A:$SI,MATCH($R$2&amp;"_"&amp;$C48,データシート2!$A$1:$SI$1,0),0)</f>
        <v>230.85400000000001</v>
      </c>
      <c r="X48" s="938">
        <f>VLOOKUP($D$3&amp;"_"&amp;X$3,データシート2!$A:$SI,MATCH($R$2&amp;"_"&amp;$C48,データシート2!$A$1:$SI$1,0),0)</f>
        <v>212.21899999999999</v>
      </c>
      <c r="Y48" s="938">
        <f>VLOOKUP($D$3&amp;"_"&amp;Y$3,データシート2!$A:$SI,MATCH($R$2&amp;"_"&amp;$C48,データシート2!$A$1:$SI$1,0),0)</f>
        <v>121.617</v>
      </c>
      <c r="Z48" s="938">
        <f>VLOOKUP($D$3&amp;"_"&amp;Z$3,データシート2!$A:$SI,MATCH($R$2&amp;"_"&amp;$C48,データシート2!$A$1:$SI$1,0),0)</f>
        <v>208.6</v>
      </c>
      <c r="AA48" s="938">
        <f>VLOOKUP($D$3&amp;"_"&amp;AA$3,データシート2!$A:$SI,MATCH($R$2&amp;"_"&amp;$C48,データシート2!$A$1:$SI$1,0),0)</f>
        <v>207.05500000000001</v>
      </c>
      <c r="AB48" s="939">
        <f>VLOOKUP($D$3&amp;"_"&amp;AB$3,データシート2!$A:$SI,MATCH($R$2&amp;"_"&amp;$C48,データシート2!$A$1:$SI$1,0),0)</f>
        <v>241.51300000000001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8.5660000000000007</v>
      </c>
      <c r="T51" s="938">
        <f>VLOOKUP($D$3&amp;"_"&amp;T$3,データシート2!$A:$SI,MATCH($R$2&amp;"_"&amp;$C51,データシート2!$A$1:$SI$1,0),0)</f>
        <v>10.25</v>
      </c>
      <c r="U51" s="938">
        <f>VLOOKUP($D$3&amp;"_"&amp;U$3,データシート2!$A:$SI,MATCH($R$2&amp;"_"&amp;$C51,データシート2!$A$1:$SI$1,0),0)</f>
        <v>11.247999999999999</v>
      </c>
      <c r="V51" s="938">
        <f>VLOOKUP($D$3&amp;"_"&amp;V$3,データシート2!$A:$SI,MATCH($R$2&amp;"_"&amp;$C51,データシート2!$A$1:$SI$1,0),0)</f>
        <v>16.218</v>
      </c>
      <c r="W51" s="938">
        <f>VLOOKUP($D$3&amp;"_"&amp;W$3,データシート2!$A:$SI,MATCH($R$2&amp;"_"&amp;$C51,データシート2!$A$1:$SI$1,0),0)</f>
        <v>17.725999999999999</v>
      </c>
      <c r="X51" s="938">
        <f>VLOOKUP($D$3&amp;"_"&amp;X$3,データシート2!$A:$SI,MATCH($R$2&amp;"_"&amp;$C51,データシート2!$A$1:$SI$1,0),0)</f>
        <v>18.030999999999999</v>
      </c>
      <c r="Y51" s="938">
        <f>VLOOKUP($D$3&amp;"_"&amp;Y$3,データシート2!$A:$SI,MATCH($R$2&amp;"_"&amp;$C51,データシート2!$A$1:$SI$1,0),0)</f>
        <v>17.573</v>
      </c>
      <c r="Z51" s="938">
        <f>VLOOKUP($D$3&amp;"_"&amp;Z$3,データシート2!$A:$SI,MATCH($R$2&amp;"_"&amp;$C51,データシート2!$A$1:$SI$1,0),0)</f>
        <v>16.587</v>
      </c>
      <c r="AA51" s="938">
        <f>VLOOKUP($D$3&amp;"_"&amp;AA$3,データシート2!$A:$SI,MATCH($R$2&amp;"_"&amp;$C51,データシート2!$A$1:$SI$1,0),0)</f>
        <v>12.042</v>
      </c>
      <c r="AB51" s="939">
        <f>VLOOKUP($D$3&amp;"_"&amp;AB$3,データシート2!$A:$SI,MATCH($R$2&amp;"_"&amp;$C51,データシート2!$A$1:$SI$1,0),0)</f>
        <v>15.191000000000001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4.0220000000000002</v>
      </c>
      <c r="W101" s="925">
        <f>VLOOKUP($D$3&amp;"_"&amp;W$3,データシート2!$A:$SI,MATCH($R$2&amp;"_"&amp;$B101,データシート2!$A$1:$SI$1,0),0)</f>
        <v>3.9710000000000001</v>
      </c>
      <c r="X101" s="925">
        <f>VLOOKUP($D$3&amp;"_"&amp;X$3,データシート2!$A:$SI,MATCH($R$2&amp;"_"&amp;$B101,データシート2!$A$1:$SI$1,0),0)</f>
        <v>4.4710000000000001</v>
      </c>
      <c r="Y101" s="925">
        <f>VLOOKUP($D$3&amp;"_"&amp;Y$3,データシート2!$A:$SI,MATCH($R$2&amp;"_"&amp;$B101,データシート2!$A$1:$SI$1,0),0)</f>
        <v>4.3220000000000001</v>
      </c>
      <c r="Z101" s="925">
        <f>VLOOKUP($D$3&amp;"_"&amp;Z$3,データシート2!$A:$SI,MATCH($R$2&amp;"_"&amp;$B101,データシート2!$A$1:$SI$1,0),0)</f>
        <v>3.895</v>
      </c>
      <c r="AA101" s="925">
        <f>VLOOKUP($D$3&amp;"_"&amp;AA$3,データシート2!$A:$SI,MATCH($R$2&amp;"_"&amp;$B101,データシート2!$A$1:$SI$1,0),0)</f>
        <v>3.419</v>
      </c>
      <c r="AB101" s="926">
        <f>VLOOKUP($D$3&amp;"_"&amp;AB$3,データシート2!$A:$SI,MATCH($R$2&amp;"_"&amp;$B101,データシート2!$A$1:$SI$1,0),0)</f>
        <v>3.0009999999999999</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4.0220000000000002</v>
      </c>
      <c r="W102" s="928">
        <f>VLOOKUP($D$3&amp;"_"&amp;W$3,データシート2!$A:$SI,MATCH($R$2&amp;"_"&amp;$C102,データシート2!$A$1:$SI$1,0),0)</f>
        <v>3.9710000000000001</v>
      </c>
      <c r="X102" s="928">
        <f>VLOOKUP($D$3&amp;"_"&amp;X$3,データシート2!$A:$SI,MATCH($R$2&amp;"_"&amp;$C102,データシート2!$A$1:$SI$1,0),0)</f>
        <v>4.4710000000000001</v>
      </c>
      <c r="Y102" s="928">
        <f>VLOOKUP($D$3&amp;"_"&amp;Y$3,データシート2!$A:$SI,MATCH($R$2&amp;"_"&amp;$C102,データシート2!$A$1:$SI$1,0),0)</f>
        <v>4.3220000000000001</v>
      </c>
      <c r="Z102" s="928">
        <f>VLOOKUP($D$3&amp;"_"&amp;Z$3,データシート2!$A:$SI,MATCH($R$2&amp;"_"&amp;$C102,データシート2!$A$1:$SI$1,0),0)</f>
        <v>3.895</v>
      </c>
      <c r="AA102" s="928">
        <f>VLOOKUP($D$3&amp;"_"&amp;AA$3,データシート2!$A:$SI,MATCH($R$2&amp;"_"&amp;$C102,データシート2!$A$1:$SI$1,0),0)</f>
        <v>3.419</v>
      </c>
      <c r="AB102" s="929">
        <f>VLOOKUP($D$3&amp;"_"&amp;AB$3,データシート2!$A:$SI,MATCH($R$2&amp;"_"&amp;$C102,データシート2!$A$1:$SI$1,0),0)</f>
        <v>3.0009999999999999</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10.6</v>
      </c>
      <c r="S114" s="925">
        <f>VLOOKUP($D$3&amp;"_"&amp;S$3,データシート2!$A:$SI,MATCH($R$2&amp;"_"&amp;$B114,データシート2!$A$1:$SI$1,0),0)</f>
        <v>15.015000000000001</v>
      </c>
      <c r="T114" s="925">
        <f>VLOOKUP($D$3&amp;"_"&amp;T$3,データシート2!$A:$SI,MATCH($R$2&amp;"_"&amp;$B114,データシート2!$A$1:$SI$1,0),0)</f>
        <v>15.058999999999999</v>
      </c>
      <c r="U114" s="925">
        <f>VLOOKUP($D$3&amp;"_"&amp;U$3,データシート2!$A:$SI,MATCH($R$2&amp;"_"&amp;$B114,データシート2!$A$1:$SI$1,0),0)</f>
        <v>14.003</v>
      </c>
      <c r="V114" s="925">
        <f>VLOOKUP($D$3&amp;"_"&amp;V$3,データシート2!$A:$SI,MATCH($R$2&amp;"_"&amp;$B114,データシート2!$A$1:$SI$1,0),0)</f>
        <v>14.105</v>
      </c>
      <c r="W114" s="925">
        <f>VLOOKUP($D$3&amp;"_"&amp;W$3,データシート2!$A:$SI,MATCH($R$2&amp;"_"&amp;$B114,データシート2!$A$1:$SI$1,0),0)</f>
        <v>13.509</v>
      </c>
      <c r="X114" s="925">
        <f>VLOOKUP($D$3&amp;"_"&amp;X$3,データシート2!$A:$SI,MATCH($R$2&amp;"_"&amp;$B114,データシート2!$A$1:$SI$1,0),0)</f>
        <v>14.432</v>
      </c>
      <c r="Y114" s="925">
        <f>VLOOKUP($D$3&amp;"_"&amp;Y$3,データシート2!$A:$SI,MATCH($R$2&amp;"_"&amp;$B114,データシート2!$A$1:$SI$1,0),0)</f>
        <v>12.471</v>
      </c>
      <c r="Z114" s="925">
        <f>VLOOKUP($D$3&amp;"_"&amp;Z$3,データシート2!$A:$SI,MATCH($R$2&amp;"_"&amp;$B114,データシート2!$A$1:$SI$1,0),0)</f>
        <v>11.772</v>
      </c>
      <c r="AA114" s="925">
        <f>VLOOKUP($D$3&amp;"_"&amp;AA$3,データシート2!$A:$SI,MATCH($R$2&amp;"_"&amp;$B114,データシート2!$A$1:$SI$1,0),0)</f>
        <v>10.423999999999999</v>
      </c>
      <c r="AB114" s="926">
        <f>VLOOKUP($D$3&amp;"_"&amp;AB$3,データシート2!$A:$SI,MATCH($R$2&amp;"_"&amp;$B114,データシート2!$A$1:$SI$1,0),0)</f>
        <v>9.0229999999999997</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10.6</v>
      </c>
      <c r="S115" s="928">
        <f>VLOOKUP($D$3&amp;"_"&amp;S$3,データシート2!$A:$SI,MATCH($R$2&amp;"_"&amp;$C115,データシート2!$A$1:$SI$1,0),0)</f>
        <v>15.015000000000001</v>
      </c>
      <c r="T115" s="928">
        <f>VLOOKUP($D$3&amp;"_"&amp;T$3,データシート2!$A:$SI,MATCH($R$2&amp;"_"&amp;$C115,データシート2!$A$1:$SI$1,0),0)</f>
        <v>15.058999999999999</v>
      </c>
      <c r="U115" s="928">
        <f>VLOOKUP($D$3&amp;"_"&amp;U$3,データシート2!$A:$SI,MATCH($R$2&amp;"_"&amp;$C115,データシート2!$A$1:$SI$1,0),0)</f>
        <v>14.003</v>
      </c>
      <c r="V115" s="928">
        <f>VLOOKUP($D$3&amp;"_"&amp;V$3,データシート2!$A:$SI,MATCH($R$2&amp;"_"&amp;$C115,データシート2!$A$1:$SI$1,0),0)</f>
        <v>14.105</v>
      </c>
      <c r="W115" s="928">
        <f>VLOOKUP($D$3&amp;"_"&amp;W$3,データシート2!$A:$SI,MATCH($R$2&amp;"_"&amp;$C115,データシート2!$A$1:$SI$1,0),0)</f>
        <v>13.509</v>
      </c>
      <c r="X115" s="928">
        <f>VLOOKUP($D$3&amp;"_"&amp;X$3,データシート2!$A:$SI,MATCH($R$2&amp;"_"&amp;$C115,データシート2!$A$1:$SI$1,0),0)</f>
        <v>14.432</v>
      </c>
      <c r="Y115" s="928">
        <f>VLOOKUP($D$3&amp;"_"&amp;Y$3,データシート2!$A:$SI,MATCH($R$2&amp;"_"&amp;$C115,データシート2!$A$1:$SI$1,0),0)</f>
        <v>12.471</v>
      </c>
      <c r="Z115" s="928">
        <f>VLOOKUP($D$3&amp;"_"&amp;Z$3,データシート2!$A:$SI,MATCH($R$2&amp;"_"&amp;$C115,データシート2!$A$1:$SI$1,0),0)</f>
        <v>11.772</v>
      </c>
      <c r="AA115" s="928">
        <f>VLOOKUP($D$3&amp;"_"&amp;AA$3,データシート2!$A:$SI,MATCH($R$2&amp;"_"&amp;$C115,データシート2!$A$1:$SI$1,0),0)</f>
        <v>10.423999999999999</v>
      </c>
      <c r="AB115" s="929">
        <f>VLOOKUP($D$3&amp;"_"&amp;AB$3,データシート2!$A:$SI,MATCH($R$2&amp;"_"&amp;$C115,データシート2!$A$1:$SI$1,0),0)</f>
        <v>9.0229999999999997</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2025-03-04T09:34:36Z</dcterms:created>
  <dcterms:modified xsi:type="dcterms:W3CDTF">2025-03-04T09:34:36Z</dcterms:modified>
  <cp:category/>
  <cp:contentStatus/>
</cp:coreProperties>
</file>