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2A3B91-D5EC-4689-997A-2F6BA3639F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<sst xmlns="http://schemas.openxmlformats.org/spreadsheetml/2006/main" count="16701" uniqueCount="2380">
  <si>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</si>
  <si>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</si>
  <si>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</si>
  <si>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</si>
  <si>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</si>
  <si>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</si>
  <si>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</si>
  <si>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</si>
  <si>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</si>
  <si>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</si>
  <si>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</si>
  <si>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</si>
  <si>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</si>
  <si>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</si>
  <si>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</si>
  <si>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</si>
  <si>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</si>
  <si>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</si>
  <si>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</si>
  <si>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</si>
  <si>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</si>
  <si>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</si>
  <si>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</si>
  <si>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</si>
  <si>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</si>
  <si>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</si>
  <si>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</si>
  <si>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</si>
  <si>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</si>
  <si>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</si>
  <si>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</si>
  <si>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</si>
  <si>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</si>
  <si>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</si>
  <si>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</si>
  <si>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</si>
  <si>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</si>
  <si>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</si>
  <si>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</si>
  <si>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</si>
  <si>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</si>
  <si>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</si>
  <si>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</si>
  <si>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</si>
  <si>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</si>
  <si>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</si>
  <si>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</si>
  <si>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</si>
  <si>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</si>
  <si>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</si>
  <si>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</si>
  <si>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</si>
  <si>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</si>
  <si>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</si>
  <si>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</si>
  <si>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</si>
  <si>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</si>
  <si>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</si>
  <si>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</si>
  <si>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</si>
  <si>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</si>
  <si>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</si>
  <si>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</si>
  <si>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</si>
  <si>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</si>
  <si>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</si>
  <si>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</si>
  <si>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</si>
  <si>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</si>
  <si>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</si>
  <si>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</si>
  <si>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</si>
  <si>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</si>
  <si>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</si>
  <si>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</si>
  <si>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</si>
  <si>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</si>
  <si>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</si>
  <si>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</si>
  <si>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</si>
  <si>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</si>
  <si>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</si>
  <si>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</si>
  <si>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</si>
  <si>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</si>
  <si>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</si>
  <si>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</si>
  <si>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</si>
  <si>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</si>
  <si>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</si>
  <si>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</si>
  <si>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</si>
  <si>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</si>
  <si>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</si>
  <si>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</si>
  <si>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</si>
  <si>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</si>
  <si>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</si>
  <si>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</si>
  <si>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</si>
  <si>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</si>
  <si>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</si>
  <si>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</si>
  <si>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</si>
  <si>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</si>
  <si>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</si>
  <si>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</si>
  <si>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</si>
  <si>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</si>
  <si>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</si>
  <si>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</si>
  <si>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</si>
  <si>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</si>
  <si>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</si>
  <si>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</si>
  <si>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</si>
  <si>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</si>
  <si>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</si>
  <si>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</si>
  <si>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</si>
  <si>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</si>
  <si>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</si>
  <si>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</si>
  <si>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</si>
  <si>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</si>
  <si>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</si>
  <si>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</si>
  <si>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</si>
  <si>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</si>
  <si>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</si>
  <si>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</si>
  <si>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</si>
  <si>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</si>
  <si>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</si>
  <si>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</si>
  <si>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</si>
  <si>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</si>
  <si>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</si>
  <si>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</si>
  <si>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</si>
  <si>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</si>
  <si>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</si>
  <si>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</si>
  <si>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</si>
  <si>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</si>
  <si>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</si>
  <si>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</si>
  <si>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</si>
  <si>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</si>
  <si>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</si>
  <si>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</si>
  <si>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</si>
  <si>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</si>
  <si>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</si>
  <si>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</si>
  <si>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</si>
  <si>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</si>
  <si>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</si>
  <si>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</si>
  <si>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</si>
  <si>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</si>
  <si>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</si>
  <si>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</si>
  <si>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</si>
  <si>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</si>
  <si>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</si>
  <si>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</si>
  <si>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</si>
  <si>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</si>
  <si>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</si>
  <si>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</si>
  <si>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</si>
  <si>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</si>
  <si>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</si>
  <si>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</si>
  <si>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</si>
  <si>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</si>
  <si>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</si>
  <si>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</si>
  <si>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</si>
  <si>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</si>
  <si>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</si>
  <si>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</si>
  <si>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</si>
  <si>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</si>
  <si>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</si>
  <si>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</si>
  <si>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</si>
  <si>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</si>
  <si>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</si>
  <si>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</si>
  <si>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</si>
  <si>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</si>
  <si>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</si>
  <si>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</si>
  <si>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</si>
  <si>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</si>
  <si>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</si>
  <si>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</si>
  <si>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</si>
  <si>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</si>
  <si>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</si>
  <si>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</si>
  <si>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</si>
  <si>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</si>
  <si>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</si>
  <si>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</si>
  <si>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</si>
  <si>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</si>
  <si>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</si>
  <si>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</si>
  <si>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</si>
  <si>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</si>
  <si>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</si>
  <si>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</si>
  <si>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</si>
  <si>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</si>
  <si>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</si>
  <si>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</si>
  <si>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</si>
  <si>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</si>
  <si>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</si>
  <si>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</si>
  <si>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</si>
  <si>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</si>
  <si>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</si>
  <si>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</si>
  <si>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</si>
  <si>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</si>
  <si>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</si>
  <si>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</si>
  <si>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</si>
  <si>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</si>
  <si>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</si>
  <si>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</si>
  <si>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</si>
  <si>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</si>
  <si>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</si>
  <si>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</si>
  <si>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</si>
  <si>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</si>
  <si>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</si>
  <si>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</si>
  <si>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</si>
  <si>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</si>
  <si>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</si>
  <si>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</si>
  <si>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</si>
  <si>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</si>
  <si>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</si>
  <si>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</si>
  <si>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</si>
  <si>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</si>
  <si>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</si>
  <si>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</si>
  <si>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</si>
  <si>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</si>
  <si>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</si>
  <si>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</si>
  <si>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</si>
  <si>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</si>
  <si>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</si>
  <si>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</si>
  <si>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</si>
  <si>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</si>
  <si>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</si>
  <si>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</si>
  <si>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</si>
  <si>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</si>
  <si>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</si>
  <si>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</si>
  <si>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</si>
  <si>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</si>
  <si>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</si>
  <si>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</si>
  <si>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</si>
  <si>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</si>
  <si>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</si>
  <si>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</si>
  <si>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</si>
  <si>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</si>
  <si>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</si>
  <si>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</si>
  <si>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</si>
  <si>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</si>
  <si>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</si>
  <si>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</si>
  <si>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</si>
  <si>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</si>
  <si>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</si>
  <si>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</si>
  <si>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</si>
  <si>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</si>
  <si>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</si>
  <si>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</si>
  <si>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</si>
  <si>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</si>
  <si>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</si>
  <si>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</si>
  <si>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</si>
  <si>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</si>
  <si>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</si>
  <si>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</si>
  <si>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</si>
  <si>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</si>
  <si>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</si>
  <si>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</si>
  <si>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</si>
  <si>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</si>
  <si>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</si>
  <si>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</si>
  <si>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</si>
  <si>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</si>
  <si>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</si>
  <si>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</si>
  <si>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</si>
  <si>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</si>
  <si>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</si>
  <si>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</si>
  <si>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</si>
  <si>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</si>
  <si>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</si>
  <si>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</si>
  <si>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</si>
  <si>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</si>
  <si>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</si>
  <si>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</si>
  <si>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</si>
  <si>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</si>
  <si>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</si>
  <si>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</si>
  <si>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</si>
  <si>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</si>
  <si>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</si>
  <si>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</si>
  <si>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</si>
  <si>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</si>
  <si>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</si>
  <si>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</si>
  <si>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</si>
  <si>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</si>
  <si>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</si>
  <si>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</si>
  <si>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</si>
  <si>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</si>
  <si>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</si>
  <si>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</si>
  <si>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</si>
  <si>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</si>
  <si>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</si>
  <si>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</si>
  <si>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</si>
  <si>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</si>
  <si>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</si>
  <si>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</si>
  <si>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</si>
  <si>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</si>
  <si>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</si>
  <si>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</si>
  <si>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</si>
  <si>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</si>
  <si>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</si>
  <si>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</si>
  <si>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</si>
  <si>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</si>
  <si>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</si>
  <si>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</si>
  <si>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</si>
  <si>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</si>
  <si>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</si>
  <si>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</si>
  <si>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</si>
  <si>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</si>
  <si>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</si>
  <si>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</si>
  <si>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</si>
  <si>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</si>
  <si>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</si>
  <si>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</si>
  <si>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</si>
  <si>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</si>
  <si>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</si>
  <si>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</si>
  <si>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</si>
  <si>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</si>
  <si>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</si>
  <si>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</si>
  <si>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</si>
  <si>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</si>
  <si>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</si>
  <si>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</si>
  <si>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</si>
  <si>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</si>
  <si>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</si>
  <si>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</si>
  <si>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</si>
  <si>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</si>
  <si>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</si>
  <si>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</si>
  <si>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</si>
  <si>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</si>
  <si>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</si>
  <si>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</si>
  <si>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</si>
  <si>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</si>
  <si>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</si>
  <si>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</si>
  <si>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</si>
  <si>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</si>
  <si>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</si>
  <si>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</si>
  <si>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</si>
  <si>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</si>
  <si>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</si>
  <si>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</si>
  <si>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</si>
  <si>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</si>
  <si>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</si>
  <si>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</si>
  <si>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</si>
  <si>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</si>
  <si>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</si>
  <si>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</si>
  <si>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</si>
  <si>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</si>
  <si>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</si>
  <si>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</si>
  <si>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</si>
  <si>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</si>
  <si>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</si>
  <si>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</si>
  <si>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</si>
  <si>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</si>
  <si>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</si>
  <si>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</si>
  <si>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</si>
  <si>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</si>
  <si>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</si>
  <si>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</si>
  <si>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</si>
  <si>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</si>
  <si>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</si>
  <si>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</si>
  <si>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</si>
  <si>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</si>
  <si>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</si>
  <si>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</si>
  <si>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</si>
  <si>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</si>
  <si>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</si>
  <si>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</si>
  <si>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</si>
  <si>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</si>
  <si>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</si>
  <si>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</si>
  <si>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</si>
  <si>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</si>
  <si>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</si>
  <si>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</si>
  <si>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</si>
  <si>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</si>
  <si>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</si>
  <si>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</si>
  <si>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</si>
  <si>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</si>
  <si>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</si>
  <si>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</si>
  <si>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</si>
  <si>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</si>
  <si>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</si>
  <si>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</si>
  <si>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</si>
  <si>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</si>
  <si>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</si>
  <si>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</si>
  <si>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</si>
  <si>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</si>
  <si>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</si>
  <si>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</si>
  <si>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</si>
  <si>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</si>
  <si>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</si>
  <si>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</si>
  <si>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</si>
  <si>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</si>
  <si>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</si>
  <si>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</si>
  <si>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</si>
  <si>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</si>
  <si>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</si>
  <si>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</si>
  <si>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</si>
  <si>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</si>
  <si>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</si>
  <si>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</si>
  <si>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</si>
  <si>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</si>
  <si>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</si>
  <si>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</si>
  <si>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</si>
  <si>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</si>
  <si>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</si>
  <si>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</si>
  <si>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</si>
  <si>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</si>
  <si>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</si>
  <si>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</si>
  <si>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</si>
  <si>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</si>
  <si>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</si>
  <si>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</si>
  <si>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</si>
  <si>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</si>
  <si>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</si>
  <si>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</si>
  <si>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</si>
  <si>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</si>
  <si>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</si>
  <si>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</si>
  <si>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</si>
  <si>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</si>
  <si>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</si>
  <si>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</si>
  <si>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</si>
  <si>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</si>
  <si>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</si>
  <si>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</si>
  <si>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</si>
  <si>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</si>
  <si>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</si>
  <si>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</si>
  <si>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</si>
  <si>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</si>
  <si>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</si>
  <si>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</si>
  <si>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</si>
  <si>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</si>
  <si>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</si>
  <si>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</si>
  <si>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</si>
  <si>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</si>
  <si>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</si>
  <si>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</si>
  <si>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</si>
  <si>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</si>
  <si>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</si>
  <si>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</si>
  <si>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</si>
  <si>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</si>
  <si>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</si>
  <si>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</si>
  <si>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</si>
  <si>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</si>
  <si>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</si>
  <si>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</si>
  <si>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</si>
  <si>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</si>
  <si>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</si>
  <si>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</si>
  <si>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</si>
  <si>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</si>
  <si>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</si>
  <si>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</si>
  <si>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</si>
  <si>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</si>
  <si>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</si>
  <si>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</si>
  <si>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</si>
  <si>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</si>
  <si>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</si>
  <si>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</si>
  <si>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</si>
  <si>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</si>
  <si>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</si>
  <si>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</si>
  <si>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</si>
  <si>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</si>
  <si>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</si>
  <si>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</si>
  <si>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</si>
  <si>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</si>
  <si>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</si>
  <si>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</si>
  <si>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</si>
  <si>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</si>
  <si>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</si>
  <si>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</si>
  <si>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</si>
  <si>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</si>
  <si>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</si>
  <si>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</si>
  <si>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</si>
  <si>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</si>
  <si>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</si>
  <si>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</si>
  <si>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</si>
  <si>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</si>
  <si>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</si>
  <si>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</si>
  <si>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</si>
  <si>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</si>
  <si>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</si>
  <si>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</si>
  <si>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</si>
  <si>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</si>
  <si>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</si>
  <si>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</si>
  <si>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</si>
  <si>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</si>
  <si>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</si>
  <si>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</si>
  <si>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</si>
  <si>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</si>
  <si>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</si>
  <si>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</si>
  <si>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</si>
  <si>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</si>
  <si>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</si>
  <si>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</si>
  <si>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</si>
  <si>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</si>
  <si>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</si>
  <si>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</si>
  <si>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</si>
  <si>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</si>
  <si>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</si>
  <si>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</si>
  <si>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</si>
  <si>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</si>
  <si>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</si>
  <si>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</si>
  <si>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</si>
  <si>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</si>
  <si>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</si>
  <si>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</si>
  <si>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</si>
  <si>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</si>
  <si>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</si>
  <si>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</si>
  <si>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</si>
  <si>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</si>
  <si>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</si>
  <si>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</si>
  <si>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</si>
  <si>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</si>
  <si>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</si>
  <si>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</si>
  <si>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</si>
  <si>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</si>
  <si>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</si>
  <si>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</si>
  <si>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</si>
  <si>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</si>
  <si>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</si>
  <si>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</si>
  <si>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</si>
  <si>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</si>
  <si>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</si>
  <si>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</si>
  <si>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</si>
  <si>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</si>
  <si>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</si>
  <si>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</si>
  <si>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</si>
  <si>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</si>
  <si>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</si>
  <si>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</si>
  <si>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</si>
  <si>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</si>
  <si>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</si>
  <si>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</si>
  <si>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</si>
  <si>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</si>
  <si>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</si>
  <si>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</si>
  <si>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</si>
  <si>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</si>
  <si>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</si>
  <si>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</si>
  <si>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</si>
  <si>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</si>
  <si>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</si>
  <si>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</si>
  <si>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</si>
  <si>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</si>
  <si>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</si>
  <si>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</si>
  <si>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</si>
  <si>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</si>
  <si>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</si>
  <si>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</si>
  <si>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</si>
  <si>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</si>
  <si>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</si>
  <si>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</si>
  <si>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</si>
  <si>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</si>
  <si>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</si>
  <si>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</si>
  <si>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</si>
  <si>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</si>
  <si>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</si>
  <si>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</si>
  <si>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</si>
  <si>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</si>
  <si>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</si>
  <si>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</si>
  <si>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</si>
  <si>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</si>
  <si>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</si>
  <si>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</si>
  <si>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</si>
  <si>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</si>
  <si>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</si>
  <si>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</si>
  <si>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</si>
  <si>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</si>
  <si>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</si>
  <si>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</si>
  <si>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</si>
  <si>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</si>
  <si>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</si>
  <si>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</si>
  <si>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</si>
  <si>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</si>
  <si>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</si>
  <si>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</si>
  <si>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</si>
  <si>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</si>
  <si>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</si>
  <si>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</si>
  <si>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</si>
  <si>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</si>
  <si>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</si>
  <si>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</si>
  <si>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</si>
  <si>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</si>
  <si>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</si>
  <si>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</si>
  <si>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</si>
  <si>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</si>
  <si>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</si>
  <si>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</si>
  <si>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</si>
  <si>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</si>
  <si>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</si>
  <si>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</si>
  <si>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</si>
  <si>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</si>
  <si>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</si>
  <si>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</si>
  <si>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</si>
  <si>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</si>
  <si>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</si>
  <si>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</si>
  <si>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</si>
  <si>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</si>
  <si>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</si>
  <si>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</si>
  <si>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</si>
  <si>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</si>
  <si>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</si>
  <si>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</si>
  <si>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</si>
  <si>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</si>
  <si>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</si>
  <si>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</si>
  <si>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</si>
  <si>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</si>
  <si>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</si>
  <si>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</si>
  <si>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</si>
  <si>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</si>
  <si>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</si>
  <si>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</si>
  <si>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</si>
  <si>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</si>
  <si>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</si>
  <si>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</si>
  <si>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</si>
  <si>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</si>
  <si>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</si>
  <si>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</si>
  <si>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</si>
  <si>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</si>
  <si>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</si>
  <si>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</si>
  <si>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</si>
  <si>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</si>
  <si>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</si>
  <si>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</si>
  <si>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</si>
  <si>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</si>
  <si>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</si>
  <si>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</si>
  <si>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</si>
  <si>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</si>
  <si>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</si>
  <si>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</si>
  <si>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</si>
  <si>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</si>
  <si>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</si>
  <si>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</si>
  <si>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</si>
  <si>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</si>
  <si>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</si>
  <si>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</si>
  <si>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</si>
  <si>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</si>
  <si>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</si>
  <si>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</si>
  <si>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</si>
  <si>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</si>
  <si>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</si>
  <si>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</si>
  <si>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</si>
  <si>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</si>
  <si>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</si>
  <si>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</si>
  <si>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</si>
  <si>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</si>
  <si>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</si>
  <si>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</si>
  <si>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</si>
  <si>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</si>
  <si>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</si>
  <si>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</si>
  <si>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</si>
  <si>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</si>
  <si>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</si>
  <si>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</si>
  <si>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</si>
  <si>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</si>
  <si>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</si>
  <si>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</si>
  <si>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</si>
  <si>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</si>
  <si>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</si>
  <si>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</si>
  <si>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</si>
  <si>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</si>
  <si>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</si>
  <si>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</si>
  <si>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</si>
  <si>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</si>
  <si>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</si>
  <si>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</si>
  <si>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</si>
  <si>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</si>
  <si>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</si>
  <si>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</si>
  <si>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</si>
  <si>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</si>
  <si>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</si>
  <si>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</si>
  <si>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</si>
  <si>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</si>
  <si>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</si>
  <si>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</si>
  <si>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</si>
  <si>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</si>
  <si>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</si>
  <si>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</si>
  <si>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</si>
  <si>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</si>
  <si>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</si>
  <si>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</si>
  <si>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</si>
  <si>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</si>
  <si>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</si>
  <si>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</si>
  <si>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</si>
  <si>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</si>
  <si>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</si>
  <si>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</si>
  <si>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</si>
  <si>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</si>
  <si>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</si>
  <si>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</si>
  <si>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</si>
  <si>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</si>
  <si>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</si>
  <si>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</si>
  <si>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</si>
  <si>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</si>
  <si>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</si>
  <si>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</si>
  <si>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</si>
  <si>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</si>
  <si>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</si>
  <si>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</si>
  <si>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</si>
  <si>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</si>
  <si>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</si>
  <si>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</si>
  <si>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</si>
  <si>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</si>
  <si>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</si>
  <si>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</si>
  <si>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</si>
  <si>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</si>
  <si>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</si>
  <si>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</si>
  <si>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</si>
  <si>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</si>
  <si>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</si>
  <si>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</si>
  <si>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</si>
  <si>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</si>
  <si>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</si>
  <si>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</si>
  <si>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</si>
  <si>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</si>
  <si>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</si>
  <si>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</si>
  <si>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</si>
  <si>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</si>
  <si>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</si>
  <si>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</si>
  <si>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</si>
  <si>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</si>
  <si>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</si>
  <si>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</si>
  <si>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</si>
  <si>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</si>
  <si>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</si>
  <si>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</si>
  <si>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</si>
  <si>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</si>
  <si>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</si>
  <si>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</si>
  <si>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</si>
  <si>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</si>
  <si>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</si>
  <si>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</si>
  <si>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</si>
  <si>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</si>
  <si>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</si>
  <si>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</si>
  <si>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</si>
  <si>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</si>
  <si>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</si>
  <si>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</si>
  <si>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</si>
  <si>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</si>
  <si>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</si>
  <si>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</si>
  <si>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</si>
  <si>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</si>
  <si>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</si>
  <si>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</si>
  <si>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</si>
  <si>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</si>
  <si>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</si>
  <si>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</si>
  <si>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</si>
  <si>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</si>
  <si>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</si>
  <si>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</si>
  <si>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</si>
  <si>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</si>
  <si>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</si>
  <si>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</si>
  <si>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</si>
  <si>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</si>
  <si>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</si>
  <si>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</si>
  <si>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</si>
  <si>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</si>
  <si>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</si>
  <si>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</si>
  <si>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</si>
  <si>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</si>
  <si>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</si>
  <si>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</si>
  <si>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</si>
  <si>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</si>
  <si>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</si>
  <si>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</si>
  <si>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</si>
  <si>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</si>
  <si>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</si>
  <si>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</si>
  <si>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</si>
  <si>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</si>
  <si>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</si>
  <si>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</si>
  <si>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</si>
  <si>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</si>
  <si>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</si>
  <si>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</si>
  <si>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</si>
  <si>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</si>
  <si>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</si>
  <si>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</si>
  <si>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</si>
  <si>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</si>
  <si>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</si>
  <si>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</si>
  <si>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</si>
  <si>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</si>
  <si>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</si>
  <si>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</si>
  <si>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</si>
  <si>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</si>
  <si>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</si>
  <si>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</si>
  <si>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</si>
  <si>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</si>
  <si>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</si>
  <si>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</si>
  <si>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</si>
  <si>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</si>
  <si>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</si>
  <si>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</si>
  <si>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</si>
  <si>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</si>
  <si>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</si>
  <si>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</si>
  <si>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</si>
  <si>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</si>
  <si>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</si>
  <si>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</si>
  <si>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</si>
  <si>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</si>
  <si>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</si>
  <si>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</si>
  <si>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</si>
  <si>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</si>
  <si>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</si>
  <si>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</si>
  <si>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</si>
  <si>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</si>
  <si>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</si>
  <si>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</si>
  <si>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</si>
  <si>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</si>
  <si>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</si>
  <si>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</si>
  <si>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</si>
  <si>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</si>
  <si>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</si>
  <si>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</si>
  <si>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</si>
  <si>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</si>
  <si>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</si>
  <si>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</si>
  <si>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</si>
  <si>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</si>
  <si>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</si>
  <si>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</si>
  <si>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</si>
  <si>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</si>
  <si>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</si>
  <si>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</si>
  <si>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</si>
  <si>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</si>
  <si>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</si>
  <si>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</si>
  <si>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</si>
  <si>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</si>
  <si>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</si>
  <si>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</si>
  <si>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</si>
  <si>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</si>
  <si>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</si>
  <si>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</si>
  <si>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</si>
  <si>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</si>
  <si>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</si>
  <si>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</si>
  <si>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</si>
  <si>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</si>
  <si>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</si>
  <si>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</si>
  <si>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</si>
  <si>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</si>
  <si>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</si>
  <si>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</si>
  <si>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</si>
  <si>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</si>
  <si>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</si>
  <si>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</si>
  <si>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</si>
  <si>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</si>
  <si>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</si>
  <si>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</si>
  <si>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</si>
  <si>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</si>
  <si>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</si>
  <si>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</si>
  <si>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</si>
  <si>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</si>
  <si>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</si>
  <si>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</si>
  <si>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</si>
  <si>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</si>
  <si>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</si>
  <si>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</si>
  <si>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</si>
  <si>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</si>
  <si>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</si>
  <si>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</si>
  <si>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</si>
  <si>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</si>
  <si>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</si>
  <si>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</si>
  <si>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</si>
  <si>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</si>
  <si>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</si>
  <si>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</si>
  <si>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</si>
  <si>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</si>
  <si>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</si>
  <si>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</si>
  <si>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</si>
  <si>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</si>
  <si>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</si>
  <si>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</si>
  <si>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</si>
  <si>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</si>
  <si>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</si>
  <si>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</si>
  <si>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</si>
  <si>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</si>
  <si>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</si>
  <si>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</si>
  <si>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</si>
  <si>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</si>
  <si>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</si>
  <si>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</si>
  <si>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</si>
  <si>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</si>
  <si>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</si>
  <si>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</si>
  <si>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</si>
  <si>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</si>
  <si>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</si>
  <si>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</si>
  <si>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</si>
  <si>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</si>
  <si>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</si>
  <si>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</si>
  <si>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</si>
  <si>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</si>
  <si>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</si>
  <si>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</si>
  <si>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</si>
  <si>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</si>
  <si>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</si>
  <si>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</si>
  <si>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</si>
  <si>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</si>
  <si>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</si>
  <si>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</si>
  <si>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</si>
  <si>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</si>
  <si>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</si>
  <si>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</si>
  <si>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</si>
  <si>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</si>
  <si>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</si>
  <si>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</si>
  <si>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</si>
  <si>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</si>
  <si>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</si>
  <si>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</si>
  <si>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</si>
  <si>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</si>
  <si>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</si>
  <si>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</si>
  <si>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</si>
  <si>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</si>
  <si>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</si>
  <si>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</si>
  <si>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</si>
  <si>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</si>
  <si>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</si>
  <si>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</si>
  <si>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</si>
  <si>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</si>
  <si>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</si>
  <si>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</si>
  <si>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</si>
  <si>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</si>
  <si>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</si>
  <si>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</si>
  <si>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</si>
  <si>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</si>
  <si>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</si>
  <si>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</si>
  <si>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</si>
  <si>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</si>
  <si>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</si>
  <si>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</si>
  <si>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</si>
  <si>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</si>
  <si>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</si>
  <si>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</si>
  <si>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</si>
  <si>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</si>
  <si>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</si>
  <si>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</si>
  <si>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</si>
  <si>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</si>
  <si>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</si>
  <si>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</si>
  <si>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</si>
  <si>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</si>
  <si>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</si>
  <si>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</si>
  <si>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</si>
  <si>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</si>
  <si>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</si>
  <si>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</si>
  <si>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</si>
  <si>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</si>
  <si>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</si>
  <si>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</si>
  <si>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</si>
  <si>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</si>
  <si>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</si>
  <si>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</si>
  <si>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</si>
  <si>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</si>
  <si>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</si>
  <si>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</si>
  <si>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</si>
  <si>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</si>
  <si>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</si>
  <si>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</si>
  <si>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</si>
  <si>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</si>
  <si>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</si>
  <si>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</si>
  <si>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</si>
  <si>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</si>
  <si>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</si>
  <si>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</si>
  <si>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</si>
  <si>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</si>
  <si>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</si>
  <si>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</si>
  <si>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</si>
  <si>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</si>
  <si>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</si>
  <si>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</si>
  <si>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</si>
  <si>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</si>
  <si>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</si>
  <si>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</si>
  <si>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</si>
  <si>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</si>
  <si>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</si>
  <si>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</si>
  <si>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</si>
  <si>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</si>
  <si>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</si>
  <si>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</si>
  <si>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</si>
  <si>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</si>
  <si>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</si>
  <si>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</si>
  <si>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</si>
  <si>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</si>
  <si>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</si>
  <si>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</si>
  <si>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</si>
  <si>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</si>
  <si>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</si>
  <si>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</si>
  <si>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</si>
  <si>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</si>
  <si>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</si>
  <si>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</si>
  <si>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</si>
  <si>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</si>
  <si>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</si>
  <si>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</si>
  <si>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</si>
  <si>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</si>
  <si>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</si>
  <si>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</si>
  <si>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</si>
  <si>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</si>
  <si>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</si>
  <si>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</si>
  <si>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</si>
  <si>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</si>
  <si>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</si>
  <si>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</si>
  <si>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</si>
  <si>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</si>
  <si>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</si>
  <si>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</si>
  <si>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</si>
  <si>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</si>
  <si>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</si>
  <si>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</si>
  <si>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</si>
  <si>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</si>
  <si>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</si>
  <si>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</si>
  <si>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</si>
  <si>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</si>
  <si>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</si>
  <si>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</si>
  <si>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</si>
  <si>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</si>
  <si>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</si>
  <si>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</si>
  <si>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</si>
  <si>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</si>
  <si>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</si>
  <si>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</si>
  <si>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</si>
  <si>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</si>
  <si>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</si>
  <si>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</si>
  <si>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</si>
  <si>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</si>
  <si>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</si>
  <si>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</si>
  <si>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</si>
  <si>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</si>
  <si>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</si>
  <si>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</si>
  <si>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</si>
  <si>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</si>
  <si>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</si>
  <si>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</si>
  <si>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</si>
  <si>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</si>
  <si>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</si>
  <si>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</si>
  <si>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</si>
  <si>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</si>
  <si>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</si>
  <si>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</si>
  <si>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</si>
  <si>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</si>
  <si>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</si>
  <si>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</si>
  <si>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</si>
  <si>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</si>
  <si>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</si>
  <si>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</si>
  <si>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</si>
  <si>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</si>
  <si>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</si>
  <si>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</si>
  <si>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</si>
  <si>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</si>
  <si>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</si>
  <si>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</si>
  <si>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</si>
  <si>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</si>
  <si>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</si>
  <si>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</si>
  <si>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</si>
  <si>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</si>
  <si>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</si>
  <si>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</si>
  <si>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</si>
  <si>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</si>
  <si>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</si>
  <si>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</si>
  <si>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</si>
  <si>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</si>
  <si>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</si>
  <si>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</si>
  <si>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</si>
  <si>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</si>
  <si>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</si>
  <si>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</si>
  <si>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</si>
  <si>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</si>
  <si>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</si>
  <si>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</si>
  <si>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</si>
  <si>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</si>
  <si>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</si>
  <si>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</si>
  <si>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</si>
  <si>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</si>
  <si>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</si>
  <si>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</si>
  <si>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</si>
  <si>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</si>
  <si>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</si>
  <si>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</si>
  <si>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</si>
  <si>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</si>
  <si>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</si>
  <si>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</si>
  <si>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</si>
  <si>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</si>
  <si>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</si>
  <si>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</si>
  <si>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</si>
  <si>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</si>
  <si>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</si>
  <si>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</si>
  <si>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</si>
  <si>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</si>
  <si>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</si>
  <si>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</si>
  <si>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</si>
  <si>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</si>
  <si>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</si>
  <si>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</si>
  <si>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</si>
  <si>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</si>
  <si>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</si>
  <si>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</si>
  <si>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</si>
  <si>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</si>
  <si>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</si>
  <si>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</si>
  <si>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</si>
  <si>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</si>
  <si>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</si>
  <si>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</si>
  <si>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</si>
  <si>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</si>
  <si>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</si>
  <si>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</si>
  <si>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</si>
  <si>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</si>
  <si>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</si>
  <si>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</si>
  <si>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</si>
  <si>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</si>
  <si>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</si>
  <si>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</si>
  <si>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</si>
  <si>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</si>
  <si>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</si>
  <si>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</si>
  <si>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</si>
  <si>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</si>
  <si>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</si>
  <si>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</si>
  <si>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</si>
  <si>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</si>
  <si>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</si>
  <si>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</si>
  <si>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</si>
  <si>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</si>
  <si>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</si>
  <si>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</si>
  <si>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</si>
  <si>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</si>
  <si>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</si>
  <si>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</si>
  <si>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</si>
  <si>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</si>
  <si>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</si>
  <si>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</si>
  <si>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</si>
  <si>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</si>
  <si>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</si>
  <si>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</si>
  <si>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</si>
  <si>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</si>
  <si>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</si>
  <si>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</si>
  <si>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</si>
  <si>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</si>
  <si>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</si>
  <si>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</si>
  <si>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</si>
  <si>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</si>
  <si>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</si>
  <si>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</si>
  <si>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</si>
  <si>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</si>
  <si>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</si>
  <si>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</si>
  <si>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</si>
  <si>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</si>
  <si>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</si>
  <si>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</si>
  <si>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</si>
  <si>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</si>
  <si>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</si>
  <si>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</si>
  <si>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</si>
  <si>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</si>
  <si>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</si>
  <si>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</si>
  <si>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</si>
  <si>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</si>
  <si>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</si>
  <si>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</si>
  <si>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</si>
  <si>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</si>
  <si>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</si>
  <si>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</si>
  <si>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</si>
  <si>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</si>
  <si>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</si>
  <si>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</si>
  <si>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</si>
  <si>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</si>
  <si>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</si>
  <si>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</si>
  <si>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</si>
  <si>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</si>
  <si>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</si>
  <si>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</si>
  <si>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</si>
  <si>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</si>
  <si>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</si>
  <si>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</si>
  <si>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</si>
  <si>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</si>
  <si>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</si>
  <si>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</si>
  <si>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</si>
  <si>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</si>
  <si>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</si>
  <si>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</si>
  <si>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</si>
  <si>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</si>
  <si>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</si>
  <si>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</si>
  <si>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</si>
  <si>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</si>
  <si>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</si>
  <si>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</si>
  <si>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</si>
  <si>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</si>
  <si>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</si>
  <si>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</si>
  <si>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</si>
  <si>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</si>
  <si>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</si>
  <si>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</si>
  <si>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</si>
  <si>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</si>
  <si>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</si>
  <si>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</si>
  <si>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</si>
  <si>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</si>
  <si>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</si>
  <si>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</si>
  <si>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</si>
  <si>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</si>
  <si>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</si>
  <si>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</si>
  <si>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</si>
  <si>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</si>
  <si>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</si>
  <si>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</si>
  <si>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</si>
  <si>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</si>
  <si>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</si>
  <si>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</si>
  <si>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</si>
  <si>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</si>
  <si>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</si>
  <si>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</si>
  <si>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</si>
  <si>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</si>
  <si>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</si>
  <si>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</si>
  <si>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</si>
  <si>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</si>
  <si>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</si>
  <si>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</si>
  <si>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</si>
  <si>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</si>
  <si>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</si>
  <si>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</si>
  <si>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</si>
  <si>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</si>
  <si>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</si>
  <si>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</si>
  <si>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</si>
  <si>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</si>
  <si>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</si>
  <si>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</si>
  <si>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</si>
  <si>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</si>
  <si>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</si>
  <si>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</si>
  <si>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</si>
  <si>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</si>
  <si>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</si>
  <si>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</si>
  <si>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</si>
  <si>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</si>
  <si>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</si>
  <si>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</si>
  <si>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</si>
  <si>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</si>
  <si>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</si>
  <si>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</si>
  <si>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</si>
  <si>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</si>
  <si>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</si>
  <si>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</si>
  <si>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</si>
  <si>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</si>
  <si>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</si>
  <si>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</si>
  <si>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</si>
  <si>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</si>
  <si>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</si>
  <si>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</si>
  <si>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</si>
  <si>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</si>
  <si>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</si>
  <si>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</si>
  <si>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</si>
  <si>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</si>
  <si>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</si>
  <si>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</si>
  <si>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</si>
  <si>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</si>
  <si>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</si>
  <si>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</si>
  <si>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</si>
  <si>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</si>
  <si>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</si>
  <si>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</si>
  <si>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</si>
  <si>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</si>
  <si>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</si>
  <si>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</si>
  <si>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</si>
  <si>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</si>
  <si>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</si>
  <si>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</si>
  <si>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</si>
  <si>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</si>
  <si>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</si>
  <si>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</si>
  <si>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</si>
  <si>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16202</t>
  </si>
  <si>
    <t>高岡市</t>
  </si>
  <si>
    <t>16202_令和4年度</t>
  </si>
  <si>
    <t>16202_令和6年度</t>
  </si>
  <si>
    <t>01661_令和6年度</t>
  </si>
  <si>
    <t>01661</t>
  </si>
  <si>
    <t>釧路町</t>
  </si>
  <si>
    <t>01661_令和4年度</t>
  </si>
  <si>
    <t>16206</t>
  </si>
  <si>
    <t>滑川市</t>
  </si>
  <si>
    <t>16206_令和4年度</t>
  </si>
  <si>
    <t>16206_令和6年度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</si>
  <si>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</si>
  <si>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</si>
  <si>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</si>
  <si>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</si>
  <si>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</si>
  <si>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</si>
  <si>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</si>
  <si>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</si>
  <si>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</si>
  <si>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</si>
  <si>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</si>
  <si>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</si>
  <si>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</si>
  <si>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</si>
  <si>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</si>
  <si>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</si>
  <si>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</si>
  <si>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</si>
  <si>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</si>
  <si>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</si>
  <si>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</si>
  <si>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</si>
  <si>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</si>
  <si>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</si>
  <si>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</si>
  <si>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</si>
  <si>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</si>
  <si>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</si>
  <si>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</si>
  <si>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</si>
  <si>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</si>
  <si>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</si>
  <si>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</si>
  <si>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</si>
  <si>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</si>
  <si>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</si>
  <si>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</si>
  <si>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</si>
  <si>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</si>
  <si>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</si>
  <si>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</si>
  <si>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</si>
  <si>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</si>
  <si>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</si>
  <si>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</si>
  <si>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</si>
  <si>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</si>
  <si>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</si>
  <si>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</si>
  <si>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</si>
  <si>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</si>
  <si>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</si>
  <si>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</si>
  <si>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</si>
  <si>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</si>
  <si>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</si>
  <si>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</si>
  <si>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</si>
  <si>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</si>
  <si>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</si>
  <si>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</si>
  <si>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</si>
  <si>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</si>
  <si>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</si>
  <si>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</si>
  <si>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</si>
  <si>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</si>
  <si>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</si>
  <si>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</si>
  <si>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</si>
  <si>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</si>
  <si>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</si>
  <si>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</si>
  <si>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</si>
  <si>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</si>
  <si>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</si>
  <si>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</si>
  <si>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</si>
  <si>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</si>
  <si>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</si>
  <si>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</si>
  <si>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</si>
  <si>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</si>
  <si>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</si>
  <si>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</si>
  <si>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</si>
  <si>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</si>
  <si>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</si>
  <si>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</si>
  <si>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</si>
  <si>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</si>
  <si>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</si>
  <si>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</si>
  <si>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</si>
  <si>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</si>
  <si>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</si>
  <si>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</si>
  <si>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</si>
  <si>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</si>
  <si>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</si>
  <si>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</si>
  <si>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</si>
  <si>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</si>
  <si>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</si>
  <si>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</si>
  <si>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</si>
  <si>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</si>
  <si>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</si>
  <si>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</si>
  <si>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</si>
  <si>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</si>
  <si>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</si>
  <si>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</si>
  <si>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</si>
  <si>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</si>
  <si>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</si>
  <si>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</si>
  <si>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</si>
  <si>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</si>
  <si>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</si>
  <si>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</si>
  <si>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</si>
  <si>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</si>
  <si>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</si>
  <si>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</si>
  <si>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</si>
  <si>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</si>
  <si>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</si>
  <si>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</si>
  <si>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</si>
  <si>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</si>
  <si>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</si>
  <si>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</si>
  <si>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</si>
  <si>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</si>
  <si>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</si>
  <si>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</si>
  <si>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</si>
  <si>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</si>
  <si>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</si>
  <si>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</si>
  <si>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</si>
  <si>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</si>
  <si>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</si>
  <si>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</si>
  <si>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</si>
  <si>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</si>
  <si>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</si>
  <si>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</si>
  <si>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</si>
  <si>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</si>
  <si>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</si>
  <si>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</si>
  <si>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</si>
  <si>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</si>
  <si>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</si>
  <si>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</si>
  <si>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</si>
  <si>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</si>
  <si>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</si>
  <si>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</si>
  <si>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</si>
  <si>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</si>
  <si>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</si>
  <si>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</si>
  <si>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</si>
  <si>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</si>
  <si>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</si>
  <si>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</si>
  <si>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</si>
  <si>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</si>
  <si>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</si>
  <si>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</si>
  <si>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</si>
  <si>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</si>
  <si>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</si>
  <si>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</si>
  <si>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</si>
  <si>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</si>
  <si>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</si>
  <si>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</si>
  <si>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</si>
  <si>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</si>
  <si>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</si>
  <si>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</si>
  <si>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</si>
  <si>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</si>
  <si>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</si>
  <si>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</si>
  <si>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</si>
  <si>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</si>
  <si>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</si>
  <si>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</si>
  <si>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</si>
  <si>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</si>
  <si>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</si>
  <si>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</si>
  <si>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</si>
  <si>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</si>
  <si>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</si>
  <si>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</si>
  <si>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</si>
  <si>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</si>
  <si>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</si>
  <si>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</si>
  <si>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</si>
  <si>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</si>
  <si>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</si>
  <si>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</si>
  <si>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</si>
  <si>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</si>
  <si>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</si>
  <si>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</si>
  <si>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</si>
  <si>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</si>
  <si>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</si>
  <si>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</si>
  <si>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</si>
  <si>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</si>
  <si>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</si>
  <si>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</si>
  <si>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</si>
  <si>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</si>
  <si>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</si>
  <si>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</si>
  <si>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</si>
  <si>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</si>
  <si>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</si>
  <si>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</si>
  <si>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</si>
  <si>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</si>
  <si>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</si>
  <si>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</si>
  <si>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</si>
  <si>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</si>
  <si>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</si>
  <si>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</si>
  <si>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</si>
  <si>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</si>
  <si>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</si>
  <si>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</si>
  <si>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</si>
  <si>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</si>
  <si>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</si>
  <si>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</si>
  <si>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</si>
  <si>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</si>
  <si>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</si>
  <si>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</si>
  <si>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</si>
  <si>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</si>
  <si>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</si>
  <si>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</si>
  <si>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</si>
  <si>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</si>
  <si>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</si>
  <si>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</si>
  <si>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</si>
  <si>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</si>
  <si>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</si>
  <si>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</si>
  <si>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</si>
  <si>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</si>
  <si>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</si>
  <si>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</si>
  <si>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</si>
  <si>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</si>
  <si>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</si>
  <si>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</si>
  <si>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</si>
  <si>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</si>
  <si>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</si>
  <si>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</si>
  <si>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</si>
  <si>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</si>
  <si>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</si>
  <si>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</si>
  <si>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</si>
  <si>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</si>
  <si>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</si>
  <si>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</si>
  <si>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</si>
  <si>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</si>
  <si>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</si>
  <si>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</si>
  <si>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</si>
  <si>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</si>
  <si>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</si>
  <si>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</si>
  <si>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</si>
  <si>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</si>
  <si>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</si>
  <si>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</si>
  <si>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</si>
  <si>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</si>
  <si>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</si>
  <si>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</si>
  <si>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</si>
  <si>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</si>
  <si>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</si>
  <si>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</si>
  <si>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</si>
  <si>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</si>
  <si>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</si>
  <si>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</si>
  <si>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</si>
  <si>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</si>
  <si>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</si>
  <si>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</si>
  <si>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</si>
  <si>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</si>
  <si>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</si>
  <si>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</si>
  <si>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</si>
  <si>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</si>
  <si>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</si>
  <si>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</si>
  <si>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</si>
  <si>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</si>
  <si>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</si>
  <si>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</si>
  <si>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</si>
  <si>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</si>
  <si>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</si>
  <si>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</si>
  <si>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</si>
  <si>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</si>
  <si>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</si>
  <si>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</si>
  <si>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</si>
  <si>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</si>
  <si>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</si>
  <si>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</si>
  <si>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</si>
  <si>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</si>
  <si>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</si>
  <si>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</si>
  <si>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</si>
  <si>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</si>
  <si>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</si>
  <si>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</si>
  <si>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</si>
  <si>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</si>
  <si>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</si>
  <si>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</si>
  <si>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</si>
  <si>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</si>
  <si>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</si>
  <si>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</si>
  <si>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</si>
  <si>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</si>
  <si>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</si>
  <si>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</si>
  <si>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</si>
  <si>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</si>
  <si>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</si>
  <si>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</si>
  <si>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</si>
  <si>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</si>
  <si>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</si>
  <si>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</si>
  <si>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</si>
  <si>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</si>
  <si>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</si>
  <si>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</si>
  <si>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</si>
  <si>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</si>
  <si>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</si>
  <si>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</si>
  <si>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</si>
  <si>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</si>
  <si>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</si>
  <si>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</si>
  <si>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</si>
  <si>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</si>
  <si>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</si>
  <si>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</si>
  <si>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</si>
  <si>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</si>
  <si>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</si>
  <si>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</si>
  <si>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</si>
  <si>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</si>
  <si>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</si>
  <si>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</si>
  <si>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</si>
  <si>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</si>
  <si>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</si>
  <si>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</si>
  <si>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</si>
  <si>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</si>
  <si>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</si>
  <si>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</si>
  <si>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</si>
  <si>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</si>
  <si>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</si>
  <si>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</si>
  <si>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</si>
  <si>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</si>
  <si>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</si>
  <si>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</si>
  <si>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</si>
  <si>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</si>
  <si>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</si>
  <si>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</si>
  <si>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</si>
  <si>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</si>
  <si>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</si>
  <si>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</si>
  <si>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</si>
  <si>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</si>
  <si>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</si>
  <si>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</si>
  <si>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</si>
  <si>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</si>
  <si>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</si>
  <si>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</si>
  <si>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</si>
  <si>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</si>
  <si>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</si>
  <si>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</si>
  <si>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</si>
  <si>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</si>
  <si>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</si>
  <si>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</si>
  <si>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</si>
  <si>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</si>
  <si>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</si>
  <si>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</si>
  <si>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</si>
  <si>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</si>
  <si>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</si>
  <si>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</si>
  <si>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</si>
  <si>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</si>
  <si>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</si>
  <si>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</si>
  <si>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</si>
  <si>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</si>
  <si>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</si>
  <si>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</si>
  <si>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</si>
  <si>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</si>
  <si>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</si>
  <si>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</si>
  <si>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</si>
  <si>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</si>
  <si>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</si>
  <si>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</si>
  <si>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</si>
  <si>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</si>
  <si>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</si>
  <si>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</si>
  <si>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</si>
  <si>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</si>
  <si>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</si>
  <si>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</si>
  <si>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</si>
  <si>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</si>
  <si>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</si>
  <si>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</si>
  <si>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</si>
  <si>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</si>
  <si>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</si>
  <si>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</si>
  <si>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</si>
  <si>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</si>
  <si>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</si>
  <si>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</si>
  <si>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</si>
  <si>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</si>
  <si>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</si>
  <si>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</si>
  <si>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</si>
  <si>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</si>
  <si>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</si>
  <si>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</si>
  <si>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</si>
  <si>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</si>
  <si>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</si>
  <si>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</si>
  <si>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</si>
  <si>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</si>
  <si>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</si>
  <si>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</si>
  <si>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</si>
  <si>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</si>
  <si>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</si>
  <si>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</si>
  <si>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</si>
  <si>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</si>
  <si>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</si>
  <si>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</si>
  <si>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</si>
  <si>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</si>
  <si>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</si>
  <si>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</si>
  <si>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</si>
  <si>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</si>
  <si>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</si>
  <si>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</si>
  <si>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</si>
  <si>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</si>
  <si>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</si>
  <si>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</si>
  <si>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</si>
  <si>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</si>
  <si>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</si>
  <si>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</si>
  <si>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</si>
  <si>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</si>
  <si>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</si>
  <si>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</si>
  <si>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</si>
  <si>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</si>
  <si>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</si>
  <si>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</si>
  <si>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</si>
  <si>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</si>
  <si>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</si>
  <si>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</si>
  <si>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</si>
  <si>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</si>
  <si>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</si>
  <si>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</si>
  <si>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</si>
  <si>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</si>
  <si>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</si>
  <si>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</si>
  <si>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</si>
  <si>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</si>
  <si>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</si>
  <si>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</si>
  <si>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</si>
  <si>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</si>
  <si>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</si>
  <si>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</si>
  <si>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</si>
  <si>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</si>
  <si>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</si>
  <si>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</si>
  <si>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</si>
  <si>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</si>
  <si>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</si>
  <si>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</si>
  <si>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</si>
  <si>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</si>
  <si>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</si>
  <si>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</si>
  <si>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</si>
  <si>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</si>
  <si>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</si>
  <si>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</si>
  <si>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</si>
  <si>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</si>
  <si>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</si>
  <si>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</si>
  <si>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</si>
  <si>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</si>
  <si>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</si>
  <si>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</si>
  <si>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</si>
  <si>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</si>
  <si>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</si>
  <si>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</si>
  <si>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</si>
  <si>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</si>
  <si>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</si>
  <si>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</si>
  <si>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</si>
  <si>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</si>
  <si>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</si>
  <si>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</si>
  <si>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</si>
  <si>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</si>
  <si>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</si>
  <si>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</si>
  <si>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</si>
  <si>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</si>
  <si>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</si>
  <si>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</si>
  <si>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</si>
  <si>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</si>
  <si>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</si>
  <si>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</si>
  <si>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</si>
  <si>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</si>
  <si>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</si>
  <si>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</si>
  <si>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</si>
  <si>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</si>
  <si>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</si>
  <si>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</si>
  <si>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</si>
  <si>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</si>
  <si>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</si>
  <si>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</si>
  <si>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</si>
  <si>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</si>
  <si>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</si>
  <si>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</si>
  <si>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</si>
  <si>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</si>
  <si>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</si>
  <si>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</si>
  <si>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</si>
  <si>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</si>
  <si>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</si>
  <si>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</si>
  <si>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</si>
  <si>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</si>
  <si>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</si>
  <si>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</si>
  <si>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</si>
  <si>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</si>
  <si>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</si>
  <si>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</si>
  <si>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</si>
  <si>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</si>
  <si>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</si>
  <si>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</si>
  <si>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</si>
  <si>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</si>
  <si>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</si>
  <si>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</si>
  <si>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</si>
  <si>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</si>
  <si>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</si>
  <si>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</si>
  <si>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</si>
  <si>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</si>
  <si>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</si>
  <si>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</si>
  <si>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</si>
  <si>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</si>
  <si>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</si>
  <si>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</si>
  <si>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</si>
  <si>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</si>
  <si>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</si>
  <si>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</si>
  <si>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</si>
  <si>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</si>
  <si>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</si>
  <si>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</si>
  <si>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</si>
  <si>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</si>
  <si>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</si>
  <si>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</si>
  <si>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</si>
  <si>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</si>
  <si>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</si>
  <si>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</si>
  <si>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</si>
  <si>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</si>
  <si>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</si>
  <si>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</si>
  <si>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</si>
  <si>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</si>
  <si>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</si>
  <si>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</si>
  <si>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</si>
  <si>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</si>
  <si>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</si>
  <si>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</si>
  <si>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</si>
  <si>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</si>
  <si>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</si>
  <si>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</si>
  <si>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</si>
  <si>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</si>
  <si>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</si>
  <si>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</si>
  <si>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</si>
  <si>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</si>
  <si>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</si>
  <si>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</si>
  <si>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</si>
  <si>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</si>
  <si>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</si>
  <si>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</si>
  <si>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</si>
  <si>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</si>
  <si>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</si>
  <si>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</si>
  <si>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</si>
  <si>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</si>
  <si>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</si>
  <si>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</si>
  <si>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</si>
  <si>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</si>
  <si>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</si>
  <si>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</si>
  <si>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</si>
  <si>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</si>
  <si>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</si>
  <si>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</si>
  <si>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</si>
  <si>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</si>
  <si>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</si>
  <si>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</si>
  <si>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</si>
  <si>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</si>
  <si>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</si>
  <si>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</si>
  <si>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</si>
  <si>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</si>
  <si>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</si>
  <si>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</si>
  <si>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</si>
  <si>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</si>
  <si>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</si>
  <si>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</si>
  <si>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</si>
  <si>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</si>
  <si>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</si>
  <si>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</si>
  <si>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</si>
  <si>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</si>
  <si>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</si>
  <si>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</si>
  <si>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</si>
  <si>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16322_令和7年度</t>
  </si>
  <si>
    <t>16322_令和8年度</t>
  </si>
  <si>
    <t>16322_令和9年度</t>
  </si>
  <si>
    <t>16322_令和10年度</t>
  </si>
  <si>
    <t>16322_令和11年度</t>
  </si>
  <si>
    <t>16322_令和12年度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</si>
</sst>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2.3584555911611851</c:v>
                </c:pt>
                <c:pt idx="1">
                  <c:v>2.4980963313912139</c:v>
                </c:pt>
                <c:pt idx="2">
                  <c:v>2.46480761851869</c:v>
                </c:pt>
                <c:pt idx="3">
                  <c:v>2.6388383194960681</c:v>
                </c:pt>
                <c:pt idx="4">
                  <c:v>2.3006428231312972</c:v>
                </c:pt>
                <c:pt idx="5">
                  <c:v>2.1071523405348018</c:v>
                </c:pt>
                <c:pt idx="6">
                  <c:v>0</c:v>
                </c:pt>
                <c:pt idx="7">
                  <c:v>2.3020984809940725</c:v>
                </c:pt>
                <c:pt idx="8">
                  <c:v>2.3631975872012108</c:v>
                </c:pt>
                <c:pt idx="9">
                  <c:v>2.4648015845198579</c:v>
                </c:pt>
                <c:pt idx="10">
                  <c:v>2.1830699752210738</c:v>
                </c:pt>
                <c:pt idx="11">
                  <c:v>2.758338923014974</c:v>
                </c:pt>
                <c:pt idx="12">
                  <c:v>2.5415775237027831</c:v>
                </c:pt>
                <c:pt idx="13">
                  <c:v>3.081179458659252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47.215205809823097</c:v>
                </c:pt>
                <c:pt idx="1">
                  <c:v>47.200330487304484</c:v>
                </c:pt>
                <c:pt idx="2">
                  <c:v>46.20655467536082</c:v>
                </c:pt>
                <c:pt idx="3">
                  <c:v>45.99167655581676</c:v>
                </c:pt>
                <c:pt idx="4">
                  <c:v>44.968232676536552</c:v>
                </c:pt>
                <c:pt idx="5">
                  <c:v>43.311693956895986</c:v>
                </c:pt>
                <c:pt idx="6">
                  <c:v>42.933543118082738</c:v>
                </c:pt>
                <c:pt idx="7">
                  <c:v>42.107914990745414</c:v>
                </c:pt>
                <c:pt idx="8">
                  <c:v>41.795594699241271</c:v>
                </c:pt>
                <c:pt idx="9">
                  <c:v>40.78120175346654</c:v>
                </c:pt>
                <c:pt idx="10">
                  <c:v>39.211189662764589</c:v>
                </c:pt>
                <c:pt idx="11">
                  <c:v>35.191316007835127</c:v>
                </c:pt>
                <c:pt idx="12">
                  <c:v>34.684822660224761</c:v>
                </c:pt>
                <c:pt idx="13">
                  <c:v>35.30516419678905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34.205211397520713</c:v>
                </c:pt>
                <c:pt idx="1">
                  <c:v>41.019538060750307</c:v>
                </c:pt>
                <c:pt idx="2">
                  <c:v>51.77643939656506</c:v>
                </c:pt>
                <c:pt idx="3">
                  <c:v>55.063133109494999</c:v>
                </c:pt>
                <c:pt idx="4">
                  <c:v>47.375104512333408</c:v>
                </c:pt>
                <c:pt idx="5">
                  <c:v>46.171523438150977</c:v>
                </c:pt>
                <c:pt idx="6">
                  <c:v>44.043206918493723</c:v>
                </c:pt>
                <c:pt idx="7">
                  <c:v>42.815281147663562</c:v>
                </c:pt>
                <c:pt idx="8">
                  <c:v>43.516450690382328</c:v>
                </c:pt>
                <c:pt idx="9">
                  <c:v>40.625470367474762</c:v>
                </c:pt>
                <c:pt idx="10">
                  <c:v>37.037062662770225</c:v>
                </c:pt>
                <c:pt idx="11">
                  <c:v>34.733248099451103</c:v>
                </c:pt>
                <c:pt idx="12">
                  <c:v>36.810548775394253</c:v>
                </c:pt>
                <c:pt idx="13">
                  <c:v>35.115284764868981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22.926940114216801</c:v>
                </c:pt>
                <c:pt idx="1">
                  <c:v>26.58147341664591</c:v>
                </c:pt>
                <c:pt idx="2">
                  <c:v>33.605918919517862</c:v>
                </c:pt>
                <c:pt idx="3">
                  <c:v>32.507584232820328</c:v>
                </c:pt>
                <c:pt idx="4">
                  <c:v>31.195181120134439</c:v>
                </c:pt>
                <c:pt idx="5">
                  <c:v>31.6461766365288</c:v>
                </c:pt>
                <c:pt idx="6">
                  <c:v>28.539182218735029</c:v>
                </c:pt>
                <c:pt idx="7">
                  <c:v>23.832859238509347</c:v>
                </c:pt>
                <c:pt idx="8">
                  <c:v>22.98402956576534</c:v>
                </c:pt>
                <c:pt idx="9">
                  <c:v>22.335551526305117</c:v>
                </c:pt>
                <c:pt idx="10">
                  <c:v>19.814616563534067</c:v>
                </c:pt>
                <c:pt idx="11">
                  <c:v>16.84450874250529</c:v>
                </c:pt>
                <c:pt idx="12">
                  <c:v>18.232168765857555</c:v>
                </c:pt>
                <c:pt idx="13">
                  <c:v>18.879268106036339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87.825233316074716</c:v>
                </c:pt>
                <c:pt idx="1">
                  <c:v>102.53773897336102</c:v>
                </c:pt>
                <c:pt idx="2">
                  <c:v>113.15120757673407</c:v>
                </c:pt>
                <c:pt idx="3">
                  <c:v>107.57041395773571</c:v>
                </c:pt>
                <c:pt idx="4">
                  <c:v>123.75765550114335</c:v>
                </c:pt>
                <c:pt idx="5">
                  <c:v>123.83687966957596</c:v>
                </c:pt>
                <c:pt idx="6">
                  <c:v>106.30678472783492</c:v>
                </c:pt>
                <c:pt idx="7">
                  <c:v>97.627792753737737</c:v>
                </c:pt>
                <c:pt idx="8">
                  <c:v>88.917946557506752</c:v>
                </c:pt>
                <c:pt idx="9">
                  <c:v>73.917772673830868</c:v>
                </c:pt>
                <c:pt idx="10">
                  <c:v>67.778099794155722</c:v>
                </c:pt>
                <c:pt idx="11">
                  <c:v>66.117997478197665</c:v>
                </c:pt>
                <c:pt idx="12">
                  <c:v>71.7302663784739</c:v>
                </c:pt>
                <c:pt idx="13">
                  <c:v>69.542024978565436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13900</c:v>
                </c:pt>
                <c:pt idx="1">
                  <c:v>13936</c:v>
                </c:pt>
                <c:pt idx="2">
                  <c:v>14033</c:v>
                </c:pt>
                <c:pt idx="3">
                  <c:v>14154</c:v>
                </c:pt>
                <c:pt idx="4">
                  <c:v>14221</c:v>
                </c:pt>
                <c:pt idx="5">
                  <c:v>14250</c:v>
                </c:pt>
                <c:pt idx="6">
                  <c:v>14316</c:v>
                </c:pt>
                <c:pt idx="7">
                  <c:v>14317</c:v>
                </c:pt>
                <c:pt idx="8">
                  <c:v>14293</c:v>
                </c:pt>
                <c:pt idx="9">
                  <c:v>14211</c:v>
                </c:pt>
                <c:pt idx="10">
                  <c:v>14130</c:v>
                </c:pt>
                <c:pt idx="11">
                  <c:v>14133</c:v>
                </c:pt>
                <c:pt idx="12">
                  <c:v>14030</c:v>
                </c:pt>
                <c:pt idx="13">
                  <c:v>13881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3705</c:v>
                </c:pt>
                <c:pt idx="1">
                  <c:v>3612</c:v>
                </c:pt>
                <c:pt idx="2">
                  <c:v>3559</c:v>
                </c:pt>
                <c:pt idx="3">
                  <c:v>3465</c:v>
                </c:pt>
                <c:pt idx="4">
                  <c:v>3452</c:v>
                </c:pt>
                <c:pt idx="5">
                  <c:v>3373</c:v>
                </c:pt>
                <c:pt idx="6">
                  <c:v>3329</c:v>
                </c:pt>
                <c:pt idx="7">
                  <c:v>3347</c:v>
                </c:pt>
                <c:pt idx="8">
                  <c:v>3409</c:v>
                </c:pt>
                <c:pt idx="9">
                  <c:v>3378</c:v>
                </c:pt>
                <c:pt idx="10">
                  <c:v>3195</c:v>
                </c:pt>
                <c:pt idx="11">
                  <c:v>3142</c:v>
                </c:pt>
                <c:pt idx="12">
                  <c:v>3114</c:v>
                </c:pt>
                <c:pt idx="13">
                  <c:v>3128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7690</c:v>
                </c:pt>
                <c:pt idx="1">
                  <c:v>7717</c:v>
                </c:pt>
                <c:pt idx="2">
                  <c:v>7737</c:v>
                </c:pt>
                <c:pt idx="3">
                  <c:v>7871</c:v>
                </c:pt>
                <c:pt idx="4">
                  <c:v>7872</c:v>
                </c:pt>
                <c:pt idx="5">
                  <c:v>7872</c:v>
                </c:pt>
                <c:pt idx="6">
                  <c:v>7918</c:v>
                </c:pt>
                <c:pt idx="7">
                  <c:v>7929</c:v>
                </c:pt>
                <c:pt idx="8">
                  <c:v>7929</c:v>
                </c:pt>
                <c:pt idx="9">
                  <c:v>7956</c:v>
                </c:pt>
                <c:pt idx="10">
                  <c:v>7922</c:v>
                </c:pt>
                <c:pt idx="11">
                  <c:v>7841</c:v>
                </c:pt>
                <c:pt idx="12">
                  <c:v>7796</c:v>
                </c:pt>
                <c:pt idx="13">
                  <c:v>7709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c:v>
                </c:pt>
                <c:pt idx="1">
                  <c:v>30</c:v>
                </c:pt>
                <c:pt idx="2">
                  <c:v>30</c:v>
                </c:pt>
                <c:pt idx="3">
                  <c:v>30</c:v>
                </c:pt>
                <c:pt idx="4">
                  <c:v>30</c:v>
                </c:pt>
                <c:pt idx="5">
                  <c:v>23</c:v>
                </c:pt>
                <c:pt idx="6">
                  <c:v>23</c:v>
                </c:pt>
                <c:pt idx="7">
                  <c:v>23</c:v>
                </c:pt>
                <c:pt idx="8">
                  <c:v>23</c:v>
                </c:pt>
                <c:pt idx="9">
                  <c:v>23</c:v>
                </c:pt>
                <c:pt idx="10">
                  <c:v>23</c:v>
                </c:pt>
                <c:pt idx="11">
                  <c:v>128</c:v>
                </c:pt>
                <c:pt idx="12">
                  <c:v>128</c:v>
                </c:pt>
                <c:pt idx="13">
                  <c:v>128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715</c:v>
                </c:pt>
                <c:pt idx="1">
                  <c:v>715</c:v>
                </c:pt>
                <c:pt idx="2">
                  <c:v>715</c:v>
                </c:pt>
                <c:pt idx="3">
                  <c:v>715</c:v>
                </c:pt>
                <c:pt idx="4">
                  <c:v>715</c:v>
                </c:pt>
                <c:pt idx="5">
                  <c:v>596</c:v>
                </c:pt>
                <c:pt idx="6">
                  <c:v>596</c:v>
                </c:pt>
                <c:pt idx="7">
                  <c:v>596</c:v>
                </c:pt>
                <c:pt idx="8">
                  <c:v>596</c:v>
                </c:pt>
                <c:pt idx="9">
                  <c:v>596</c:v>
                </c:pt>
                <c:pt idx="10">
                  <c:v>596</c:v>
                </c:pt>
                <c:pt idx="11">
                  <c:v>544</c:v>
                </c:pt>
                <c:pt idx="12">
                  <c:v>544</c:v>
                </c:pt>
                <c:pt idx="13">
                  <c:v>544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714.88739999999996</c:v>
                </c:pt>
                <c:pt idx="1">
                  <c:v>856.7595</c:v>
                </c:pt>
                <c:pt idx="2">
                  <c:v>760.18079999999998</c:v>
                </c:pt>
                <c:pt idx="3">
                  <c:v>712.43050000000005</c:v>
                </c:pt>
                <c:pt idx="4">
                  <c:v>870.0335</c:v>
                </c:pt>
                <c:pt idx="5">
                  <c:v>904.08900000000006</c:v>
                </c:pt>
                <c:pt idx="6">
                  <c:v>911.02179999999998</c:v>
                </c:pt>
                <c:pt idx="7">
                  <c:v>805.24740000000008</c:v>
                </c:pt>
                <c:pt idx="8">
                  <c:v>821.48699999999997</c:v>
                </c:pt>
                <c:pt idx="9">
                  <c:v>778.30190000000005</c:v>
                </c:pt>
                <c:pt idx="10">
                  <c:v>737.26710000000003</c:v>
                </c:pt>
                <c:pt idx="11">
                  <c:v>705.49599999999998</c:v>
                </c:pt>
                <c:pt idx="12">
                  <c:v>838.42489999999998</c:v>
                </c:pt>
                <c:pt idx="13">
                  <c:v>899.80880000000002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37.902999999999999</c:v>
                </c:pt>
                <c:pt idx="1">
                  <c:v>50.828000000000003</c:v>
                </c:pt>
                <c:pt idx="2">
                  <c:v>57.344000000000001</c:v>
                </c:pt>
                <c:pt idx="3">
                  <c:v>53.122</c:v>
                </c:pt>
                <c:pt idx="4">
                  <c:v>52.478000000000002</c:v>
                </c:pt>
                <c:pt idx="5">
                  <c:v>49.758000000000003</c:v>
                </c:pt>
                <c:pt idx="6">
                  <c:v>54.759</c:v>
                </c:pt>
                <c:pt idx="7">
                  <c:v>47.101999999999997</c:v>
                </c:pt>
                <c:pt idx="8">
                  <c:v>30.486000000000001</c:v>
                </c:pt>
                <c:pt idx="9">
                  <c:v>29.693999999999999</c:v>
                </c:pt>
                <c:pt idx="10">
                  <c:v>23.986999999999998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37.902999999999999</c:v>
                </c:pt>
                <c:pt idx="1">
                  <c:v>50.828000000000003</c:v>
                </c:pt>
                <c:pt idx="2">
                  <c:v>57.344000000000001</c:v>
                </c:pt>
                <c:pt idx="3">
                  <c:v>53.122</c:v>
                </c:pt>
                <c:pt idx="4">
                  <c:v>52.478000000000002</c:v>
                </c:pt>
                <c:pt idx="5">
                  <c:v>49.758000000000003</c:v>
                </c:pt>
                <c:pt idx="6">
                  <c:v>54.759</c:v>
                </c:pt>
                <c:pt idx="7">
                  <c:v>47.101999999999997</c:v>
                </c:pt>
                <c:pt idx="8">
                  <c:v>30.486000000000001</c:v>
                </c:pt>
                <c:pt idx="9">
                  <c:v>29.693999999999999</c:v>
                </c:pt>
                <c:pt idx="10">
                  <c:v>23.986999999999998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33.605918919517862</c:v>
                </c:pt>
                <c:pt idx="1">
                  <c:v>32.507584232820328</c:v>
                </c:pt>
                <c:pt idx="2">
                  <c:v>31.195181120134439</c:v>
                </c:pt>
                <c:pt idx="3">
                  <c:v>31.6461766365288</c:v>
                </c:pt>
                <c:pt idx="4">
                  <c:v>28.539182218735029</c:v>
                </c:pt>
                <c:pt idx="5">
                  <c:v>23.832859238509347</c:v>
                </c:pt>
                <c:pt idx="6">
                  <c:v>22.98402956576534</c:v>
                </c:pt>
                <c:pt idx="7">
                  <c:v>22.335551526305117</c:v>
                </c:pt>
                <c:pt idx="8">
                  <c:v>19.814616563534067</c:v>
                </c:pt>
                <c:pt idx="9">
                  <c:v>16.84450874250529</c:v>
                </c:pt>
                <c:pt idx="10">
                  <c:v>18.232168765857555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113.15120757673407</c:v>
                </c:pt>
                <c:pt idx="1">
                  <c:v>107.57041395773571</c:v>
                </c:pt>
                <c:pt idx="2">
                  <c:v>123.75765550114335</c:v>
                </c:pt>
                <c:pt idx="3">
                  <c:v>123.83687966957596</c:v>
                </c:pt>
                <c:pt idx="4">
                  <c:v>106.30678472783492</c:v>
                </c:pt>
                <c:pt idx="5">
                  <c:v>97.627792753737737</c:v>
                </c:pt>
                <c:pt idx="6">
                  <c:v>88.917946557506752</c:v>
                </c:pt>
                <c:pt idx="7">
                  <c:v>73.917772673830868</c:v>
                </c:pt>
                <c:pt idx="8">
                  <c:v>67.778099794155722</c:v>
                </c:pt>
                <c:pt idx="9">
                  <c:v>66.117997478197665</c:v>
                </c:pt>
                <c:pt idx="10">
                  <c:v>71.7302663784739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0.33497653990387938</c:v>
                </c:pt>
                <c:pt idx="1">
                  <c:v>0.4725091047801514</c:v>
                </c:pt>
                <c:pt idx="2">
                  <c:v>0.46335719408865356</c:v>
                </c:pt>
                <c:pt idx="3">
                  <c:v>0.42896752681221606</c:v>
                </c:pt>
                <c:pt idx="4">
                  <c:v>0.49364676144004743</c:v>
                </c:pt>
                <c:pt idx="5">
                  <c:v>0.50967043908810472</c:v>
                </c:pt>
                <c:pt idx="6">
                  <c:v>0.61583743349926767</c:v>
                </c:pt>
                <c:pt idx="7">
                  <c:v>0.63722158144350494</c:v>
                </c:pt>
                <c:pt idx="8">
                  <c:v>0.4497913056368793</c:v>
                </c:pt>
                <c:pt idx="9">
                  <c:v>0.44910616069084008</c:v>
                </c:pt>
                <c:pt idx="10">
                  <c:v>0.33440556143255096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23.986999999999998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23.986999999999998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14.989000000000001</c:v>
                </c:pt>
                <c:pt idx="2">
                  <c:v>0</c:v>
                </c:pt>
                <c:pt idx="3">
                  <c:v>0</c:v>
                </c:pt>
                <c:pt idx="4">
                  <c:v>0</c:v>
                </c:pt>
                <c:pt idx="5">
                  <c:v>0</c:v>
                </c:pt>
                <c:pt idx="6">
                  <c:v>0</c:v>
                </c:pt>
                <c:pt idx="7">
                  <c:v>8.9979999999999993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115.9849618540045</c:v>
                </c:pt>
                <c:pt idx="2">
                  <c:v>2.029928534989129</c:v>
                </c:pt>
                <c:pt idx="3">
                  <c:v>2.8350357729232059</c:v>
                </c:pt>
                <c:pt idx="4">
                  <c:v>19.134555312848921</c:v>
                </c:pt>
                <c:pt idx="5">
                  <c:v>39.158551591665628</c:v>
                </c:pt>
                <c:pt idx="7">
                  <c:v>48.207296218693379</c:v>
                </c:pt>
                <c:pt idx="8">
                  <c:v>1.37017026908467</c:v>
                </c:pt>
                <c:pt idx="9">
                  <c:v>0</c:v>
                </c:pt>
                <c:pt idx="10">
                  <c:v>2.583889936548819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120.84992616191683</c:v>
                </c:pt>
                <c:pt idx="4" formatCode="#,##0">
                  <c:v>19.134555312848921</c:v>
                </c:pt>
                <c:pt idx="5" formatCode="#,##0">
                  <c:v>39.158551591665628</c:v>
                </c:pt>
                <c:pt idx="6" formatCode="#,##0">
                  <c:v>49.577466487778047</c:v>
                </c:pt>
                <c:pt idx="10" formatCode="#,##0">
                  <c:v>2.583889936548819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23.986999999999998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23.986999999999998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8.9979999999999993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7.4945000000000004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846.29999999999984</c:v>
                </c:pt>
                <c:pt idx="1">
                  <c:v>5013.7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1015.6615559999998</c:v>
                </c:pt>
                <c:pt idx="1">
                  <c:v>6631.9218119999987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16.313927724000003</c:v>
                </c:pt>
                <c:pt idx="1">
                  <c:v>1.1649276E-2</c:v>
                </c:pt>
                <c:pt idx="2">
                  <c:v>8.9950658040000011</c:v>
                </c:pt>
                <c:pt idx="3">
                  <c:v>6.7461840000000006E-3</c:v>
                </c:pt>
                <c:pt idx="4">
                  <c:v>3.4109665599999999</c:v>
                </c:pt>
                <c:pt idx="5">
                  <c:v>19.056277170000001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428,858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388554</c:v>
                </c:pt>
                <c:pt idx="1">
                  <c:v>200</c:v>
                </c:pt>
                <c:pt idx="2">
                  <c:v>40073</c:v>
                </c:pt>
                <c:pt idx="3">
                  <c:v>31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3521.8</c:v>
                </c:pt>
                <c:pt idx="1">
                  <c:v>4280.6000000000004</c:v>
                </c:pt>
                <c:pt idx="2">
                  <c:v>4704.2</c:v>
                </c:pt>
                <c:pt idx="3">
                  <c:v>4843</c:v>
                </c:pt>
                <c:pt idx="4">
                  <c:v>4843.2</c:v>
                </c:pt>
                <c:pt idx="5">
                  <c:v>4914.7</c:v>
                </c:pt>
                <c:pt idx="6">
                  <c:v>5013.7</c:v>
                </c:pt>
                <c:pt idx="7">
                  <c:v>5013.7</c:v>
                </c:pt>
                <c:pt idx="8">
                  <c:v>5013.7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287.69</c:v>
                </c:pt>
                <c:pt idx="1">
                  <c:v>356.35</c:v>
                </c:pt>
                <c:pt idx="2">
                  <c:v>424.45</c:v>
                </c:pt>
                <c:pt idx="3">
                  <c:v>484.75</c:v>
                </c:pt>
                <c:pt idx="4">
                  <c:v>595.25</c:v>
                </c:pt>
                <c:pt idx="5">
                  <c:v>678.2</c:v>
                </c:pt>
                <c:pt idx="6">
                  <c:v>742.5</c:v>
                </c:pt>
                <c:pt idx="7">
                  <c:v>801.19999999999993</c:v>
                </c:pt>
                <c:pt idx="8">
                  <c:v>846.29999999999984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2.4757468502208484E-2</c:v>
                </c:pt>
                <c:pt idx="1">
                  <c:v>3.2117445501959746E-2</c:v>
                </c:pt>
                <c:pt idx="2">
                  <c:v>3.4958638069301655E-2</c:v>
                </c:pt>
                <c:pt idx="3">
                  <c:v>3.9242264067629644E-2</c:v>
                </c:pt>
                <c:pt idx="4">
                  <c:v>4.2055659327146069E-2</c:v>
                </c:pt>
                <c:pt idx="5">
                  <c:v>4.3206845425210333E-2</c:v>
                </c:pt>
                <c:pt idx="6">
                  <c:v>4.1799387821844898E-2</c:v>
                </c:pt>
                <c:pt idx="7">
                  <c:v>4.3451506303381744E-2</c:v>
                </c:pt>
                <c:pt idx="8">
                  <c:v>4.376122431253103E-2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120.7287406459027</c:v>
                </c:pt>
                <c:pt idx="2">
                  <c:v>1.561012658065265</c:v>
                </c:pt>
                <c:pt idx="3">
                  <c:v>1.467902197175381</c:v>
                </c:pt>
                <c:pt idx="4">
                  <c:v>31.195181120134439</c:v>
                </c:pt>
                <c:pt idx="5">
                  <c:v>47.375104512333408</c:v>
                </c:pt>
                <c:pt idx="7">
                  <c:v>43.271917210440179</c:v>
                </c:pt>
                <c:pt idx="8">
                  <c:v>1.69631546609637</c:v>
                </c:pt>
                <c:pt idx="9">
                  <c:v>0</c:v>
                </c:pt>
                <c:pt idx="10">
                  <c:v>2.3006428231312972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123.75765550114335</c:v>
                </c:pt>
                <c:pt idx="4" formatCode="#,##0">
                  <c:v>31.195181120134439</c:v>
                </c:pt>
                <c:pt idx="5" formatCode="#,##0">
                  <c:v>47.375104512333408</c:v>
                </c:pt>
                <c:pt idx="6" formatCode="#,##0">
                  <c:v>44.968232676536552</c:v>
                </c:pt>
                <c:pt idx="10" formatCode="#,##0">
                  <c:v>2.3006428231312972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c:v>
                </c:pt>
                <c:pt idx="1">
                  <c:v>77</c:v>
                </c:pt>
                <c:pt idx="2">
                  <c:v>90</c:v>
                </c:pt>
                <c:pt idx="3">
                  <c:v>101</c:v>
                </c:pt>
                <c:pt idx="4">
                  <c:v>124</c:v>
                </c:pt>
                <c:pt idx="5">
                  <c:v>142</c:v>
                </c:pt>
                <c:pt idx="6">
                  <c:v>155</c:v>
                </c:pt>
                <c:pt idx="7">
                  <c:v>166</c:v>
                </c:pt>
                <c:pt idx="8">
                  <c:v>174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174757.07062908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7647.5833679999987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703538.58299999998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453164.65900000004</c:v>
                </c:pt>
                <c:pt idx="1">
                  <c:v>323.59100000000001</c:v>
                </c:pt>
                <c:pt idx="2">
                  <c:v>249862.93900000001</c:v>
                </c:pt>
                <c:pt idx="3">
                  <c:v>187.39400000000001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7647.5833679999987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65.387884113064601</c:v>
                </c:pt>
                <c:pt idx="2">
                  <c:v>1.1848405474023369</c:v>
                </c:pt>
                <c:pt idx="3">
                  <c:v>2.9693003180985031</c:v>
                </c:pt>
                <c:pt idx="4">
                  <c:v>18.879268106036339</c:v>
                </c:pt>
                <c:pt idx="5">
                  <c:v>35.115284764868981</c:v>
                </c:pt>
                <c:pt idx="7">
                  <c:v>34.173214865062832</c:v>
                </c:pt>
                <c:pt idx="8">
                  <c:v>1.1319493317262161</c:v>
                </c:pt>
                <c:pt idx="9">
                  <c:v>0</c:v>
                </c:pt>
                <c:pt idx="10">
                  <c:v>3.081179458659252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69.542024978565436</c:v>
                </c:pt>
                <c:pt idx="4">
                  <c:v>18.879268106036339</c:v>
                </c:pt>
                <c:pt idx="5">
                  <c:v>35.115284764868981</c:v>
                </c:pt>
                <c:pt idx="6">
                  <c:v>35.30516419678905</c:v>
                </c:pt>
                <c:pt idx="10">
                  <c:v>3.081179458659252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上市町</c:v>
                </c:pt>
              </c:strCache>
            </c:strRef>
          </c:cat>
          <c:val>
            <c:numRef>
              <c:f>①CO2排出量の現状把握!$AX$43:$AX$45</c:f>
              <c:numCache>
                <c:formatCode>0%</c:formatCode>
                <c:ptCount val="3"/>
                <c:pt idx="0">
                  <c:v>0.42072759503743129</c:v>
                </c:pt>
                <c:pt idx="1">
                  <c:v>0.38106306036870041</c:v>
                </c:pt>
                <c:pt idx="2">
                  <c:v>0.42947610092653138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上市町</c:v>
                </c:pt>
              </c:strCache>
            </c:strRef>
          </c:cat>
          <c:val>
            <c:numRef>
              <c:f>①CO2排出量の現状把握!$AY$43:$AY$45</c:f>
              <c:numCache>
                <c:formatCode>0%</c:formatCode>
                <c:ptCount val="3"/>
                <c:pt idx="0">
                  <c:v>0.19118662390594171</c:v>
                </c:pt>
                <c:pt idx="1">
                  <c:v>0.17444431156609355</c:v>
                </c:pt>
                <c:pt idx="2">
                  <c:v>0.11659416672186713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上市町</c:v>
                </c:pt>
              </c:strCache>
            </c:strRef>
          </c:cat>
          <c:val>
            <c:numRef>
              <c:f>①CO2排出量の現状把握!$AZ$43:$AZ$45</c:f>
              <c:numCache>
                <c:formatCode>0%</c:formatCode>
                <c:ptCount val="3"/>
                <c:pt idx="0">
                  <c:v>0.18034974026133399</c:v>
                </c:pt>
                <c:pt idx="1">
                  <c:v>0.22257510892031096</c:v>
                </c:pt>
                <c:pt idx="2">
                  <c:v>0.21686419957413017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上市町</c:v>
                </c:pt>
              </c:strCache>
            </c:strRef>
          </c:cat>
          <c:val>
            <c:numRef>
              <c:f>①CO2排出量の現状把握!$BA$43:$BA$45</c:f>
              <c:numCache>
                <c:formatCode>0%</c:formatCode>
                <c:ptCount val="3"/>
                <c:pt idx="0">
                  <c:v>0.19226168778726088</c:v>
                </c:pt>
                <c:pt idx="1">
                  <c:v>0.20793369693718428</c:v>
                </c:pt>
                <c:pt idx="2">
                  <c:v>0.21803685277329013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上市町</c:v>
                </c:pt>
              </c:strCache>
            </c:strRef>
          </c:cat>
          <c:val>
            <c:numRef>
              <c:f>①CO2排出量の現状把握!$BB$43:$BB$45</c:f>
              <c:numCache>
                <c:formatCode>0%</c:formatCode>
                <c:ptCount val="3"/>
                <c:pt idx="0">
                  <c:v>1.5474353008032191E-2</c:v>
                </c:pt>
                <c:pt idx="1">
                  <c:v>1.3983822207710762E-2</c:v>
                </c:pt>
                <c:pt idx="2">
                  <c:v>1.9028680004181179E-2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4918</c:v>
                </c:pt>
                <c:pt idx="1">
                  <c:v>4918</c:v>
                </c:pt>
                <c:pt idx="2">
                  <c:v>4918</c:v>
                </c:pt>
                <c:pt idx="3">
                  <c:v>4918</c:v>
                </c:pt>
                <c:pt idx="4">
                  <c:v>4918</c:v>
                </c:pt>
                <c:pt idx="5">
                  <c:v>4935</c:v>
                </c:pt>
                <c:pt idx="6">
                  <c:v>4935</c:v>
                </c:pt>
                <c:pt idx="7">
                  <c:v>4935</c:v>
                </c:pt>
                <c:pt idx="8">
                  <c:v>4935</c:v>
                </c:pt>
                <c:pt idx="9">
                  <c:v>4935</c:v>
                </c:pt>
                <c:pt idx="10">
                  <c:v>4935</c:v>
                </c:pt>
                <c:pt idx="11">
                  <c:v>4501</c:v>
                </c:pt>
                <c:pt idx="12">
                  <c:v>4501</c:v>
                </c:pt>
                <c:pt idx="13">
                  <c:v>4501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2.3584555911611851</c:v>
                </c:pt>
                <c:pt idx="1">
                  <c:v>2.4980963313912139</c:v>
                </c:pt>
                <c:pt idx="2">
                  <c:v>2.46480761851869</c:v>
                </c:pt>
                <c:pt idx="3">
                  <c:v>2.6388383194960681</c:v>
                </c:pt>
                <c:pt idx="4">
                  <c:v>2.3006428231312972</c:v>
                </c:pt>
                <c:pt idx="5">
                  <c:v>2.1071523405348018</c:v>
                </c:pt>
                <c:pt idx="6">
                  <c:v>0</c:v>
                </c:pt>
                <c:pt idx="7">
                  <c:v>2.302098480994073</c:v>
                </c:pt>
                <c:pt idx="8">
                  <c:v>2.3631975872012112</c:v>
                </c:pt>
                <c:pt idx="9">
                  <c:v>2.4648015845198579</c:v>
                </c:pt>
                <c:pt idx="10">
                  <c:v>2.1830699752210738</c:v>
                </c:pt>
                <c:pt idx="11">
                  <c:v>2.758338923014974</c:v>
                </c:pt>
                <c:pt idx="12">
                  <c:v>2.5415775237027831</c:v>
                </c:pt>
                <c:pt idx="13">
                  <c:v>3.081179458659252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22486</c:v>
                </c:pt>
                <c:pt idx="1">
                  <c:v>22267</c:v>
                </c:pt>
                <c:pt idx="2">
                  <c:v>22110</c:v>
                </c:pt>
                <c:pt idx="3">
                  <c:v>22110</c:v>
                </c:pt>
                <c:pt idx="4">
                  <c:v>21929</c:v>
                </c:pt>
                <c:pt idx="5">
                  <c:v>21716</c:v>
                </c:pt>
                <c:pt idx="6">
                  <c:v>21523</c:v>
                </c:pt>
                <c:pt idx="7">
                  <c:v>21275</c:v>
                </c:pt>
                <c:pt idx="8">
                  <c:v>20957</c:v>
                </c:pt>
                <c:pt idx="9">
                  <c:v>20712</c:v>
                </c:pt>
                <c:pt idx="10">
                  <c:v>20334</c:v>
                </c:pt>
                <c:pt idx="11">
                  <c:v>19959</c:v>
                </c:pt>
                <c:pt idx="12">
                  <c:v>19638</c:v>
                </c:pt>
                <c:pt idx="13">
                  <c:v>19228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290</v>
      </c>
      <c r="C9" s="70">
        <v>1</v>
      </c>
      <c r="D9" s="70">
        <v>18</v>
      </c>
      <c r="E9" s="70">
        <v>1990</v>
      </c>
      <c r="F9" s="70" t="s">
        <v>787</v>
      </c>
      <c r="G9" s="70" t="s">
        <v>1653</v>
      </c>
      <c r="H9" s="70" t="s">
        <v>1654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291</v>
      </c>
      <c r="C10" s="70">
        <v>2</v>
      </c>
      <c r="D10" s="70">
        <v>18</v>
      </c>
      <c r="E10" s="70">
        <v>2005</v>
      </c>
      <c r="F10" s="70" t="s">
        <v>789</v>
      </c>
      <c r="G10" s="70" t="s">
        <v>1653</v>
      </c>
      <c r="H10" s="70" t="s">
        <v>1654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292</v>
      </c>
      <c r="C11" s="70">
        <v>3</v>
      </c>
      <c r="D11" s="70">
        <v>18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293</v>
      </c>
      <c r="C12" s="70">
        <v>4</v>
      </c>
      <c r="D12" s="70">
        <v>18</v>
      </c>
      <c r="E12" s="70">
        <v>2007</v>
      </c>
      <c r="F12" s="70" t="s">
        <v>791</v>
      </c>
      <c r="G12" s="70" t="s">
        <v>1653</v>
      </c>
      <c r="H12" s="70" t="s">
        <v>1654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294</v>
      </c>
      <c r="C13" s="70">
        <v>5</v>
      </c>
      <c r="D13" s="70">
        <v>18</v>
      </c>
      <c r="E13" s="70">
        <v>2008</v>
      </c>
      <c r="F13" s="70" t="s">
        <v>792</v>
      </c>
      <c r="G13" s="70" t="s">
        <v>1653</v>
      </c>
      <c r="H13" s="70" t="s">
        <v>1654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295</v>
      </c>
      <c r="C14" s="70">
        <v>6</v>
      </c>
      <c r="D14" s="70">
        <v>18</v>
      </c>
      <c r="E14" s="70">
        <v>2009</v>
      </c>
      <c r="F14" s="70" t="s">
        <v>176</v>
      </c>
      <c r="G14" s="70" t="s">
        <v>1653</v>
      </c>
      <c r="H14" s="70" t="s">
        <v>1654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1660</v>
      </c>
      <c r="B15" s="70">
        <v>296</v>
      </c>
      <c r="C15" s="70">
        <v>7</v>
      </c>
      <c r="D15" s="70">
        <v>18</v>
      </c>
      <c r="E15" s="70">
        <v>2010</v>
      </c>
      <c r="F15" s="70" t="s">
        <v>177</v>
      </c>
      <c r="G15" s="70" t="s">
        <v>1653</v>
      </c>
      <c r="H15" s="70" t="s">
        <v>1654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1661</v>
      </c>
      <c r="B16" s="70">
        <v>297</v>
      </c>
      <c r="C16" s="70">
        <v>8</v>
      </c>
      <c r="D16" s="70">
        <v>18</v>
      </c>
      <c r="E16" s="70">
        <v>2011</v>
      </c>
      <c r="F16" s="70" t="s">
        <v>178</v>
      </c>
      <c r="G16" s="70" t="s">
        <v>1653</v>
      </c>
      <c r="H16" s="70" t="s">
        <v>1654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298</v>
      </c>
      <c r="C17" s="70">
        <v>9</v>
      </c>
      <c r="D17" s="70">
        <v>18</v>
      </c>
      <c r="E17" s="70">
        <v>2012</v>
      </c>
      <c r="F17" s="70" t="s">
        <v>179</v>
      </c>
      <c r="G17" s="70" t="s">
        <v>1653</v>
      </c>
      <c r="H17" s="70" t="s">
        <v>1654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299</v>
      </c>
      <c r="C18" s="70">
        <v>10</v>
      </c>
      <c r="D18" s="70">
        <v>18</v>
      </c>
      <c r="E18" s="70">
        <v>2013</v>
      </c>
      <c r="F18" s="70" t="s">
        <v>180</v>
      </c>
      <c r="G18" s="70" t="s">
        <v>1653</v>
      </c>
      <c r="H18" s="70" t="s">
        <v>1654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300</v>
      </c>
      <c r="C19" s="70">
        <v>11</v>
      </c>
      <c r="D19" s="70">
        <v>18</v>
      </c>
      <c r="E19" s="70">
        <v>2014</v>
      </c>
      <c r="F19" s="70" t="s">
        <v>181</v>
      </c>
      <c r="G19" s="70" t="s">
        <v>1653</v>
      </c>
      <c r="H19" s="70" t="s">
        <v>1654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1665</v>
      </c>
      <c r="B20" s="70">
        <v>301</v>
      </c>
      <c r="C20" s="70">
        <v>12</v>
      </c>
      <c r="D20" s="70">
        <v>18</v>
      </c>
      <c r="E20" s="70">
        <v>2015</v>
      </c>
      <c r="F20" s="70" t="s">
        <v>182</v>
      </c>
      <c r="G20" s="70" t="s">
        <v>1653</v>
      </c>
      <c r="H20" s="70" t="s">
        <v>1654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1666</v>
      </c>
      <c r="B21" s="70">
        <v>302</v>
      </c>
      <c r="C21" s="70">
        <v>13</v>
      </c>
      <c r="D21" s="70">
        <v>18</v>
      </c>
      <c r="E21" s="70">
        <v>2016</v>
      </c>
      <c r="F21" s="70" t="s">
        <v>155</v>
      </c>
      <c r="G21" s="70" t="s">
        <v>1653</v>
      </c>
      <c r="H21" s="70" t="s">
        <v>1654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303</v>
      </c>
      <c r="C22" s="70">
        <v>14</v>
      </c>
      <c r="D22" s="70">
        <v>18</v>
      </c>
      <c r="E22" s="70">
        <v>2017</v>
      </c>
      <c r="F22" s="70" t="s">
        <v>156</v>
      </c>
      <c r="G22" s="70" t="s">
        <v>1653</v>
      </c>
      <c r="H22" s="70" t="s">
        <v>1654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304</v>
      </c>
      <c r="C23" s="70">
        <v>15</v>
      </c>
      <c r="D23" s="70">
        <v>18</v>
      </c>
      <c r="E23" s="70">
        <v>2018</v>
      </c>
      <c r="F23" s="70" t="s">
        <v>183</v>
      </c>
      <c r="G23" s="70" t="s">
        <v>1653</v>
      </c>
      <c r="H23" s="70" t="s">
        <v>1654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305</v>
      </c>
      <c r="C24" s="70">
        <v>16</v>
      </c>
      <c r="D24" s="70">
        <v>18</v>
      </c>
      <c r="E24" s="70">
        <v>2019</v>
      </c>
      <c r="F24" s="70" t="s">
        <v>158</v>
      </c>
      <c r="G24" s="70" t="s">
        <v>1653</v>
      </c>
      <c r="H24" s="70" t="s">
        <v>1654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306</v>
      </c>
      <c r="C25" s="70">
        <v>17</v>
      </c>
      <c r="D25" s="70">
        <v>18</v>
      </c>
      <c r="E25" s="70">
        <v>2020</v>
      </c>
      <c r="F25" s="70" t="s">
        <v>159</v>
      </c>
      <c r="G25" s="70" t="s">
        <v>1653</v>
      </c>
      <c r="H25" s="70" t="s">
        <v>1654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306</v>
      </c>
      <c r="C26" s="70">
        <v>18</v>
      </c>
      <c r="D26" s="70">
        <v>18</v>
      </c>
      <c r="E26" s="70">
        <v>2021</v>
      </c>
      <c r="F26" s="70" t="s">
        <v>160</v>
      </c>
      <c r="G26" s="1064" t="s">
        <v>1653</v>
      </c>
      <c r="H26" s="70" t="s">
        <v>1654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306</v>
      </c>
      <c r="C27" s="70">
        <v>19</v>
      </c>
      <c r="D27" s="70">
        <v>18</v>
      </c>
      <c r="E27" s="70">
        <v>2022</v>
      </c>
      <c r="F27" s="70" t="s">
        <v>161</v>
      </c>
      <c r="G27" s="1064" t="s">
        <v>1653</v>
      </c>
      <c r="H27" s="70" t="s">
        <v>1654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306</v>
      </c>
      <c r="C28" s="70">
        <v>20</v>
      </c>
      <c r="D28" s="70">
        <v>18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306</v>
      </c>
      <c r="C29" s="70">
        <v>21</v>
      </c>
      <c r="D29" s="70">
        <v>18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426</v>
      </c>
      <c r="C30" s="70">
        <v>1</v>
      </c>
      <c r="D30" s="70">
        <v>26</v>
      </c>
      <c r="E30" s="70">
        <v>1990</v>
      </c>
      <c r="F30" s="70" t="s">
        <v>787</v>
      </c>
      <c r="G30" s="70" t="s">
        <v>1676</v>
      </c>
      <c r="H30" s="70" t="s">
        <v>1677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427</v>
      </c>
      <c r="C31" s="70">
        <v>2</v>
      </c>
      <c r="D31" s="70">
        <v>26</v>
      </c>
      <c r="E31" s="70">
        <v>2005</v>
      </c>
      <c r="F31" s="70" t="s">
        <v>789</v>
      </c>
      <c r="G31" s="70" t="s">
        <v>1676</v>
      </c>
      <c r="H31" s="70" t="s">
        <v>1677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428</v>
      </c>
      <c r="C32" s="70">
        <v>3</v>
      </c>
      <c r="D32" s="70">
        <v>26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429</v>
      </c>
      <c r="C33" s="70">
        <v>4</v>
      </c>
      <c r="D33" s="70">
        <v>26</v>
      </c>
      <c r="E33" s="70">
        <v>2007</v>
      </c>
      <c r="F33" s="70" t="s">
        <v>791</v>
      </c>
      <c r="G33" s="70" t="s">
        <v>1676</v>
      </c>
      <c r="H33" s="70" t="s">
        <v>1677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430</v>
      </c>
      <c r="C34" s="70">
        <v>5</v>
      </c>
      <c r="D34" s="70">
        <v>26</v>
      </c>
      <c r="E34" s="70">
        <v>2008</v>
      </c>
      <c r="F34" s="70" t="s">
        <v>792</v>
      </c>
      <c r="G34" s="70" t="s">
        <v>1676</v>
      </c>
      <c r="H34" s="70" t="s">
        <v>1677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431</v>
      </c>
      <c r="C35" s="70">
        <v>6</v>
      </c>
      <c r="D35" s="70">
        <v>26</v>
      </c>
      <c r="E35" s="70">
        <v>2009</v>
      </c>
      <c r="F35" s="70" t="s">
        <v>176</v>
      </c>
      <c r="G35" s="70" t="s">
        <v>1676</v>
      </c>
      <c r="H35" s="70" t="s">
        <v>1677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1683</v>
      </c>
      <c r="B36" s="70">
        <v>432</v>
      </c>
      <c r="C36" s="70">
        <v>7</v>
      </c>
      <c r="D36" s="70">
        <v>26</v>
      </c>
      <c r="E36" s="70">
        <v>2010</v>
      </c>
      <c r="F36" s="70" t="s">
        <v>177</v>
      </c>
      <c r="G36" s="70" t="s">
        <v>1676</v>
      </c>
      <c r="H36" s="70" t="s">
        <v>1677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1684</v>
      </c>
      <c r="B37" s="70">
        <v>433</v>
      </c>
      <c r="C37" s="70">
        <v>8</v>
      </c>
      <c r="D37" s="70">
        <v>26</v>
      </c>
      <c r="E37" s="70">
        <v>2011</v>
      </c>
      <c r="F37" s="70" t="s">
        <v>178</v>
      </c>
      <c r="G37" s="70" t="s">
        <v>1676</v>
      </c>
      <c r="H37" s="70" t="s">
        <v>1677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1685</v>
      </c>
      <c r="B38" s="70">
        <v>434</v>
      </c>
      <c r="C38" s="70">
        <v>9</v>
      </c>
      <c r="D38" s="70">
        <v>26</v>
      </c>
      <c r="E38" s="70">
        <v>2012</v>
      </c>
      <c r="F38" s="70" t="s">
        <v>179</v>
      </c>
      <c r="G38" s="70" t="s">
        <v>1676</v>
      </c>
      <c r="H38" s="70" t="s">
        <v>1677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1686</v>
      </c>
      <c r="B39" s="70">
        <v>435</v>
      </c>
      <c r="C39" s="70">
        <v>10</v>
      </c>
      <c r="D39" s="70">
        <v>26</v>
      </c>
      <c r="E39" s="70">
        <v>2013</v>
      </c>
      <c r="F39" s="70" t="s">
        <v>180</v>
      </c>
      <c r="G39" s="70" t="s">
        <v>1676</v>
      </c>
      <c r="H39" s="70" t="s">
        <v>1677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1687</v>
      </c>
      <c r="B40" s="70">
        <v>436</v>
      </c>
      <c r="C40" s="70">
        <v>11</v>
      </c>
      <c r="D40" s="70">
        <v>26</v>
      </c>
      <c r="E40" s="70">
        <v>2014</v>
      </c>
      <c r="F40" s="70" t="s">
        <v>181</v>
      </c>
      <c r="G40" s="70" t="s">
        <v>1676</v>
      </c>
      <c r="H40" s="70" t="s">
        <v>1677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1688</v>
      </c>
      <c r="B41" s="70">
        <v>437</v>
      </c>
      <c r="C41" s="70">
        <v>12</v>
      </c>
      <c r="D41" s="70">
        <v>26</v>
      </c>
      <c r="E41" s="70">
        <v>2015</v>
      </c>
      <c r="F41" s="70" t="s">
        <v>182</v>
      </c>
      <c r="G41" s="70" t="s">
        <v>1676</v>
      </c>
      <c r="H41" s="70" t="s">
        <v>1677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1689</v>
      </c>
      <c r="B42" s="70">
        <v>438</v>
      </c>
      <c r="C42" s="70">
        <v>13</v>
      </c>
      <c r="D42" s="70">
        <v>26</v>
      </c>
      <c r="E42" s="70">
        <v>2016</v>
      </c>
      <c r="F42" s="70" t="s">
        <v>155</v>
      </c>
      <c r="G42" s="70" t="s">
        <v>1676</v>
      </c>
      <c r="H42" s="70" t="s">
        <v>1677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1690</v>
      </c>
      <c r="B43" s="70">
        <v>439</v>
      </c>
      <c r="C43" s="70">
        <v>14</v>
      </c>
      <c r="D43" s="70">
        <v>26</v>
      </c>
      <c r="E43" s="70">
        <v>2017</v>
      </c>
      <c r="F43" s="70" t="s">
        <v>156</v>
      </c>
      <c r="G43" s="70" t="s">
        <v>1676</v>
      </c>
      <c r="H43" s="70" t="s">
        <v>1677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1691</v>
      </c>
      <c r="B44" s="70">
        <v>440</v>
      </c>
      <c r="C44" s="70">
        <v>15</v>
      </c>
      <c r="D44" s="70">
        <v>26</v>
      </c>
      <c r="E44" s="70">
        <v>2018</v>
      </c>
      <c r="F44" s="70" t="s">
        <v>183</v>
      </c>
      <c r="G44" s="70" t="s">
        <v>1676</v>
      </c>
      <c r="H44" s="70" t="s">
        <v>1677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1692</v>
      </c>
      <c r="B45" s="70">
        <v>441</v>
      </c>
      <c r="C45" s="70">
        <v>16</v>
      </c>
      <c r="D45" s="70">
        <v>26</v>
      </c>
      <c r="E45" s="70">
        <v>2019</v>
      </c>
      <c r="F45" s="70" t="s">
        <v>158</v>
      </c>
      <c r="G45" s="1064" t="s">
        <v>1676</v>
      </c>
      <c r="H45" s="70" t="s">
        <v>1677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1693</v>
      </c>
      <c r="B46" s="70">
        <v>442</v>
      </c>
      <c r="C46" s="70">
        <v>17</v>
      </c>
      <c r="D46" s="70">
        <v>26</v>
      </c>
      <c r="E46" s="70">
        <v>2020</v>
      </c>
      <c r="F46" s="70" t="s">
        <v>159</v>
      </c>
      <c r="G46" s="1064" t="s">
        <v>1676</v>
      </c>
      <c r="H46" s="70" t="s">
        <v>1677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1694</v>
      </c>
      <c r="B47" s="70">
        <v>442</v>
      </c>
      <c r="C47" s="70">
        <v>18</v>
      </c>
      <c r="D47" s="70">
        <v>26</v>
      </c>
      <c r="E47" s="70">
        <v>2021</v>
      </c>
      <c r="F47" s="70" t="s">
        <v>160</v>
      </c>
      <c r="G47" s="70" t="s">
        <v>1676</v>
      </c>
      <c r="H47" s="70" t="s">
        <v>1677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1695</v>
      </c>
      <c r="B48" s="70">
        <v>442</v>
      </c>
      <c r="C48" s="70">
        <v>19</v>
      </c>
      <c r="D48" s="70">
        <v>26</v>
      </c>
      <c r="E48" s="70">
        <v>2022</v>
      </c>
      <c r="F48" s="70" t="s">
        <v>161</v>
      </c>
      <c r="G48" s="70" t="s">
        <v>1676</v>
      </c>
      <c r="H48" s="70" t="s">
        <v>1677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442</v>
      </c>
      <c r="C49" s="70">
        <v>20</v>
      </c>
      <c r="D49" s="70">
        <v>26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442</v>
      </c>
      <c r="C50" s="70">
        <v>21</v>
      </c>
      <c r="D50" s="70">
        <v>26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307</v>
      </c>
      <c r="C51" s="70">
        <v>1</v>
      </c>
      <c r="D51" s="70">
        <v>19</v>
      </c>
      <c r="E51" s="70">
        <v>1990</v>
      </c>
      <c r="F51" s="70" t="s">
        <v>787</v>
      </c>
      <c r="G51" s="70" t="s">
        <v>1699</v>
      </c>
      <c r="H51" s="70" t="s">
        <v>1700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308</v>
      </c>
      <c r="C52" s="70">
        <v>2</v>
      </c>
      <c r="D52" s="70">
        <v>19</v>
      </c>
      <c r="E52" s="70">
        <v>2005</v>
      </c>
      <c r="F52" s="70" t="s">
        <v>789</v>
      </c>
      <c r="G52" s="70" t="s">
        <v>1699</v>
      </c>
      <c r="H52" s="70" t="s">
        <v>1700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309</v>
      </c>
      <c r="C53" s="70">
        <v>3</v>
      </c>
      <c r="D53" s="70">
        <v>19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310</v>
      </c>
      <c r="C54" s="70">
        <v>4</v>
      </c>
      <c r="D54" s="70">
        <v>19</v>
      </c>
      <c r="E54" s="70">
        <v>2007</v>
      </c>
      <c r="F54" s="70" t="s">
        <v>791</v>
      </c>
      <c r="G54" s="70" t="s">
        <v>1699</v>
      </c>
      <c r="H54" s="70" t="s">
        <v>1700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311</v>
      </c>
      <c r="C55" s="70">
        <v>5</v>
      </c>
      <c r="D55" s="70">
        <v>19</v>
      </c>
      <c r="E55" s="70">
        <v>2008</v>
      </c>
      <c r="F55" s="70" t="s">
        <v>792</v>
      </c>
      <c r="G55" s="70" t="s">
        <v>1699</v>
      </c>
      <c r="H55" s="70" t="s">
        <v>1700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312</v>
      </c>
      <c r="C56" s="70">
        <v>6</v>
      </c>
      <c r="D56" s="70">
        <v>19</v>
      </c>
      <c r="E56" s="70">
        <v>2009</v>
      </c>
      <c r="F56" s="70" t="s">
        <v>176</v>
      </c>
      <c r="G56" s="70" t="s">
        <v>1699</v>
      </c>
      <c r="H56" s="70" t="s">
        <v>1700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1706</v>
      </c>
      <c r="B57" s="70">
        <v>313</v>
      </c>
      <c r="C57" s="70">
        <v>7</v>
      </c>
      <c r="D57" s="70">
        <v>19</v>
      </c>
      <c r="E57" s="70">
        <v>2010</v>
      </c>
      <c r="F57" s="70" t="s">
        <v>177</v>
      </c>
      <c r="G57" s="70" t="s">
        <v>1699</v>
      </c>
      <c r="H57" s="70" t="s">
        <v>1700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1707</v>
      </c>
      <c r="B58" s="70">
        <v>314</v>
      </c>
      <c r="C58" s="70">
        <v>8</v>
      </c>
      <c r="D58" s="70">
        <v>19</v>
      </c>
      <c r="E58" s="70">
        <v>2011</v>
      </c>
      <c r="F58" s="70" t="s">
        <v>178</v>
      </c>
      <c r="G58" s="70" t="s">
        <v>1699</v>
      </c>
      <c r="H58" s="70" t="s">
        <v>1700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1708</v>
      </c>
      <c r="B59" s="70">
        <v>315</v>
      </c>
      <c r="C59" s="70">
        <v>9</v>
      </c>
      <c r="D59" s="70">
        <v>19</v>
      </c>
      <c r="E59" s="70">
        <v>2012</v>
      </c>
      <c r="F59" s="70" t="s">
        <v>179</v>
      </c>
      <c r="G59" s="70" t="s">
        <v>1699</v>
      </c>
      <c r="H59" s="70" t="s">
        <v>1700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1709</v>
      </c>
      <c r="B60" s="70">
        <v>316</v>
      </c>
      <c r="C60" s="70">
        <v>10</v>
      </c>
      <c r="D60" s="70">
        <v>19</v>
      </c>
      <c r="E60" s="70">
        <v>2013</v>
      </c>
      <c r="F60" s="70" t="s">
        <v>180</v>
      </c>
      <c r="G60" s="70" t="s">
        <v>1699</v>
      </c>
      <c r="H60" s="70" t="s">
        <v>1700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1710</v>
      </c>
      <c r="B61" s="70">
        <v>317</v>
      </c>
      <c r="C61" s="70">
        <v>11</v>
      </c>
      <c r="D61" s="70">
        <v>19</v>
      </c>
      <c r="E61" s="70">
        <v>2014</v>
      </c>
      <c r="F61" s="70" t="s">
        <v>181</v>
      </c>
      <c r="G61" s="70" t="s">
        <v>1699</v>
      </c>
      <c r="H61" s="70" t="s">
        <v>1700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1711</v>
      </c>
      <c r="B62" s="70">
        <v>318</v>
      </c>
      <c r="C62" s="70">
        <v>12</v>
      </c>
      <c r="D62" s="70">
        <v>19</v>
      </c>
      <c r="E62" s="70">
        <v>2015</v>
      </c>
      <c r="F62" s="70" t="s">
        <v>182</v>
      </c>
      <c r="G62" s="70" t="s">
        <v>1699</v>
      </c>
      <c r="H62" s="70" t="s">
        <v>1700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1712</v>
      </c>
      <c r="B63" s="70">
        <v>319</v>
      </c>
      <c r="C63" s="70">
        <v>13</v>
      </c>
      <c r="D63" s="70">
        <v>19</v>
      </c>
      <c r="E63" s="70">
        <v>2016</v>
      </c>
      <c r="F63" s="70" t="s">
        <v>155</v>
      </c>
      <c r="G63" s="70" t="s">
        <v>1699</v>
      </c>
      <c r="H63" s="70" t="s">
        <v>1700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1713</v>
      </c>
      <c r="B64" s="70">
        <v>320</v>
      </c>
      <c r="C64" s="70">
        <v>14</v>
      </c>
      <c r="D64" s="70">
        <v>19</v>
      </c>
      <c r="E64" s="70">
        <v>2017</v>
      </c>
      <c r="F64" s="70" t="s">
        <v>156</v>
      </c>
      <c r="G64" s="1064" t="s">
        <v>1699</v>
      </c>
      <c r="H64" s="70" t="s">
        <v>1700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1714</v>
      </c>
      <c r="B65" s="70">
        <v>321</v>
      </c>
      <c r="C65" s="70">
        <v>15</v>
      </c>
      <c r="D65" s="70">
        <v>19</v>
      </c>
      <c r="E65" s="70">
        <v>2018</v>
      </c>
      <c r="F65" s="70" t="s">
        <v>183</v>
      </c>
      <c r="G65" s="1064" t="s">
        <v>1699</v>
      </c>
      <c r="H65" s="70" t="s">
        <v>1700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1715</v>
      </c>
      <c r="B66" s="70">
        <v>322</v>
      </c>
      <c r="C66" s="70">
        <v>16</v>
      </c>
      <c r="D66" s="70">
        <v>19</v>
      </c>
      <c r="E66" s="70">
        <v>2019</v>
      </c>
      <c r="F66" s="70" t="s">
        <v>158</v>
      </c>
      <c r="G66" s="70" t="s">
        <v>1699</v>
      </c>
      <c r="H66" s="70" t="s">
        <v>1700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1716</v>
      </c>
      <c r="B67" s="70">
        <v>323</v>
      </c>
      <c r="C67" s="70">
        <v>17</v>
      </c>
      <c r="D67" s="70">
        <v>19</v>
      </c>
      <c r="E67" s="70">
        <v>2020</v>
      </c>
      <c r="F67" s="70" t="s">
        <v>159</v>
      </c>
      <c r="G67" s="70" t="s">
        <v>1699</v>
      </c>
      <c r="H67" s="70" t="s">
        <v>1700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1717</v>
      </c>
      <c r="B68" s="70">
        <v>323</v>
      </c>
      <c r="C68" s="70">
        <v>18</v>
      </c>
      <c r="D68" s="70">
        <v>19</v>
      </c>
      <c r="E68" s="70">
        <v>2021</v>
      </c>
      <c r="F68" s="70" t="s">
        <v>160</v>
      </c>
      <c r="G68" s="70" t="s">
        <v>1699</v>
      </c>
      <c r="H68" s="70" t="s">
        <v>1700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1718</v>
      </c>
      <c r="B69" s="70">
        <v>323</v>
      </c>
      <c r="C69" s="70">
        <v>19</v>
      </c>
      <c r="D69" s="70">
        <v>19</v>
      </c>
      <c r="E69" s="70">
        <v>2022</v>
      </c>
      <c r="F69" s="70" t="s">
        <v>161</v>
      </c>
      <c r="G69" s="70" t="s">
        <v>1699</v>
      </c>
      <c r="H69" s="70" t="s">
        <v>1700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323</v>
      </c>
      <c r="C70" s="70">
        <v>20</v>
      </c>
      <c r="D70" s="70">
        <v>19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323</v>
      </c>
      <c r="C71" s="70">
        <v>21</v>
      </c>
      <c r="D71" s="70">
        <v>19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392</v>
      </c>
      <c r="C72" s="70">
        <v>1</v>
      </c>
      <c r="D72" s="70">
        <v>24</v>
      </c>
      <c r="E72" s="70">
        <v>1990</v>
      </c>
      <c r="F72" s="70" t="s">
        <v>787</v>
      </c>
      <c r="G72" s="70" t="s">
        <v>1722</v>
      </c>
      <c r="H72" s="70" t="s">
        <v>1723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393</v>
      </c>
      <c r="C73" s="70">
        <v>2</v>
      </c>
      <c r="D73" s="70">
        <v>24</v>
      </c>
      <c r="E73" s="70">
        <v>2005</v>
      </c>
      <c r="F73" s="70" t="s">
        <v>789</v>
      </c>
      <c r="G73" s="70" t="s">
        <v>1722</v>
      </c>
      <c r="H73" s="70" t="s">
        <v>1723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394</v>
      </c>
      <c r="C74" s="70">
        <v>3</v>
      </c>
      <c r="D74" s="70">
        <v>24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395</v>
      </c>
      <c r="C75" s="70">
        <v>4</v>
      </c>
      <c r="D75" s="70">
        <v>24</v>
      </c>
      <c r="E75" s="70">
        <v>2007</v>
      </c>
      <c r="F75" s="70" t="s">
        <v>791</v>
      </c>
      <c r="G75" s="70" t="s">
        <v>1722</v>
      </c>
      <c r="H75" s="70" t="s">
        <v>1723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396</v>
      </c>
      <c r="C76" s="70">
        <v>5</v>
      </c>
      <c r="D76" s="70">
        <v>24</v>
      </c>
      <c r="E76" s="70">
        <v>2008</v>
      </c>
      <c r="F76" s="70" t="s">
        <v>792</v>
      </c>
      <c r="G76" s="70" t="s">
        <v>1722</v>
      </c>
      <c r="H76" s="70" t="s">
        <v>1723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397</v>
      </c>
      <c r="C77" s="70">
        <v>6</v>
      </c>
      <c r="D77" s="70">
        <v>24</v>
      </c>
      <c r="E77" s="70">
        <v>2009</v>
      </c>
      <c r="F77" s="70" t="s">
        <v>176</v>
      </c>
      <c r="G77" s="70" t="s">
        <v>1722</v>
      </c>
      <c r="H77" s="70" t="s">
        <v>1723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1729</v>
      </c>
      <c r="B78" s="70">
        <v>398</v>
      </c>
      <c r="C78" s="70">
        <v>7</v>
      </c>
      <c r="D78" s="70">
        <v>24</v>
      </c>
      <c r="E78" s="70">
        <v>2010</v>
      </c>
      <c r="F78" s="70" t="s">
        <v>177</v>
      </c>
      <c r="G78" s="70" t="s">
        <v>1722</v>
      </c>
      <c r="H78" s="70" t="s">
        <v>1723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1730</v>
      </c>
      <c r="B79" s="70">
        <v>399</v>
      </c>
      <c r="C79" s="70">
        <v>8</v>
      </c>
      <c r="D79" s="70">
        <v>24</v>
      </c>
      <c r="E79" s="70">
        <v>2011</v>
      </c>
      <c r="F79" s="70" t="s">
        <v>178</v>
      </c>
      <c r="G79" s="70" t="s">
        <v>1722</v>
      </c>
      <c r="H79" s="70" t="s">
        <v>1723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1731</v>
      </c>
      <c r="B80" s="70">
        <v>400</v>
      </c>
      <c r="C80" s="70">
        <v>9</v>
      </c>
      <c r="D80" s="70">
        <v>24</v>
      </c>
      <c r="E80" s="70">
        <v>2012</v>
      </c>
      <c r="F80" s="70" t="s">
        <v>179</v>
      </c>
      <c r="G80" s="70" t="s">
        <v>1722</v>
      </c>
      <c r="H80" s="70" t="s">
        <v>1723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1732</v>
      </c>
      <c r="B81" s="70">
        <v>401</v>
      </c>
      <c r="C81" s="70">
        <v>10</v>
      </c>
      <c r="D81" s="70">
        <v>24</v>
      </c>
      <c r="E81" s="70">
        <v>2013</v>
      </c>
      <c r="F81" s="70" t="s">
        <v>180</v>
      </c>
      <c r="G81" s="70" t="s">
        <v>1722</v>
      </c>
      <c r="H81" s="70" t="s">
        <v>1723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1733</v>
      </c>
      <c r="B82" s="70">
        <v>402</v>
      </c>
      <c r="C82" s="70">
        <v>11</v>
      </c>
      <c r="D82" s="70">
        <v>24</v>
      </c>
      <c r="E82" s="70">
        <v>2014</v>
      </c>
      <c r="F82" s="70" t="s">
        <v>181</v>
      </c>
      <c r="G82" s="70" t="s">
        <v>1722</v>
      </c>
      <c r="H82" s="70" t="s">
        <v>1723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1734</v>
      </c>
      <c r="B83" s="70">
        <v>403</v>
      </c>
      <c r="C83" s="70">
        <v>12</v>
      </c>
      <c r="D83" s="70">
        <v>24</v>
      </c>
      <c r="E83" s="70">
        <v>2015</v>
      </c>
      <c r="F83" s="70" t="s">
        <v>182</v>
      </c>
      <c r="G83" s="1064" t="s">
        <v>1722</v>
      </c>
      <c r="H83" s="70" t="s">
        <v>1723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1735</v>
      </c>
      <c r="B84" s="70">
        <v>404</v>
      </c>
      <c r="C84" s="70">
        <v>13</v>
      </c>
      <c r="D84" s="70">
        <v>24</v>
      </c>
      <c r="E84" s="70">
        <v>2016</v>
      </c>
      <c r="F84" s="70" t="s">
        <v>155</v>
      </c>
      <c r="G84" s="1064" t="s">
        <v>1722</v>
      </c>
      <c r="H84" s="70" t="s">
        <v>1723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1736</v>
      </c>
      <c r="B85" s="70">
        <v>405</v>
      </c>
      <c r="C85" s="70">
        <v>14</v>
      </c>
      <c r="D85" s="70">
        <v>24</v>
      </c>
      <c r="E85" s="70">
        <v>2017</v>
      </c>
      <c r="F85" s="70" t="s">
        <v>156</v>
      </c>
      <c r="G85" s="70" t="s">
        <v>1722</v>
      </c>
      <c r="H85" s="70" t="s">
        <v>1723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1737</v>
      </c>
      <c r="B86" s="70">
        <v>406</v>
      </c>
      <c r="C86" s="70">
        <v>15</v>
      </c>
      <c r="D86" s="70">
        <v>24</v>
      </c>
      <c r="E86" s="70">
        <v>2018</v>
      </c>
      <c r="F86" s="70" t="s">
        <v>183</v>
      </c>
      <c r="G86" s="70" t="s">
        <v>1722</v>
      </c>
      <c r="H86" s="70" t="s">
        <v>1723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1738</v>
      </c>
      <c r="B87" s="70">
        <v>407</v>
      </c>
      <c r="C87" s="70">
        <v>16</v>
      </c>
      <c r="D87" s="70">
        <v>24</v>
      </c>
      <c r="E87" s="70">
        <v>2019</v>
      </c>
      <c r="F87" s="70" t="s">
        <v>158</v>
      </c>
      <c r="G87" s="70" t="s">
        <v>1722</v>
      </c>
      <c r="H87" s="70" t="s">
        <v>1723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1739</v>
      </c>
      <c r="B88" s="70">
        <v>408</v>
      </c>
      <c r="C88" s="70">
        <v>17</v>
      </c>
      <c r="D88" s="70">
        <v>24</v>
      </c>
      <c r="E88" s="70">
        <v>2020</v>
      </c>
      <c r="F88" s="70" t="s">
        <v>159</v>
      </c>
      <c r="G88" s="70" t="s">
        <v>1722</v>
      </c>
      <c r="H88" s="70" t="s">
        <v>1723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1740</v>
      </c>
      <c r="B89" s="70">
        <v>408</v>
      </c>
      <c r="C89" s="70">
        <v>18</v>
      </c>
      <c r="D89" s="70">
        <v>24</v>
      </c>
      <c r="E89" s="70">
        <v>2021</v>
      </c>
      <c r="F89" s="70" t="s">
        <v>160</v>
      </c>
      <c r="G89" s="70" t="s">
        <v>1722</v>
      </c>
      <c r="H89" s="70" t="s">
        <v>1723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1741</v>
      </c>
      <c r="B90" s="70">
        <v>408</v>
      </c>
      <c r="C90" s="70">
        <v>19</v>
      </c>
      <c r="D90" s="70">
        <v>24</v>
      </c>
      <c r="E90" s="70">
        <v>2022</v>
      </c>
      <c r="F90" s="70" t="s">
        <v>161</v>
      </c>
      <c r="G90" s="70" t="s">
        <v>1722</v>
      </c>
      <c r="H90" s="70" t="s">
        <v>1723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408</v>
      </c>
      <c r="C91" s="70">
        <v>20</v>
      </c>
      <c r="D91" s="70">
        <v>24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408</v>
      </c>
      <c r="C92" s="70">
        <v>21</v>
      </c>
      <c r="D92" s="70">
        <v>24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239</v>
      </c>
      <c r="C93" s="70">
        <v>1</v>
      </c>
      <c r="D93" s="70">
        <v>15</v>
      </c>
      <c r="E93" s="70">
        <v>1990</v>
      </c>
      <c r="F93" s="70" t="s">
        <v>787</v>
      </c>
      <c r="G93" s="70" t="s">
        <v>1745</v>
      </c>
      <c r="H93" s="70" t="s">
        <v>1746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240</v>
      </c>
      <c r="C94" s="70">
        <v>2</v>
      </c>
      <c r="D94" s="70">
        <v>15</v>
      </c>
      <c r="E94" s="70">
        <v>2005</v>
      </c>
      <c r="F94" s="70" t="s">
        <v>789</v>
      </c>
      <c r="G94" s="70" t="s">
        <v>1745</v>
      </c>
      <c r="H94" s="70" t="s">
        <v>1746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241</v>
      </c>
      <c r="C95" s="70">
        <v>3</v>
      </c>
      <c r="D95" s="70">
        <v>15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242</v>
      </c>
      <c r="C96" s="70">
        <v>4</v>
      </c>
      <c r="D96" s="70">
        <v>15</v>
      </c>
      <c r="E96" s="70">
        <v>2007</v>
      </c>
      <c r="F96" s="70" t="s">
        <v>791</v>
      </c>
      <c r="G96" s="70" t="s">
        <v>1745</v>
      </c>
      <c r="H96" s="70" t="s">
        <v>1746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243</v>
      </c>
      <c r="C97" s="70">
        <v>5</v>
      </c>
      <c r="D97" s="70">
        <v>15</v>
      </c>
      <c r="E97" s="70">
        <v>2008</v>
      </c>
      <c r="F97" s="70" t="s">
        <v>792</v>
      </c>
      <c r="G97" s="70" t="s">
        <v>1745</v>
      </c>
      <c r="H97" s="70" t="s">
        <v>1746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244</v>
      </c>
      <c r="C98" s="70">
        <v>6</v>
      </c>
      <c r="D98" s="70">
        <v>15</v>
      </c>
      <c r="E98" s="70">
        <v>2009</v>
      </c>
      <c r="F98" s="70" t="s">
        <v>176</v>
      </c>
      <c r="G98" s="70" t="s">
        <v>1745</v>
      </c>
      <c r="H98" s="70" t="s">
        <v>1746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245</v>
      </c>
      <c r="C99" s="70">
        <v>7</v>
      </c>
      <c r="D99" s="70">
        <v>15</v>
      </c>
      <c r="E99" s="70">
        <v>2010</v>
      </c>
      <c r="F99" s="70" t="s">
        <v>177</v>
      </c>
      <c r="G99" s="70" t="s">
        <v>1745</v>
      </c>
      <c r="H99" s="70" t="s">
        <v>1746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246</v>
      </c>
      <c r="C100" s="70">
        <v>8</v>
      </c>
      <c r="D100" s="70">
        <v>15</v>
      </c>
      <c r="E100" s="70">
        <v>2011</v>
      </c>
      <c r="F100" s="70" t="s">
        <v>178</v>
      </c>
      <c r="G100" s="70" t="s">
        <v>1745</v>
      </c>
      <c r="H100" s="70" t="s">
        <v>1746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247</v>
      </c>
      <c r="C101" s="70">
        <v>9</v>
      </c>
      <c r="D101" s="70">
        <v>15</v>
      </c>
      <c r="E101" s="70">
        <v>2012</v>
      </c>
      <c r="F101" s="70" t="s">
        <v>179</v>
      </c>
      <c r="G101" s="70" t="s">
        <v>1745</v>
      </c>
      <c r="H101" s="70" t="s">
        <v>1746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248</v>
      </c>
      <c r="C102" s="70">
        <v>10</v>
      </c>
      <c r="D102" s="70">
        <v>15</v>
      </c>
      <c r="E102" s="70">
        <v>2013</v>
      </c>
      <c r="F102" s="70" t="s">
        <v>180</v>
      </c>
      <c r="G102" s="1064" t="s">
        <v>1745</v>
      </c>
      <c r="H102" s="70" t="s">
        <v>1746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249</v>
      </c>
      <c r="C103" s="70">
        <v>11</v>
      </c>
      <c r="D103" s="70">
        <v>15</v>
      </c>
      <c r="E103" s="70">
        <v>2014</v>
      </c>
      <c r="F103" s="70" t="s">
        <v>181</v>
      </c>
      <c r="G103" s="1064" t="s">
        <v>1745</v>
      </c>
      <c r="H103" s="70" t="s">
        <v>1746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250</v>
      </c>
      <c r="C104" s="70">
        <v>12</v>
      </c>
      <c r="D104" s="70">
        <v>15</v>
      </c>
      <c r="E104" s="70">
        <v>2015</v>
      </c>
      <c r="F104" s="70" t="s">
        <v>182</v>
      </c>
      <c r="G104" s="70" t="s">
        <v>1745</v>
      </c>
      <c r="H104" s="70" t="s">
        <v>1746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251</v>
      </c>
      <c r="C105" s="70">
        <v>13</v>
      </c>
      <c r="D105" s="70">
        <v>15</v>
      </c>
      <c r="E105" s="70">
        <v>2016</v>
      </c>
      <c r="F105" s="70" t="s">
        <v>155</v>
      </c>
      <c r="G105" s="70" t="s">
        <v>1745</v>
      </c>
      <c r="H105" s="70" t="s">
        <v>1746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252</v>
      </c>
      <c r="C106" s="70">
        <v>14</v>
      </c>
      <c r="D106" s="70">
        <v>15</v>
      </c>
      <c r="E106" s="70">
        <v>2017</v>
      </c>
      <c r="F106" s="70" t="s">
        <v>156</v>
      </c>
      <c r="G106" s="70" t="s">
        <v>1745</v>
      </c>
      <c r="H106" s="70" t="s">
        <v>1746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253</v>
      </c>
      <c r="C107" s="70">
        <v>15</v>
      </c>
      <c r="D107" s="70">
        <v>15</v>
      </c>
      <c r="E107" s="70">
        <v>2018</v>
      </c>
      <c r="F107" s="70" t="s">
        <v>183</v>
      </c>
      <c r="G107" s="70" t="s">
        <v>1745</v>
      </c>
      <c r="H107" s="70" t="s">
        <v>1746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254</v>
      </c>
      <c r="C108" s="70">
        <v>16</v>
      </c>
      <c r="D108" s="70">
        <v>15</v>
      </c>
      <c r="E108" s="70">
        <v>2019</v>
      </c>
      <c r="F108" s="70" t="s">
        <v>158</v>
      </c>
      <c r="G108" s="70" t="s">
        <v>1745</v>
      </c>
      <c r="H108" s="70" t="s">
        <v>1746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255</v>
      </c>
      <c r="C109" s="70">
        <v>17</v>
      </c>
      <c r="D109" s="70">
        <v>15</v>
      </c>
      <c r="E109" s="70">
        <v>2020</v>
      </c>
      <c r="F109" s="70" t="s">
        <v>159</v>
      </c>
      <c r="G109" s="70" t="s">
        <v>1745</v>
      </c>
      <c r="H109" s="70" t="s">
        <v>1746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255</v>
      </c>
      <c r="C110" s="70">
        <v>18</v>
      </c>
      <c r="D110" s="70">
        <v>15</v>
      </c>
      <c r="E110" s="70">
        <v>2021</v>
      </c>
      <c r="F110" s="70" t="s">
        <v>160</v>
      </c>
      <c r="G110" s="70" t="s">
        <v>1745</v>
      </c>
      <c r="H110" s="70" t="s">
        <v>1746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255</v>
      </c>
      <c r="C111" s="70">
        <v>19</v>
      </c>
      <c r="D111" s="70">
        <v>15</v>
      </c>
      <c r="E111" s="70">
        <v>2022</v>
      </c>
      <c r="F111" s="70" t="s">
        <v>161</v>
      </c>
      <c r="G111" s="70" t="s">
        <v>1745</v>
      </c>
      <c r="H111" s="70" t="s">
        <v>1746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255</v>
      </c>
      <c r="C112" s="70">
        <v>20</v>
      </c>
      <c r="D112" s="70">
        <v>15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255</v>
      </c>
      <c r="C113" s="70">
        <v>21</v>
      </c>
      <c r="D113" s="70">
        <v>15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35</v>
      </c>
      <c r="C114" s="70">
        <v>1</v>
      </c>
      <c r="D114" s="70">
        <v>3</v>
      </c>
      <c r="E114" s="70">
        <v>1990</v>
      </c>
      <c r="F114" s="70" t="s">
        <v>787</v>
      </c>
      <c r="G114" s="70" t="s">
        <v>1768</v>
      </c>
      <c r="H114" s="70" t="s">
        <v>1769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36</v>
      </c>
      <c r="C115" s="70">
        <v>2</v>
      </c>
      <c r="D115" s="70">
        <v>3</v>
      </c>
      <c r="E115" s="70">
        <v>2005</v>
      </c>
      <c r="F115" s="70" t="s">
        <v>789</v>
      </c>
      <c r="G115" s="70" t="s">
        <v>1768</v>
      </c>
      <c r="H115" s="70" t="s">
        <v>1769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37</v>
      </c>
      <c r="C116" s="70">
        <v>3</v>
      </c>
      <c r="D116" s="70">
        <v>3</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38</v>
      </c>
      <c r="C117" s="70">
        <v>4</v>
      </c>
      <c r="D117" s="70">
        <v>3</v>
      </c>
      <c r="E117" s="70">
        <v>2007</v>
      </c>
      <c r="F117" s="70" t="s">
        <v>791</v>
      </c>
      <c r="G117" s="70" t="s">
        <v>1768</v>
      </c>
      <c r="H117" s="70" t="s">
        <v>1769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39</v>
      </c>
      <c r="C118" s="70">
        <v>5</v>
      </c>
      <c r="D118" s="70">
        <v>3</v>
      </c>
      <c r="E118" s="70">
        <v>2008</v>
      </c>
      <c r="F118" s="70" t="s">
        <v>792</v>
      </c>
      <c r="G118" s="70" t="s">
        <v>1768</v>
      </c>
      <c r="H118" s="70" t="s">
        <v>1769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40</v>
      </c>
      <c r="C119" s="70">
        <v>6</v>
      </c>
      <c r="D119" s="70">
        <v>3</v>
      </c>
      <c r="E119" s="70">
        <v>2009</v>
      </c>
      <c r="F119" s="70" t="s">
        <v>176</v>
      </c>
      <c r="G119" s="70" t="s">
        <v>1768</v>
      </c>
      <c r="H119" s="70" t="s">
        <v>1769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1775</v>
      </c>
      <c r="B120" s="70">
        <v>41</v>
      </c>
      <c r="C120" s="70">
        <v>7</v>
      </c>
      <c r="D120" s="70">
        <v>3</v>
      </c>
      <c r="E120" s="70">
        <v>2010</v>
      </c>
      <c r="F120" s="70" t="s">
        <v>177</v>
      </c>
      <c r="G120" s="70" t="s">
        <v>1768</v>
      </c>
      <c r="H120" s="70" t="s">
        <v>1769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1776</v>
      </c>
      <c r="B121" s="70">
        <v>42</v>
      </c>
      <c r="C121" s="70">
        <v>8</v>
      </c>
      <c r="D121" s="70">
        <v>3</v>
      </c>
      <c r="E121" s="70">
        <v>2011</v>
      </c>
      <c r="F121" s="70" t="s">
        <v>178</v>
      </c>
      <c r="G121" s="1064" t="s">
        <v>1768</v>
      </c>
      <c r="H121" s="70" t="s">
        <v>1769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1777</v>
      </c>
      <c r="B122" s="70">
        <v>43</v>
      </c>
      <c r="C122" s="70">
        <v>9</v>
      </c>
      <c r="D122" s="70">
        <v>3</v>
      </c>
      <c r="E122" s="70">
        <v>2012</v>
      </c>
      <c r="F122" s="70" t="s">
        <v>179</v>
      </c>
      <c r="G122" s="1064" t="s">
        <v>1768</v>
      </c>
      <c r="H122" s="70" t="s">
        <v>1769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1778</v>
      </c>
      <c r="B123" s="70">
        <v>44</v>
      </c>
      <c r="C123" s="70">
        <v>10</v>
      </c>
      <c r="D123" s="70">
        <v>3</v>
      </c>
      <c r="E123" s="70">
        <v>2013</v>
      </c>
      <c r="F123" s="70" t="s">
        <v>180</v>
      </c>
      <c r="G123" s="70" t="s">
        <v>1768</v>
      </c>
      <c r="H123" s="70" t="s">
        <v>1769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1779</v>
      </c>
      <c r="B124" s="70">
        <v>45</v>
      </c>
      <c r="C124" s="70">
        <v>11</v>
      </c>
      <c r="D124" s="70">
        <v>3</v>
      </c>
      <c r="E124" s="70">
        <v>2014</v>
      </c>
      <c r="F124" s="70" t="s">
        <v>181</v>
      </c>
      <c r="G124" s="70" t="s">
        <v>1768</v>
      </c>
      <c r="H124" s="70" t="s">
        <v>1769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1780</v>
      </c>
      <c r="B125" s="70">
        <v>46</v>
      </c>
      <c r="C125" s="70">
        <v>12</v>
      </c>
      <c r="D125" s="70">
        <v>3</v>
      </c>
      <c r="E125" s="70">
        <v>2015</v>
      </c>
      <c r="F125" s="70" t="s">
        <v>182</v>
      </c>
      <c r="G125" s="70" t="s">
        <v>1768</v>
      </c>
      <c r="H125" s="70" t="s">
        <v>1769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1781</v>
      </c>
      <c r="B126" s="70">
        <v>47</v>
      </c>
      <c r="C126" s="70">
        <v>13</v>
      </c>
      <c r="D126" s="70">
        <v>3</v>
      </c>
      <c r="E126" s="70">
        <v>2016</v>
      </c>
      <c r="F126" s="70" t="s">
        <v>155</v>
      </c>
      <c r="G126" s="70" t="s">
        <v>1768</v>
      </c>
      <c r="H126" s="70" t="s">
        <v>1769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1782</v>
      </c>
      <c r="B127" s="70">
        <v>48</v>
      </c>
      <c r="C127" s="70">
        <v>14</v>
      </c>
      <c r="D127" s="70">
        <v>3</v>
      </c>
      <c r="E127" s="70">
        <v>2017</v>
      </c>
      <c r="F127" s="70" t="s">
        <v>156</v>
      </c>
      <c r="G127" s="70" t="s">
        <v>1768</v>
      </c>
      <c r="H127" s="70" t="s">
        <v>1769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1783</v>
      </c>
      <c r="B128" s="70">
        <v>49</v>
      </c>
      <c r="C128" s="70">
        <v>15</v>
      </c>
      <c r="D128" s="70">
        <v>3</v>
      </c>
      <c r="E128" s="70">
        <v>2018</v>
      </c>
      <c r="F128" s="70" t="s">
        <v>183</v>
      </c>
      <c r="G128" s="70" t="s">
        <v>1768</v>
      </c>
      <c r="H128" s="70" t="s">
        <v>1769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1784</v>
      </c>
      <c r="B129" s="70">
        <v>50</v>
      </c>
      <c r="C129" s="70">
        <v>16</v>
      </c>
      <c r="D129" s="70">
        <v>3</v>
      </c>
      <c r="E129" s="70">
        <v>2019</v>
      </c>
      <c r="F129" s="70" t="s">
        <v>158</v>
      </c>
      <c r="G129" s="70" t="s">
        <v>1768</v>
      </c>
      <c r="H129" s="70" t="s">
        <v>1769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1785</v>
      </c>
      <c r="B130" s="70">
        <v>51</v>
      </c>
      <c r="C130" s="70">
        <v>17</v>
      </c>
      <c r="D130" s="70">
        <v>3</v>
      </c>
      <c r="E130" s="70">
        <v>2020</v>
      </c>
      <c r="F130" s="70" t="s">
        <v>159</v>
      </c>
      <c r="G130" s="70" t="s">
        <v>1768</v>
      </c>
      <c r="H130" s="70" t="s">
        <v>1769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1786</v>
      </c>
      <c r="B131" s="70">
        <v>51</v>
      </c>
      <c r="C131" s="70">
        <v>18</v>
      </c>
      <c r="D131" s="70">
        <v>3</v>
      </c>
      <c r="E131" s="70">
        <v>2021</v>
      </c>
      <c r="F131" s="70" t="s">
        <v>160</v>
      </c>
      <c r="G131" s="70" t="s">
        <v>1768</v>
      </c>
      <c r="H131" s="70" t="s">
        <v>1769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1787</v>
      </c>
      <c r="B132" s="70">
        <v>51</v>
      </c>
      <c r="C132" s="70">
        <v>19</v>
      </c>
      <c r="D132" s="70">
        <v>3</v>
      </c>
      <c r="E132" s="70">
        <v>2022</v>
      </c>
      <c r="F132" s="70" t="s">
        <v>161</v>
      </c>
      <c r="G132" s="70" t="s">
        <v>1768</v>
      </c>
      <c r="H132" s="70" t="s">
        <v>1769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51</v>
      </c>
      <c r="C133" s="70">
        <v>20</v>
      </c>
      <c r="D133" s="70">
        <v>3</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51</v>
      </c>
      <c r="C134" s="70">
        <v>21</v>
      </c>
      <c r="D134" s="70">
        <v>3</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460</v>
      </c>
      <c r="C135" s="70">
        <v>1</v>
      </c>
      <c r="D135" s="70">
        <v>28</v>
      </c>
      <c r="E135" s="70">
        <v>1990</v>
      </c>
      <c r="F135" s="70" t="s">
        <v>787</v>
      </c>
      <c r="G135" s="70" t="s">
        <v>1791</v>
      </c>
      <c r="H135" s="70" t="s">
        <v>1792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461</v>
      </c>
      <c r="C136" s="70">
        <v>2</v>
      </c>
      <c r="D136" s="70">
        <v>28</v>
      </c>
      <c r="E136" s="70">
        <v>2005</v>
      </c>
      <c r="F136" s="70" t="s">
        <v>789</v>
      </c>
      <c r="G136" s="70" t="s">
        <v>1791</v>
      </c>
      <c r="H136" s="70" t="s">
        <v>1792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462</v>
      </c>
      <c r="C137" s="70">
        <v>3</v>
      </c>
      <c r="D137" s="70">
        <v>28</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463</v>
      </c>
      <c r="C138" s="70">
        <v>4</v>
      </c>
      <c r="D138" s="70">
        <v>28</v>
      </c>
      <c r="E138" s="70">
        <v>2007</v>
      </c>
      <c r="F138" s="70" t="s">
        <v>791</v>
      </c>
      <c r="G138" s="70" t="s">
        <v>1791</v>
      </c>
      <c r="H138" s="70" t="s">
        <v>1792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464</v>
      </c>
      <c r="C139" s="70">
        <v>5</v>
      </c>
      <c r="D139" s="70">
        <v>28</v>
      </c>
      <c r="E139" s="70">
        <v>2008</v>
      </c>
      <c r="F139" s="70" t="s">
        <v>792</v>
      </c>
      <c r="G139" s="70" t="s">
        <v>1791</v>
      </c>
      <c r="H139" s="70" t="s">
        <v>1792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465</v>
      </c>
      <c r="C140" s="70">
        <v>6</v>
      </c>
      <c r="D140" s="70">
        <v>28</v>
      </c>
      <c r="E140" s="70">
        <v>2009</v>
      </c>
      <c r="F140" s="70" t="s">
        <v>176</v>
      </c>
      <c r="G140" s="1064" t="s">
        <v>1791</v>
      </c>
      <c r="H140" s="70" t="s">
        <v>1792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466</v>
      </c>
      <c r="C141" s="70">
        <v>7</v>
      </c>
      <c r="D141" s="70">
        <v>28</v>
      </c>
      <c r="E141" s="70">
        <v>2010</v>
      </c>
      <c r="F141" s="70" t="s">
        <v>177</v>
      </c>
      <c r="G141" s="1064" t="s">
        <v>1791</v>
      </c>
      <c r="H141" s="70" t="s">
        <v>1792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467</v>
      </c>
      <c r="C142" s="70">
        <v>8</v>
      </c>
      <c r="D142" s="70">
        <v>28</v>
      </c>
      <c r="E142" s="70">
        <v>2011</v>
      </c>
      <c r="F142" s="70" t="s">
        <v>178</v>
      </c>
      <c r="G142" s="70" t="s">
        <v>1791</v>
      </c>
      <c r="H142" s="70" t="s">
        <v>1792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468</v>
      </c>
      <c r="C143" s="70">
        <v>9</v>
      </c>
      <c r="D143" s="70">
        <v>28</v>
      </c>
      <c r="E143" s="70">
        <v>2012</v>
      </c>
      <c r="F143" s="70" t="s">
        <v>179</v>
      </c>
      <c r="G143" s="70" t="s">
        <v>1791</v>
      </c>
      <c r="H143" s="70" t="s">
        <v>1792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469</v>
      </c>
      <c r="C144" s="70">
        <v>10</v>
      </c>
      <c r="D144" s="70">
        <v>28</v>
      </c>
      <c r="E144" s="70">
        <v>2013</v>
      </c>
      <c r="F144" s="70" t="s">
        <v>180</v>
      </c>
      <c r="G144" s="70" t="s">
        <v>1791</v>
      </c>
      <c r="H144" s="70" t="s">
        <v>1792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470</v>
      </c>
      <c r="C145" s="70">
        <v>11</v>
      </c>
      <c r="D145" s="70">
        <v>28</v>
      </c>
      <c r="E145" s="70">
        <v>2014</v>
      </c>
      <c r="F145" s="70" t="s">
        <v>181</v>
      </c>
      <c r="G145" s="70" t="s">
        <v>1791</v>
      </c>
      <c r="H145" s="70" t="s">
        <v>1792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471</v>
      </c>
      <c r="C146" s="70">
        <v>12</v>
      </c>
      <c r="D146" s="70">
        <v>28</v>
      </c>
      <c r="E146" s="70">
        <v>2015</v>
      </c>
      <c r="F146" s="70" t="s">
        <v>182</v>
      </c>
      <c r="G146" s="70" t="s">
        <v>1791</v>
      </c>
      <c r="H146" s="70" t="s">
        <v>1792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472</v>
      </c>
      <c r="C147" s="70">
        <v>13</v>
      </c>
      <c r="D147" s="70">
        <v>28</v>
      </c>
      <c r="E147" s="70">
        <v>2016</v>
      </c>
      <c r="F147" s="70" t="s">
        <v>155</v>
      </c>
      <c r="G147" s="70" t="s">
        <v>1791</v>
      </c>
      <c r="H147" s="70" t="s">
        <v>1792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473</v>
      </c>
      <c r="C148" s="70">
        <v>14</v>
      </c>
      <c r="D148" s="70">
        <v>28</v>
      </c>
      <c r="E148" s="70">
        <v>2017</v>
      </c>
      <c r="F148" s="70" t="s">
        <v>156</v>
      </c>
      <c r="G148" s="70" t="s">
        <v>1791</v>
      </c>
      <c r="H148" s="70" t="s">
        <v>1792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474</v>
      </c>
      <c r="C149" s="70">
        <v>15</v>
      </c>
      <c r="D149" s="70">
        <v>28</v>
      </c>
      <c r="E149" s="70">
        <v>2018</v>
      </c>
      <c r="F149" s="70" t="s">
        <v>183</v>
      </c>
      <c r="G149" s="70" t="s">
        <v>1791</v>
      </c>
      <c r="H149" s="70" t="s">
        <v>1792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475</v>
      </c>
      <c r="C150" s="70">
        <v>16</v>
      </c>
      <c r="D150" s="70">
        <v>28</v>
      </c>
      <c r="E150" s="70">
        <v>2019</v>
      </c>
      <c r="F150" s="70" t="s">
        <v>158</v>
      </c>
      <c r="G150" s="70" t="s">
        <v>1791</v>
      </c>
      <c r="H150" s="70" t="s">
        <v>1792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476</v>
      </c>
      <c r="C151" s="70">
        <v>17</v>
      </c>
      <c r="D151" s="70">
        <v>28</v>
      </c>
      <c r="E151" s="70">
        <v>2020</v>
      </c>
      <c r="F151" s="70" t="s">
        <v>159</v>
      </c>
      <c r="G151" s="70" t="s">
        <v>1791</v>
      </c>
      <c r="H151" s="70" t="s">
        <v>1792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476</v>
      </c>
      <c r="C152" s="70">
        <v>18</v>
      </c>
      <c r="D152" s="70">
        <v>28</v>
      </c>
      <c r="E152" s="70">
        <v>2021</v>
      </c>
      <c r="F152" s="70" t="s">
        <v>160</v>
      </c>
      <c r="G152" s="70" t="s">
        <v>1791</v>
      </c>
      <c r="H152" s="70" t="s">
        <v>1792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476</v>
      </c>
      <c r="C153" s="70">
        <v>19</v>
      </c>
      <c r="D153" s="70">
        <v>28</v>
      </c>
      <c r="E153" s="70">
        <v>2022</v>
      </c>
      <c r="F153" s="70" t="s">
        <v>161</v>
      </c>
      <c r="G153" s="70" t="s">
        <v>1791</v>
      </c>
      <c r="H153" s="70" t="s">
        <v>1792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476</v>
      </c>
      <c r="C154" s="70">
        <v>20</v>
      </c>
      <c r="D154" s="70">
        <v>28</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476</v>
      </c>
      <c r="C155" s="70">
        <v>21</v>
      </c>
      <c r="D155" s="70">
        <v>28</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1820</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1821</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1822</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1823</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1824</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1825</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1826</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1827</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1828</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1829</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1830</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69</v>
      </c>
      <c r="C219" s="70">
        <v>1</v>
      </c>
      <c r="D219" s="70">
        <v>5</v>
      </c>
      <c r="E219" s="70">
        <v>1990</v>
      </c>
      <c r="F219" s="70" t="s">
        <v>787</v>
      </c>
      <c r="G219" s="70" t="s">
        <v>1879</v>
      </c>
      <c r="H219" s="70" t="s">
        <v>1880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70</v>
      </c>
      <c r="C220" s="70">
        <v>2</v>
      </c>
      <c r="D220" s="70">
        <v>5</v>
      </c>
      <c r="E220" s="70">
        <v>2005</v>
      </c>
      <c r="F220" s="70" t="s">
        <v>789</v>
      </c>
      <c r="G220" s="70" t="s">
        <v>1879</v>
      </c>
      <c r="H220" s="70" t="s">
        <v>1880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71</v>
      </c>
      <c r="C221" s="70">
        <v>3</v>
      </c>
      <c r="D221" s="70">
        <v>5</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72</v>
      </c>
      <c r="C222" s="70">
        <v>4</v>
      </c>
      <c r="D222" s="70">
        <v>5</v>
      </c>
      <c r="E222" s="70">
        <v>2007</v>
      </c>
      <c r="F222" s="70" t="s">
        <v>791</v>
      </c>
      <c r="G222" s="70" t="s">
        <v>1879</v>
      </c>
      <c r="H222" s="70" t="s">
        <v>1880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73</v>
      </c>
      <c r="C223" s="70">
        <v>5</v>
      </c>
      <c r="D223" s="70">
        <v>5</v>
      </c>
      <c r="E223" s="70">
        <v>2008</v>
      </c>
      <c r="F223" s="70" t="s">
        <v>792</v>
      </c>
      <c r="G223" s="70" t="s">
        <v>1879</v>
      </c>
      <c r="H223" s="70" t="s">
        <v>1880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74</v>
      </c>
      <c r="C224" s="70">
        <v>6</v>
      </c>
      <c r="D224" s="70">
        <v>5</v>
      </c>
      <c r="E224" s="70">
        <v>2009</v>
      </c>
      <c r="F224" s="70" t="s">
        <v>176</v>
      </c>
      <c r="G224" s="70" t="s">
        <v>1879</v>
      </c>
      <c r="H224" s="70" t="s">
        <v>1880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1886</v>
      </c>
      <c r="B225" s="70">
        <v>75</v>
      </c>
      <c r="C225" s="70">
        <v>7</v>
      </c>
      <c r="D225" s="70">
        <v>5</v>
      </c>
      <c r="E225" s="70">
        <v>2010</v>
      </c>
      <c r="F225" s="70" t="s">
        <v>177</v>
      </c>
      <c r="G225" s="70" t="s">
        <v>1879</v>
      </c>
      <c r="H225" s="70" t="s">
        <v>1880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1887</v>
      </c>
      <c r="B226" s="70">
        <v>76</v>
      </c>
      <c r="C226" s="70">
        <v>8</v>
      </c>
      <c r="D226" s="70">
        <v>5</v>
      </c>
      <c r="E226" s="70">
        <v>2011</v>
      </c>
      <c r="F226" s="70" t="s">
        <v>178</v>
      </c>
      <c r="G226" s="70" t="s">
        <v>1879</v>
      </c>
      <c r="H226" s="70" t="s">
        <v>1880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1888</v>
      </c>
      <c r="B227" s="70">
        <v>77</v>
      </c>
      <c r="C227" s="70">
        <v>9</v>
      </c>
      <c r="D227" s="70">
        <v>5</v>
      </c>
      <c r="E227" s="70">
        <v>2012</v>
      </c>
      <c r="F227" s="70" t="s">
        <v>179</v>
      </c>
      <c r="G227" s="70" t="s">
        <v>1879</v>
      </c>
      <c r="H227" s="70" t="s">
        <v>1880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1889</v>
      </c>
      <c r="B228" s="70">
        <v>78</v>
      </c>
      <c r="C228" s="70">
        <v>10</v>
      </c>
      <c r="D228" s="70">
        <v>5</v>
      </c>
      <c r="E228" s="70">
        <v>2013</v>
      </c>
      <c r="F228" s="70" t="s">
        <v>180</v>
      </c>
      <c r="G228" s="70" t="s">
        <v>1879</v>
      </c>
      <c r="H228" s="70" t="s">
        <v>1880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1890</v>
      </c>
      <c r="B229" s="70">
        <v>79</v>
      </c>
      <c r="C229" s="70">
        <v>11</v>
      </c>
      <c r="D229" s="70">
        <v>5</v>
      </c>
      <c r="E229" s="70">
        <v>2014</v>
      </c>
      <c r="F229" s="70" t="s">
        <v>181</v>
      </c>
      <c r="G229" s="70" t="s">
        <v>1879</v>
      </c>
      <c r="H229" s="70" t="s">
        <v>1880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1891</v>
      </c>
      <c r="B230" s="70">
        <v>80</v>
      </c>
      <c r="C230" s="70">
        <v>12</v>
      </c>
      <c r="D230" s="70">
        <v>5</v>
      </c>
      <c r="E230" s="70">
        <v>2015</v>
      </c>
      <c r="F230" s="70" t="s">
        <v>182</v>
      </c>
      <c r="G230" s="70" t="s">
        <v>1879</v>
      </c>
      <c r="H230" s="70" t="s">
        <v>1880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1892</v>
      </c>
      <c r="B231" s="70">
        <v>81</v>
      </c>
      <c r="C231" s="70">
        <v>13</v>
      </c>
      <c r="D231" s="70">
        <v>5</v>
      </c>
      <c r="E231" s="70">
        <v>2016</v>
      </c>
      <c r="F231" s="70" t="s">
        <v>155</v>
      </c>
      <c r="G231" s="70" t="s">
        <v>1879</v>
      </c>
      <c r="H231" s="70" t="s">
        <v>1880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1893</v>
      </c>
      <c r="B232" s="70">
        <v>82</v>
      </c>
      <c r="C232" s="70">
        <v>14</v>
      </c>
      <c r="D232" s="70">
        <v>5</v>
      </c>
      <c r="E232" s="70">
        <v>2017</v>
      </c>
      <c r="F232" s="70" t="s">
        <v>156</v>
      </c>
      <c r="G232" s="70" t="s">
        <v>1879</v>
      </c>
      <c r="H232" s="70" t="s">
        <v>1880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1894</v>
      </c>
      <c r="B233" s="70">
        <v>83</v>
      </c>
      <c r="C233" s="70">
        <v>15</v>
      </c>
      <c r="D233" s="70">
        <v>5</v>
      </c>
      <c r="E233" s="70">
        <v>2018</v>
      </c>
      <c r="F233" s="70" t="s">
        <v>183</v>
      </c>
      <c r="G233" s="70" t="s">
        <v>1879</v>
      </c>
      <c r="H233" s="70" t="s">
        <v>1880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1895</v>
      </c>
      <c r="B234" s="70">
        <v>84</v>
      </c>
      <c r="C234" s="70">
        <v>16</v>
      </c>
      <c r="D234" s="70">
        <v>5</v>
      </c>
      <c r="E234" s="70">
        <v>2019</v>
      </c>
      <c r="F234" s="70" t="s">
        <v>158</v>
      </c>
      <c r="G234" s="70" t="s">
        <v>1879</v>
      </c>
      <c r="H234" s="70" t="s">
        <v>1880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1896</v>
      </c>
      <c r="B235" s="70">
        <v>85</v>
      </c>
      <c r="C235" s="70">
        <v>17</v>
      </c>
      <c r="D235" s="70">
        <v>5</v>
      </c>
      <c r="E235" s="70">
        <v>2020</v>
      </c>
      <c r="F235" s="70" t="s">
        <v>159</v>
      </c>
      <c r="G235" s="1064" t="s">
        <v>1879</v>
      </c>
      <c r="H235" s="70" t="s">
        <v>1880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1897</v>
      </c>
      <c r="B236" s="70">
        <v>85</v>
      </c>
      <c r="C236" s="70">
        <v>18</v>
      </c>
      <c r="D236" s="70">
        <v>5</v>
      </c>
      <c r="E236" s="70">
        <v>2021</v>
      </c>
      <c r="F236" s="70" t="s">
        <v>160</v>
      </c>
      <c r="G236" s="1064" t="s">
        <v>1879</v>
      </c>
      <c r="H236" s="70" t="s">
        <v>1880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1898</v>
      </c>
      <c r="B237" s="70">
        <v>85</v>
      </c>
      <c r="C237" s="70">
        <v>19</v>
      </c>
      <c r="D237" s="70">
        <v>5</v>
      </c>
      <c r="E237" s="70">
        <v>2022</v>
      </c>
      <c r="F237" s="70" t="s">
        <v>161</v>
      </c>
      <c r="G237" s="70" t="s">
        <v>1879</v>
      </c>
      <c r="H237" s="70" t="s">
        <v>1880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85</v>
      </c>
      <c r="C238" s="70">
        <v>20</v>
      </c>
      <c r="D238" s="70">
        <v>5</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85</v>
      </c>
      <c r="C239" s="70">
        <v>21</v>
      </c>
      <c r="D239" s="70">
        <v>5</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222</v>
      </c>
      <c r="C240" s="70">
        <v>1</v>
      </c>
      <c r="D240" s="70">
        <v>14</v>
      </c>
      <c r="E240" s="70">
        <v>1990</v>
      </c>
      <c r="F240" s="70" t="s">
        <v>787</v>
      </c>
      <c r="G240" s="70" t="s">
        <v>1902</v>
      </c>
      <c r="H240" s="70" t="s">
        <v>1903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223</v>
      </c>
      <c r="C241" s="70">
        <v>2</v>
      </c>
      <c r="D241" s="70">
        <v>14</v>
      </c>
      <c r="E241" s="70">
        <v>2005</v>
      </c>
      <c r="F241" s="70" t="s">
        <v>789</v>
      </c>
      <c r="G241" s="70" t="s">
        <v>1902</v>
      </c>
      <c r="H241" s="70" t="s">
        <v>1903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224</v>
      </c>
      <c r="C242" s="70">
        <v>3</v>
      </c>
      <c r="D242" s="70">
        <v>14</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225</v>
      </c>
      <c r="C243" s="70">
        <v>4</v>
      </c>
      <c r="D243" s="70">
        <v>14</v>
      </c>
      <c r="E243" s="70">
        <v>2007</v>
      </c>
      <c r="F243" s="70" t="s">
        <v>791</v>
      </c>
      <c r="G243" s="70" t="s">
        <v>1902</v>
      </c>
      <c r="H243" s="70" t="s">
        <v>1903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226</v>
      </c>
      <c r="C244" s="70">
        <v>5</v>
      </c>
      <c r="D244" s="70">
        <v>14</v>
      </c>
      <c r="E244" s="70">
        <v>2008</v>
      </c>
      <c r="F244" s="70" t="s">
        <v>792</v>
      </c>
      <c r="G244" s="70" t="s">
        <v>1902</v>
      </c>
      <c r="H244" s="70" t="s">
        <v>1903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227</v>
      </c>
      <c r="C245" s="70">
        <v>6</v>
      </c>
      <c r="D245" s="70">
        <v>14</v>
      </c>
      <c r="E245" s="70">
        <v>2009</v>
      </c>
      <c r="F245" s="70" t="s">
        <v>176</v>
      </c>
      <c r="G245" s="70" t="s">
        <v>1902</v>
      </c>
      <c r="H245" s="70" t="s">
        <v>1903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228</v>
      </c>
      <c r="C246" s="70">
        <v>7</v>
      </c>
      <c r="D246" s="70">
        <v>14</v>
      </c>
      <c r="E246" s="70">
        <v>2010</v>
      </c>
      <c r="F246" s="70" t="s">
        <v>177</v>
      </c>
      <c r="G246" s="70" t="s">
        <v>1902</v>
      </c>
      <c r="H246" s="70" t="s">
        <v>1903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1910</v>
      </c>
      <c r="B247" s="70">
        <v>229</v>
      </c>
      <c r="C247" s="70">
        <v>8</v>
      </c>
      <c r="D247" s="70">
        <v>14</v>
      </c>
      <c r="E247" s="70">
        <v>2011</v>
      </c>
      <c r="F247" s="70" t="s">
        <v>178</v>
      </c>
      <c r="G247" s="70" t="s">
        <v>1902</v>
      </c>
      <c r="H247" s="70" t="s">
        <v>1903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1911</v>
      </c>
      <c r="B248" s="70">
        <v>230</v>
      </c>
      <c r="C248" s="70">
        <v>9</v>
      </c>
      <c r="D248" s="70">
        <v>14</v>
      </c>
      <c r="E248" s="70">
        <v>2012</v>
      </c>
      <c r="F248" s="70" t="s">
        <v>179</v>
      </c>
      <c r="G248" s="70" t="s">
        <v>1902</v>
      </c>
      <c r="H248" s="70" t="s">
        <v>1903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1912</v>
      </c>
      <c r="B249" s="70">
        <v>231</v>
      </c>
      <c r="C249" s="70">
        <v>10</v>
      </c>
      <c r="D249" s="70">
        <v>14</v>
      </c>
      <c r="E249" s="70">
        <v>2013</v>
      </c>
      <c r="F249" s="70" t="s">
        <v>180</v>
      </c>
      <c r="G249" s="70" t="s">
        <v>1902</v>
      </c>
      <c r="H249" s="70" t="s">
        <v>1903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1913</v>
      </c>
      <c r="B250" s="70">
        <v>232</v>
      </c>
      <c r="C250" s="70">
        <v>11</v>
      </c>
      <c r="D250" s="70">
        <v>14</v>
      </c>
      <c r="E250" s="70">
        <v>2014</v>
      </c>
      <c r="F250" s="70" t="s">
        <v>181</v>
      </c>
      <c r="G250" s="70" t="s">
        <v>1902</v>
      </c>
      <c r="H250" s="70" t="s">
        <v>1903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1914</v>
      </c>
      <c r="B251" s="70">
        <v>233</v>
      </c>
      <c r="C251" s="70">
        <v>12</v>
      </c>
      <c r="D251" s="70">
        <v>14</v>
      </c>
      <c r="E251" s="70">
        <v>2015</v>
      </c>
      <c r="F251" s="70" t="s">
        <v>182</v>
      </c>
      <c r="G251" s="70" t="s">
        <v>1902</v>
      </c>
      <c r="H251" s="70" t="s">
        <v>1903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1915</v>
      </c>
      <c r="B252" s="70">
        <v>234</v>
      </c>
      <c r="C252" s="70">
        <v>13</v>
      </c>
      <c r="D252" s="70">
        <v>14</v>
      </c>
      <c r="E252" s="70">
        <v>2016</v>
      </c>
      <c r="F252" s="70" t="s">
        <v>155</v>
      </c>
      <c r="G252" s="70" t="s">
        <v>1902</v>
      </c>
      <c r="H252" s="70" t="s">
        <v>1903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1916</v>
      </c>
      <c r="B253" s="70">
        <v>235</v>
      </c>
      <c r="C253" s="70">
        <v>14</v>
      </c>
      <c r="D253" s="70">
        <v>14</v>
      </c>
      <c r="E253" s="70">
        <v>2017</v>
      </c>
      <c r="F253" s="70" t="s">
        <v>156</v>
      </c>
      <c r="G253" s="70" t="s">
        <v>1902</v>
      </c>
      <c r="H253" s="70" t="s">
        <v>1903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1917</v>
      </c>
      <c r="B254" s="70">
        <v>236</v>
      </c>
      <c r="C254" s="70">
        <v>15</v>
      </c>
      <c r="D254" s="70">
        <v>14</v>
      </c>
      <c r="E254" s="70">
        <v>2018</v>
      </c>
      <c r="F254" s="70" t="s">
        <v>183</v>
      </c>
      <c r="G254" s="1064" t="s">
        <v>1902</v>
      </c>
      <c r="H254" s="70" t="s">
        <v>1903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1918</v>
      </c>
      <c r="B255" s="70">
        <v>237</v>
      </c>
      <c r="C255" s="70">
        <v>16</v>
      </c>
      <c r="D255" s="70">
        <v>14</v>
      </c>
      <c r="E255" s="70">
        <v>2019</v>
      </c>
      <c r="F255" s="70" t="s">
        <v>158</v>
      </c>
      <c r="G255" s="1064" t="s">
        <v>1902</v>
      </c>
      <c r="H255" s="70" t="s">
        <v>1903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1919</v>
      </c>
      <c r="B256" s="70">
        <v>238</v>
      </c>
      <c r="C256" s="70">
        <v>17</v>
      </c>
      <c r="D256" s="70">
        <v>14</v>
      </c>
      <c r="E256" s="70">
        <v>2020</v>
      </c>
      <c r="F256" s="70" t="s">
        <v>159</v>
      </c>
      <c r="G256" s="70" t="s">
        <v>1902</v>
      </c>
      <c r="H256" s="70" t="s">
        <v>1903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1920</v>
      </c>
      <c r="B257" s="70">
        <v>238</v>
      </c>
      <c r="C257" s="70">
        <v>18</v>
      </c>
      <c r="D257" s="70">
        <v>14</v>
      </c>
      <c r="E257" s="70">
        <v>2021</v>
      </c>
      <c r="F257" s="70" t="s">
        <v>160</v>
      </c>
      <c r="G257" s="70" t="s">
        <v>1902</v>
      </c>
      <c r="H257" s="70" t="s">
        <v>1903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1921</v>
      </c>
      <c r="B258" s="70">
        <v>238</v>
      </c>
      <c r="C258" s="70">
        <v>19</v>
      </c>
      <c r="D258" s="70">
        <v>14</v>
      </c>
      <c r="E258" s="70">
        <v>2022</v>
      </c>
      <c r="F258" s="70" t="s">
        <v>161</v>
      </c>
      <c r="G258" s="70" t="s">
        <v>1902</v>
      </c>
      <c r="H258" s="70" t="s">
        <v>1903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238</v>
      </c>
      <c r="C259" s="70">
        <v>20</v>
      </c>
      <c r="D259" s="70">
        <v>14</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238</v>
      </c>
      <c r="C260" s="70">
        <v>21</v>
      </c>
      <c r="D260" s="70">
        <v>14</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171</v>
      </c>
      <c r="C261" s="70">
        <v>1</v>
      </c>
      <c r="D261" s="70">
        <v>11</v>
      </c>
      <c r="E261" s="70">
        <v>1990</v>
      </c>
      <c r="F261" s="70" t="s">
        <v>787</v>
      </c>
      <c r="G261" s="70" t="s">
        <v>1925</v>
      </c>
      <c r="H261" s="70" t="s">
        <v>1926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172</v>
      </c>
      <c r="C262" s="70">
        <v>2</v>
      </c>
      <c r="D262" s="70">
        <v>11</v>
      </c>
      <c r="E262" s="70">
        <v>2005</v>
      </c>
      <c r="F262" s="70" t="s">
        <v>789</v>
      </c>
      <c r="G262" s="70" t="s">
        <v>1925</v>
      </c>
      <c r="H262" s="70" t="s">
        <v>1926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173</v>
      </c>
      <c r="C263" s="70">
        <v>3</v>
      </c>
      <c r="D263" s="70">
        <v>11</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174</v>
      </c>
      <c r="C264" s="70">
        <v>4</v>
      </c>
      <c r="D264" s="70">
        <v>11</v>
      </c>
      <c r="E264" s="70">
        <v>2007</v>
      </c>
      <c r="F264" s="70" t="s">
        <v>791</v>
      </c>
      <c r="G264" s="70" t="s">
        <v>1925</v>
      </c>
      <c r="H264" s="70" t="s">
        <v>1926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175</v>
      </c>
      <c r="C265" s="70">
        <v>5</v>
      </c>
      <c r="D265" s="70">
        <v>11</v>
      </c>
      <c r="E265" s="70">
        <v>2008</v>
      </c>
      <c r="F265" s="70" t="s">
        <v>792</v>
      </c>
      <c r="G265" s="70" t="s">
        <v>1925</v>
      </c>
      <c r="H265" s="70" t="s">
        <v>1926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176</v>
      </c>
      <c r="C266" s="70">
        <v>6</v>
      </c>
      <c r="D266" s="70">
        <v>11</v>
      </c>
      <c r="E266" s="70">
        <v>2009</v>
      </c>
      <c r="F266" s="70" t="s">
        <v>176</v>
      </c>
      <c r="G266" s="70" t="s">
        <v>1925</v>
      </c>
      <c r="H266" s="70" t="s">
        <v>1926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177</v>
      </c>
      <c r="C267" s="70">
        <v>7</v>
      </c>
      <c r="D267" s="70">
        <v>11</v>
      </c>
      <c r="E267" s="70">
        <v>2010</v>
      </c>
      <c r="F267" s="70" t="s">
        <v>177</v>
      </c>
      <c r="G267" s="70" t="s">
        <v>1925</v>
      </c>
      <c r="H267" s="70" t="s">
        <v>1926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178</v>
      </c>
      <c r="C268" s="70">
        <v>8</v>
      </c>
      <c r="D268" s="70">
        <v>11</v>
      </c>
      <c r="E268" s="70">
        <v>2011</v>
      </c>
      <c r="F268" s="70" t="s">
        <v>178</v>
      </c>
      <c r="G268" s="70" t="s">
        <v>1925</v>
      </c>
      <c r="H268" s="70" t="s">
        <v>1926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1934</v>
      </c>
      <c r="B269" s="70">
        <v>179</v>
      </c>
      <c r="C269" s="70">
        <v>9</v>
      </c>
      <c r="D269" s="70">
        <v>11</v>
      </c>
      <c r="E269" s="70">
        <v>2012</v>
      </c>
      <c r="F269" s="70" t="s">
        <v>179</v>
      </c>
      <c r="G269" s="70" t="s">
        <v>1925</v>
      </c>
      <c r="H269" s="70" t="s">
        <v>1926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1935</v>
      </c>
      <c r="B270" s="70">
        <v>180</v>
      </c>
      <c r="C270" s="70">
        <v>10</v>
      </c>
      <c r="D270" s="70">
        <v>11</v>
      </c>
      <c r="E270" s="70">
        <v>2013</v>
      </c>
      <c r="F270" s="70" t="s">
        <v>180</v>
      </c>
      <c r="G270" s="70" t="s">
        <v>1925</v>
      </c>
      <c r="H270" s="70" t="s">
        <v>1926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1936</v>
      </c>
      <c r="B271" s="70">
        <v>181</v>
      </c>
      <c r="C271" s="70">
        <v>11</v>
      </c>
      <c r="D271" s="70">
        <v>11</v>
      </c>
      <c r="E271" s="70">
        <v>2014</v>
      </c>
      <c r="F271" s="70" t="s">
        <v>181</v>
      </c>
      <c r="G271" s="70" t="s">
        <v>1925</v>
      </c>
      <c r="H271" s="70" t="s">
        <v>1926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1937</v>
      </c>
      <c r="B272" s="70">
        <v>182</v>
      </c>
      <c r="C272" s="70">
        <v>12</v>
      </c>
      <c r="D272" s="70">
        <v>11</v>
      </c>
      <c r="E272" s="70">
        <v>2015</v>
      </c>
      <c r="F272" s="70" t="s">
        <v>182</v>
      </c>
      <c r="G272" s="70" t="s">
        <v>1925</v>
      </c>
      <c r="H272" s="70" t="s">
        <v>1926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1938</v>
      </c>
      <c r="B273" s="70">
        <v>183</v>
      </c>
      <c r="C273" s="70">
        <v>13</v>
      </c>
      <c r="D273" s="70">
        <v>11</v>
      </c>
      <c r="E273" s="70">
        <v>2016</v>
      </c>
      <c r="F273" s="70" t="s">
        <v>155</v>
      </c>
      <c r="G273" s="1064" t="s">
        <v>1925</v>
      </c>
      <c r="H273" s="70" t="s">
        <v>1926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1939</v>
      </c>
      <c r="B274" s="70">
        <v>184</v>
      </c>
      <c r="C274" s="70">
        <v>14</v>
      </c>
      <c r="D274" s="70">
        <v>11</v>
      </c>
      <c r="E274" s="70">
        <v>2017</v>
      </c>
      <c r="F274" s="70" t="s">
        <v>156</v>
      </c>
      <c r="G274" s="1064" t="s">
        <v>1925</v>
      </c>
      <c r="H274" s="70" t="s">
        <v>1926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1940</v>
      </c>
      <c r="B275" s="70">
        <v>185</v>
      </c>
      <c r="C275" s="70">
        <v>15</v>
      </c>
      <c r="D275" s="70">
        <v>11</v>
      </c>
      <c r="E275" s="70">
        <v>2018</v>
      </c>
      <c r="F275" s="70" t="s">
        <v>183</v>
      </c>
      <c r="G275" s="70" t="s">
        <v>1925</v>
      </c>
      <c r="H275" s="70" t="s">
        <v>1926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1941</v>
      </c>
      <c r="B276" s="70">
        <v>186</v>
      </c>
      <c r="C276" s="70">
        <v>16</v>
      </c>
      <c r="D276" s="70">
        <v>11</v>
      </c>
      <c r="E276" s="70">
        <v>2019</v>
      </c>
      <c r="F276" s="70" t="s">
        <v>158</v>
      </c>
      <c r="G276" s="70" t="s">
        <v>1925</v>
      </c>
      <c r="H276" s="70" t="s">
        <v>1926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1942</v>
      </c>
      <c r="B277" s="70">
        <v>187</v>
      </c>
      <c r="C277" s="70">
        <v>17</v>
      </c>
      <c r="D277" s="70">
        <v>11</v>
      </c>
      <c r="E277" s="70">
        <v>2020</v>
      </c>
      <c r="F277" s="70" t="s">
        <v>159</v>
      </c>
      <c r="G277" s="70" t="s">
        <v>1925</v>
      </c>
      <c r="H277" s="70" t="s">
        <v>1926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1943</v>
      </c>
      <c r="B278" s="70">
        <v>187</v>
      </c>
      <c r="C278" s="70">
        <v>18</v>
      </c>
      <c r="D278" s="70">
        <v>11</v>
      </c>
      <c r="E278" s="70">
        <v>2021</v>
      </c>
      <c r="F278" s="70" t="s">
        <v>160</v>
      </c>
      <c r="G278" s="70" t="s">
        <v>1925</v>
      </c>
      <c r="H278" s="70" t="s">
        <v>1926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1944</v>
      </c>
      <c r="B279" s="70">
        <v>187</v>
      </c>
      <c r="C279" s="70">
        <v>19</v>
      </c>
      <c r="D279" s="70">
        <v>11</v>
      </c>
      <c r="E279" s="70">
        <v>2022</v>
      </c>
      <c r="F279" s="70" t="s">
        <v>161</v>
      </c>
      <c r="G279" s="70" t="s">
        <v>1925</v>
      </c>
      <c r="H279" s="70" t="s">
        <v>1926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187</v>
      </c>
      <c r="C280" s="70">
        <v>20</v>
      </c>
      <c r="D280" s="70">
        <v>11</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187</v>
      </c>
      <c r="C281" s="70">
        <v>21</v>
      </c>
      <c r="D281" s="70">
        <v>11</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443</v>
      </c>
      <c r="C282" s="70">
        <v>1</v>
      </c>
      <c r="D282" s="70">
        <v>27</v>
      </c>
      <c r="E282" s="70">
        <v>1990</v>
      </c>
      <c r="F282" s="70" t="s">
        <v>787</v>
      </c>
      <c r="G282" s="70" t="s">
        <v>1948</v>
      </c>
      <c r="H282" s="70" t="s">
        <v>1949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444</v>
      </c>
      <c r="C283" s="70">
        <v>2</v>
      </c>
      <c r="D283" s="70">
        <v>27</v>
      </c>
      <c r="E283" s="70">
        <v>2005</v>
      </c>
      <c r="F283" s="70" t="s">
        <v>789</v>
      </c>
      <c r="G283" s="70" t="s">
        <v>1948</v>
      </c>
      <c r="H283" s="70" t="s">
        <v>1949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445</v>
      </c>
      <c r="C284" s="70">
        <v>3</v>
      </c>
      <c r="D284" s="70">
        <v>27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446</v>
      </c>
      <c r="C285" s="70">
        <v>4</v>
      </c>
      <c r="D285" s="70">
        <v>27</v>
      </c>
      <c r="E285" s="70">
        <v>2007</v>
      </c>
      <c r="F285" s="70" t="s">
        <v>791</v>
      </c>
      <c r="G285" s="70" t="s">
        <v>1948</v>
      </c>
      <c r="H285" s="70" t="s">
        <v>1949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447</v>
      </c>
      <c r="C286" s="70">
        <v>5</v>
      </c>
      <c r="D286" s="70">
        <v>27</v>
      </c>
      <c r="E286" s="70">
        <v>2008</v>
      </c>
      <c r="F286" s="70" t="s">
        <v>792</v>
      </c>
      <c r="G286" s="70" t="s">
        <v>1948</v>
      </c>
      <c r="H286" s="70" t="s">
        <v>1949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448</v>
      </c>
      <c r="C287" s="70">
        <v>6</v>
      </c>
      <c r="D287" s="70">
        <v>27</v>
      </c>
      <c r="E287" s="70">
        <v>2009</v>
      </c>
      <c r="F287" s="70" t="s">
        <v>176</v>
      </c>
      <c r="G287" s="70" t="s">
        <v>1948</v>
      </c>
      <c r="H287" s="70" t="s">
        <v>1949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1955</v>
      </c>
      <c r="B288" s="70">
        <v>449</v>
      </c>
      <c r="C288" s="70">
        <v>7</v>
      </c>
      <c r="D288" s="70">
        <v>27</v>
      </c>
      <c r="E288" s="70">
        <v>2010</v>
      </c>
      <c r="F288" s="70" t="s">
        <v>177</v>
      </c>
      <c r="G288" s="70" t="s">
        <v>1948</v>
      </c>
      <c r="H288" s="70" t="s">
        <v>1949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1956</v>
      </c>
      <c r="B289" s="70">
        <v>450</v>
      </c>
      <c r="C289" s="70">
        <v>8</v>
      </c>
      <c r="D289" s="70">
        <v>27</v>
      </c>
      <c r="E289" s="70">
        <v>2011</v>
      </c>
      <c r="F289" s="70" t="s">
        <v>178</v>
      </c>
      <c r="G289" s="70" t="s">
        <v>1948</v>
      </c>
      <c r="H289" s="70" t="s">
        <v>1949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1957</v>
      </c>
      <c r="B290" s="70">
        <v>451</v>
      </c>
      <c r="C290" s="70">
        <v>9</v>
      </c>
      <c r="D290" s="70">
        <v>27</v>
      </c>
      <c r="E290" s="70">
        <v>2012</v>
      </c>
      <c r="F290" s="70" t="s">
        <v>179</v>
      </c>
      <c r="G290" s="70" t="s">
        <v>1948</v>
      </c>
      <c r="H290" s="70" t="s">
        <v>1949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1958</v>
      </c>
      <c r="B291" s="70">
        <v>452</v>
      </c>
      <c r="C291" s="70">
        <v>10</v>
      </c>
      <c r="D291" s="70">
        <v>27</v>
      </c>
      <c r="E291" s="70">
        <v>2013</v>
      </c>
      <c r="F291" s="70" t="s">
        <v>180</v>
      </c>
      <c r="G291" s="70" t="s">
        <v>1948</v>
      </c>
      <c r="H291" s="70" t="s">
        <v>1949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1959</v>
      </c>
      <c r="B292" s="70">
        <v>453</v>
      </c>
      <c r="C292" s="70">
        <v>11</v>
      </c>
      <c r="D292" s="70">
        <v>27</v>
      </c>
      <c r="E292" s="70">
        <v>2014</v>
      </c>
      <c r="F292" s="70" t="s">
        <v>181</v>
      </c>
      <c r="G292" s="1064" t="s">
        <v>1948</v>
      </c>
      <c r="H292" s="70" t="s">
        <v>1949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1960</v>
      </c>
      <c r="B293" s="70">
        <v>454</v>
      </c>
      <c r="C293" s="70">
        <v>12</v>
      </c>
      <c r="D293" s="70">
        <v>27</v>
      </c>
      <c r="E293" s="70">
        <v>2015</v>
      </c>
      <c r="F293" s="70" t="s">
        <v>182</v>
      </c>
      <c r="G293" s="1064" t="s">
        <v>1948</v>
      </c>
      <c r="H293" s="70" t="s">
        <v>1949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1961</v>
      </c>
      <c r="B294" s="70">
        <v>455</v>
      </c>
      <c r="C294" s="70">
        <v>13</v>
      </c>
      <c r="D294" s="70">
        <v>27</v>
      </c>
      <c r="E294" s="70">
        <v>2016</v>
      </c>
      <c r="F294" s="70" t="s">
        <v>155</v>
      </c>
      <c r="G294" s="70" t="s">
        <v>1948</v>
      </c>
      <c r="H294" s="70" t="s">
        <v>1949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1962</v>
      </c>
      <c r="B295" s="70">
        <v>456</v>
      </c>
      <c r="C295" s="70">
        <v>14</v>
      </c>
      <c r="D295" s="70">
        <v>27</v>
      </c>
      <c r="E295" s="70">
        <v>2017</v>
      </c>
      <c r="F295" s="70" t="s">
        <v>156</v>
      </c>
      <c r="G295" s="70" t="s">
        <v>1948</v>
      </c>
      <c r="H295" s="70" t="s">
        <v>1949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1963</v>
      </c>
      <c r="B296" s="70">
        <v>457</v>
      </c>
      <c r="C296" s="70">
        <v>15</v>
      </c>
      <c r="D296" s="70">
        <v>27</v>
      </c>
      <c r="E296" s="70">
        <v>2018</v>
      </c>
      <c r="F296" s="70" t="s">
        <v>183</v>
      </c>
      <c r="G296" s="70" t="s">
        <v>1948</v>
      </c>
      <c r="H296" s="70" t="s">
        <v>1949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1964</v>
      </c>
      <c r="B297" s="70">
        <v>458</v>
      </c>
      <c r="C297" s="70">
        <v>16</v>
      </c>
      <c r="D297" s="70">
        <v>27</v>
      </c>
      <c r="E297" s="70">
        <v>2019</v>
      </c>
      <c r="F297" s="70" t="s">
        <v>158</v>
      </c>
      <c r="G297" s="70" t="s">
        <v>1948</v>
      </c>
      <c r="H297" s="70" t="s">
        <v>1949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1965</v>
      </c>
      <c r="B298" s="70">
        <v>459</v>
      </c>
      <c r="C298" s="70">
        <v>17</v>
      </c>
      <c r="D298" s="70">
        <v>27</v>
      </c>
      <c r="E298" s="70">
        <v>2020</v>
      </c>
      <c r="F298" s="70" t="s">
        <v>159</v>
      </c>
      <c r="G298" s="70" t="s">
        <v>1948</v>
      </c>
      <c r="H298" s="70" t="s">
        <v>1949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1966</v>
      </c>
      <c r="B299" s="70">
        <v>459</v>
      </c>
      <c r="C299" s="70">
        <v>18</v>
      </c>
      <c r="D299" s="70">
        <v>27</v>
      </c>
      <c r="E299" s="70">
        <v>2021</v>
      </c>
      <c r="F299" s="70" t="s">
        <v>160</v>
      </c>
      <c r="G299" s="70" t="s">
        <v>1948</v>
      </c>
      <c r="H299" s="70" t="s">
        <v>1949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1967</v>
      </c>
      <c r="B300" s="70">
        <v>459</v>
      </c>
      <c r="C300" s="70">
        <v>19</v>
      </c>
      <c r="D300" s="70">
        <v>27</v>
      </c>
      <c r="E300" s="70">
        <v>2022</v>
      </c>
      <c r="F300" s="70" t="s">
        <v>161</v>
      </c>
      <c r="G300" s="70" t="s">
        <v>1948</v>
      </c>
      <c r="H300" s="70" t="s">
        <v>1949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459</v>
      </c>
      <c r="C301" s="70">
        <v>20</v>
      </c>
      <c r="D301" s="70">
        <v>27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459</v>
      </c>
      <c r="C302" s="70">
        <v>21</v>
      </c>
      <c r="D302" s="70">
        <v>27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1976</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1977</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1978</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1979</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1980</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1981</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1982</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1983</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1984</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1985</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1986</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1987</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341</v>
      </c>
      <c r="C324" s="70">
        <v>1</v>
      </c>
      <c r="D324" s="70">
        <v>21</v>
      </c>
      <c r="E324" s="70">
        <v>1990</v>
      </c>
      <c r="F324" s="70" t="s">
        <v>787</v>
      </c>
      <c r="G324" s="70" t="s">
        <v>1990</v>
      </c>
      <c r="H324" s="70" t="s">
        <v>1991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342</v>
      </c>
      <c r="C325" s="70">
        <v>2</v>
      </c>
      <c r="D325" s="70">
        <v>21</v>
      </c>
      <c r="E325" s="70">
        <v>2005</v>
      </c>
      <c r="F325" s="70" t="s">
        <v>789</v>
      </c>
      <c r="G325" s="70" t="s">
        <v>1990</v>
      </c>
      <c r="H325" s="70" t="s">
        <v>1991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343</v>
      </c>
      <c r="C326" s="70">
        <v>3</v>
      </c>
      <c r="D326" s="70">
        <v>21</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344</v>
      </c>
      <c r="C327" s="70">
        <v>4</v>
      </c>
      <c r="D327" s="70">
        <v>21</v>
      </c>
      <c r="E327" s="70">
        <v>2007</v>
      </c>
      <c r="F327" s="70" t="s">
        <v>791</v>
      </c>
      <c r="G327" s="70" t="s">
        <v>1990</v>
      </c>
      <c r="H327" s="70" t="s">
        <v>1991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345</v>
      </c>
      <c r="C328" s="70">
        <v>5</v>
      </c>
      <c r="D328" s="70">
        <v>21</v>
      </c>
      <c r="E328" s="70">
        <v>2008</v>
      </c>
      <c r="F328" s="70" t="s">
        <v>792</v>
      </c>
      <c r="G328" s="70" t="s">
        <v>1990</v>
      </c>
      <c r="H328" s="70" t="s">
        <v>1991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346</v>
      </c>
      <c r="C329" s="70">
        <v>6</v>
      </c>
      <c r="D329" s="70">
        <v>21</v>
      </c>
      <c r="E329" s="70">
        <v>2009</v>
      </c>
      <c r="F329" s="70" t="s">
        <v>176</v>
      </c>
      <c r="G329" s="1064" t="s">
        <v>1990</v>
      </c>
      <c r="H329" s="70" t="s">
        <v>1991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1997</v>
      </c>
      <c r="B330" s="70">
        <v>347</v>
      </c>
      <c r="C330" s="70">
        <v>7</v>
      </c>
      <c r="D330" s="70">
        <v>21</v>
      </c>
      <c r="E330" s="70">
        <v>2010</v>
      </c>
      <c r="F330" s="70" t="s">
        <v>177</v>
      </c>
      <c r="G330" s="1064" t="s">
        <v>1990</v>
      </c>
      <c r="H330" s="70" t="s">
        <v>1991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1998</v>
      </c>
      <c r="B331" s="70">
        <v>348</v>
      </c>
      <c r="C331" s="70">
        <v>8</v>
      </c>
      <c r="D331" s="70">
        <v>21</v>
      </c>
      <c r="E331" s="70">
        <v>2011</v>
      </c>
      <c r="F331" s="70" t="s">
        <v>178</v>
      </c>
      <c r="G331" s="70" t="s">
        <v>1990</v>
      </c>
      <c r="H331" s="70" t="s">
        <v>1991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1999</v>
      </c>
      <c r="B332" s="70">
        <v>349</v>
      </c>
      <c r="C332" s="70">
        <v>9</v>
      </c>
      <c r="D332" s="70">
        <v>21</v>
      </c>
      <c r="E332" s="70">
        <v>2012</v>
      </c>
      <c r="F332" s="70" t="s">
        <v>179</v>
      </c>
      <c r="G332" s="70" t="s">
        <v>1990</v>
      </c>
      <c r="H332" s="70" t="s">
        <v>1991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2000</v>
      </c>
      <c r="B333" s="70">
        <v>350</v>
      </c>
      <c r="C333" s="70">
        <v>10</v>
      </c>
      <c r="D333" s="70">
        <v>21</v>
      </c>
      <c r="E333" s="70">
        <v>2013</v>
      </c>
      <c r="F333" s="70" t="s">
        <v>180</v>
      </c>
      <c r="G333" s="70" t="s">
        <v>1990</v>
      </c>
      <c r="H333" s="70" t="s">
        <v>1991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2001</v>
      </c>
      <c r="B334" s="70">
        <v>351</v>
      </c>
      <c r="C334" s="70">
        <v>11</v>
      </c>
      <c r="D334" s="70">
        <v>21</v>
      </c>
      <c r="E334" s="70">
        <v>2014</v>
      </c>
      <c r="F334" s="70" t="s">
        <v>181</v>
      </c>
      <c r="G334" s="70" t="s">
        <v>1990</v>
      </c>
      <c r="H334" s="70" t="s">
        <v>1991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2002</v>
      </c>
      <c r="B335" s="70">
        <v>352</v>
      </c>
      <c r="C335" s="70">
        <v>12</v>
      </c>
      <c r="D335" s="70">
        <v>21</v>
      </c>
      <c r="E335" s="70">
        <v>2015</v>
      </c>
      <c r="F335" s="70" t="s">
        <v>182</v>
      </c>
      <c r="G335" s="70" t="s">
        <v>1990</v>
      </c>
      <c r="H335" s="70" t="s">
        <v>1991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2003</v>
      </c>
      <c r="B336" s="70">
        <v>353</v>
      </c>
      <c r="C336" s="70">
        <v>13</v>
      </c>
      <c r="D336" s="70">
        <v>21</v>
      </c>
      <c r="E336" s="70">
        <v>2016</v>
      </c>
      <c r="F336" s="70" t="s">
        <v>155</v>
      </c>
      <c r="G336" s="70" t="s">
        <v>1990</v>
      </c>
      <c r="H336" s="70" t="s">
        <v>1991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2004</v>
      </c>
      <c r="B337" s="70">
        <v>354</v>
      </c>
      <c r="C337" s="70">
        <v>14</v>
      </c>
      <c r="D337" s="70">
        <v>21</v>
      </c>
      <c r="E337" s="70">
        <v>2017</v>
      </c>
      <c r="F337" s="70" t="s">
        <v>156</v>
      </c>
      <c r="G337" s="70" t="s">
        <v>1990</v>
      </c>
      <c r="H337" s="70" t="s">
        <v>1991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2005</v>
      </c>
      <c r="B338" s="70">
        <v>355</v>
      </c>
      <c r="C338" s="70">
        <v>15</v>
      </c>
      <c r="D338" s="70">
        <v>21</v>
      </c>
      <c r="E338" s="70">
        <v>2018</v>
      </c>
      <c r="F338" s="70" t="s">
        <v>183</v>
      </c>
      <c r="G338" s="70" t="s">
        <v>1990</v>
      </c>
      <c r="H338" s="70" t="s">
        <v>1991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2006</v>
      </c>
      <c r="B339" s="70">
        <v>356</v>
      </c>
      <c r="C339" s="70">
        <v>16</v>
      </c>
      <c r="D339" s="70">
        <v>21</v>
      </c>
      <c r="E339" s="70">
        <v>2019</v>
      </c>
      <c r="F339" s="70" t="s">
        <v>158</v>
      </c>
      <c r="G339" s="70" t="s">
        <v>1990</v>
      </c>
      <c r="H339" s="70" t="s">
        <v>1991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2007</v>
      </c>
      <c r="B340" s="70">
        <v>357</v>
      </c>
      <c r="C340" s="70">
        <v>17</v>
      </c>
      <c r="D340" s="70">
        <v>21</v>
      </c>
      <c r="E340" s="70">
        <v>2020</v>
      </c>
      <c r="F340" s="70" t="s">
        <v>159</v>
      </c>
      <c r="G340" s="70" t="s">
        <v>1990</v>
      </c>
      <c r="H340" s="70" t="s">
        <v>1991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2008</v>
      </c>
      <c r="B341" s="70">
        <v>357</v>
      </c>
      <c r="C341" s="70">
        <v>18</v>
      </c>
      <c r="D341" s="70">
        <v>21</v>
      </c>
      <c r="E341" s="70">
        <v>2021</v>
      </c>
      <c r="F341" s="70" t="s">
        <v>160</v>
      </c>
      <c r="G341" s="70" t="s">
        <v>1990</v>
      </c>
      <c r="H341" s="70" t="s">
        <v>1991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2009</v>
      </c>
      <c r="B342" s="70">
        <v>357</v>
      </c>
      <c r="C342" s="70">
        <v>19</v>
      </c>
      <c r="D342" s="70">
        <v>21</v>
      </c>
      <c r="E342" s="70">
        <v>2022</v>
      </c>
      <c r="F342" s="70" t="s">
        <v>161</v>
      </c>
      <c r="G342" s="70" t="s">
        <v>1990</v>
      </c>
      <c r="H342" s="70" t="s">
        <v>1991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357</v>
      </c>
      <c r="C343" s="70">
        <v>20</v>
      </c>
      <c r="D343" s="70">
        <v>21</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357</v>
      </c>
      <c r="C344" s="70">
        <v>21</v>
      </c>
      <c r="D344" s="70">
        <v>21</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358</v>
      </c>
      <c r="C345" s="70">
        <v>1</v>
      </c>
      <c r="D345" s="70">
        <v>22</v>
      </c>
      <c r="E345" s="70">
        <v>1990</v>
      </c>
      <c r="F345" s="70" t="s">
        <v>787</v>
      </c>
      <c r="G345" s="70" t="s">
        <v>1637</v>
      </c>
      <c r="H345" s="70" t="s">
        <v>1638</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359</v>
      </c>
      <c r="C346" s="70">
        <v>2</v>
      </c>
      <c r="D346" s="70">
        <v>22</v>
      </c>
      <c r="E346" s="70">
        <v>2005</v>
      </c>
      <c r="F346" s="70" t="s">
        <v>789</v>
      </c>
      <c r="G346" s="70" t="s">
        <v>1637</v>
      </c>
      <c r="H346" s="70" t="s">
        <v>1638</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360</v>
      </c>
      <c r="C347" s="70">
        <v>3</v>
      </c>
      <c r="D347" s="70">
        <v>22</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361</v>
      </c>
      <c r="C348" s="70">
        <v>4</v>
      </c>
      <c r="D348" s="70">
        <v>22</v>
      </c>
      <c r="E348" s="70">
        <v>2007</v>
      </c>
      <c r="F348" s="70" t="s">
        <v>791</v>
      </c>
      <c r="G348" s="70" t="s">
        <v>1637</v>
      </c>
      <c r="H348" s="70" t="s">
        <v>1638</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362</v>
      </c>
      <c r="C349" s="70">
        <v>5</v>
      </c>
      <c r="D349" s="70">
        <v>22</v>
      </c>
      <c r="E349" s="70">
        <v>2008</v>
      </c>
      <c r="F349" s="70" t="s">
        <v>792</v>
      </c>
      <c r="G349" s="1064" t="s">
        <v>1637</v>
      </c>
      <c r="H349" s="70" t="s">
        <v>1638</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363</v>
      </c>
      <c r="C350" s="70">
        <v>6</v>
      </c>
      <c r="D350" s="70">
        <v>22</v>
      </c>
      <c r="E350" s="70">
        <v>2009</v>
      </c>
      <c r="F350" s="70" t="s">
        <v>176</v>
      </c>
      <c r="G350" s="1064" t="s">
        <v>1637</v>
      </c>
      <c r="H350" s="70" t="s">
        <v>1638</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2018</v>
      </c>
      <c r="B351" s="70">
        <v>364</v>
      </c>
      <c r="C351" s="70">
        <v>7</v>
      </c>
      <c r="D351" s="70">
        <v>22</v>
      </c>
      <c r="E351" s="70">
        <v>2010</v>
      </c>
      <c r="F351" s="70" t="s">
        <v>177</v>
      </c>
      <c r="G351" s="70" t="s">
        <v>1637</v>
      </c>
      <c r="H351" s="70" t="s">
        <v>1638</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2019</v>
      </c>
      <c r="B352" s="70">
        <v>365</v>
      </c>
      <c r="C352" s="70">
        <v>8</v>
      </c>
      <c r="D352" s="70">
        <v>22</v>
      </c>
      <c r="E352" s="70">
        <v>2011</v>
      </c>
      <c r="F352" s="70" t="s">
        <v>178</v>
      </c>
      <c r="G352" s="70" t="s">
        <v>1637</v>
      </c>
      <c r="H352" s="70" t="s">
        <v>1638</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2020</v>
      </c>
      <c r="B353" s="70">
        <v>366</v>
      </c>
      <c r="C353" s="70">
        <v>9</v>
      </c>
      <c r="D353" s="70">
        <v>22</v>
      </c>
      <c r="E353" s="70">
        <v>2012</v>
      </c>
      <c r="F353" s="70" t="s">
        <v>179</v>
      </c>
      <c r="G353" s="70" t="s">
        <v>1637</v>
      </c>
      <c r="H353" s="70" t="s">
        <v>1638</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2021</v>
      </c>
      <c r="B354" s="70">
        <v>367</v>
      </c>
      <c r="C354" s="70">
        <v>10</v>
      </c>
      <c r="D354" s="70">
        <v>22</v>
      </c>
      <c r="E354" s="70">
        <v>2013</v>
      </c>
      <c r="F354" s="70" t="s">
        <v>180</v>
      </c>
      <c r="G354" s="70" t="s">
        <v>1637</v>
      </c>
      <c r="H354" s="70" t="s">
        <v>1638</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2022</v>
      </c>
      <c r="B355" s="70">
        <v>368</v>
      </c>
      <c r="C355" s="70">
        <v>11</v>
      </c>
      <c r="D355" s="70">
        <v>22</v>
      </c>
      <c r="E355" s="70">
        <v>2014</v>
      </c>
      <c r="F355" s="70" t="s">
        <v>181</v>
      </c>
      <c r="G355" s="70" t="s">
        <v>1637</v>
      </c>
      <c r="H355" s="70" t="s">
        <v>1638</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2023</v>
      </c>
      <c r="B356" s="70">
        <v>369</v>
      </c>
      <c r="C356" s="70">
        <v>12</v>
      </c>
      <c r="D356" s="70">
        <v>22</v>
      </c>
      <c r="E356" s="70">
        <v>2015</v>
      </c>
      <c r="F356" s="70" t="s">
        <v>182</v>
      </c>
      <c r="G356" s="70" t="s">
        <v>1637</v>
      </c>
      <c r="H356" s="70" t="s">
        <v>1638</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2024</v>
      </c>
      <c r="B357" s="70">
        <v>370</v>
      </c>
      <c r="C357" s="70">
        <v>13</v>
      </c>
      <c r="D357" s="70">
        <v>22</v>
      </c>
      <c r="E357" s="70">
        <v>2016</v>
      </c>
      <c r="F357" s="70" t="s">
        <v>155</v>
      </c>
      <c r="G357" s="70" t="s">
        <v>1637</v>
      </c>
      <c r="H357" s="70" t="s">
        <v>1638</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2025</v>
      </c>
      <c r="B358" s="70">
        <v>371</v>
      </c>
      <c r="C358" s="70">
        <v>14</v>
      </c>
      <c r="D358" s="70">
        <v>22</v>
      </c>
      <c r="E358" s="70">
        <v>2017</v>
      </c>
      <c r="F358" s="70" t="s">
        <v>156</v>
      </c>
      <c r="G358" s="70" t="s">
        <v>1637</v>
      </c>
      <c r="H358" s="70" t="s">
        <v>1638</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2026</v>
      </c>
      <c r="B359" s="70">
        <v>372</v>
      </c>
      <c r="C359" s="70">
        <v>15</v>
      </c>
      <c r="D359" s="70">
        <v>22</v>
      </c>
      <c r="E359" s="70">
        <v>2018</v>
      </c>
      <c r="F359" s="70" t="s">
        <v>183</v>
      </c>
      <c r="G359" s="70" t="s">
        <v>1637</v>
      </c>
      <c r="H359" s="70" t="s">
        <v>1638</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2027</v>
      </c>
      <c r="B360" s="70">
        <v>373</v>
      </c>
      <c r="C360" s="70">
        <v>16</v>
      </c>
      <c r="D360" s="70">
        <v>22</v>
      </c>
      <c r="E360" s="70">
        <v>2019</v>
      </c>
      <c r="F360" s="70" t="s">
        <v>158</v>
      </c>
      <c r="G360" s="70" t="s">
        <v>1637</v>
      </c>
      <c r="H360" s="70" t="s">
        <v>1638</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2028</v>
      </c>
      <c r="B361" s="70">
        <v>374</v>
      </c>
      <c r="C361" s="70">
        <v>17</v>
      </c>
      <c r="D361" s="70">
        <v>22</v>
      </c>
      <c r="E361" s="70">
        <v>2020</v>
      </c>
      <c r="F361" s="70" t="s">
        <v>159</v>
      </c>
      <c r="G361" s="70" t="s">
        <v>1637</v>
      </c>
      <c r="H361" s="70" t="s">
        <v>1638</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2029</v>
      </c>
      <c r="B362" s="70">
        <v>374</v>
      </c>
      <c r="C362" s="70">
        <v>18</v>
      </c>
      <c r="D362" s="70">
        <v>22</v>
      </c>
      <c r="E362" s="70">
        <v>2021</v>
      </c>
      <c r="F362" s="70" t="s">
        <v>160</v>
      </c>
      <c r="G362" s="70" t="s">
        <v>1637</v>
      </c>
      <c r="H362" s="70" t="s">
        <v>1638</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1639</v>
      </c>
      <c r="B363" s="70">
        <v>374</v>
      </c>
      <c r="C363" s="70">
        <v>19</v>
      </c>
      <c r="D363" s="70">
        <v>22</v>
      </c>
      <c r="E363" s="70">
        <v>2022</v>
      </c>
      <c r="F363" s="70" t="s">
        <v>161</v>
      </c>
      <c r="G363" s="70" t="s">
        <v>1637</v>
      </c>
      <c r="H363" s="70" t="s">
        <v>1638</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374</v>
      </c>
      <c r="C364" s="70">
        <v>20</v>
      </c>
      <c r="D364" s="70">
        <v>22</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374</v>
      </c>
      <c r="C365" s="70">
        <v>21</v>
      </c>
      <c r="D365" s="70">
        <v>22</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52</v>
      </c>
      <c r="C366" s="70">
        <v>1</v>
      </c>
      <c r="D366" s="70">
        <v>4</v>
      </c>
      <c r="E366" s="70">
        <v>1990</v>
      </c>
      <c r="F366" s="70" t="s">
        <v>787</v>
      </c>
      <c r="G366" s="70" t="s">
        <v>2032</v>
      </c>
      <c r="H366" s="70" t="s">
        <v>2033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53</v>
      </c>
      <c r="C367" s="70">
        <v>2</v>
      </c>
      <c r="D367" s="70">
        <v>4</v>
      </c>
      <c r="E367" s="70">
        <v>2005</v>
      </c>
      <c r="F367" s="70" t="s">
        <v>789</v>
      </c>
      <c r="G367" s="70" t="s">
        <v>2032</v>
      </c>
      <c r="H367" s="70" t="s">
        <v>2033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54</v>
      </c>
      <c r="C368" s="70">
        <v>3</v>
      </c>
      <c r="D368" s="70">
        <v>4</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55</v>
      </c>
      <c r="C369" s="70">
        <v>4</v>
      </c>
      <c r="D369" s="70">
        <v>4</v>
      </c>
      <c r="E369" s="70">
        <v>2007</v>
      </c>
      <c r="F369" s="70" t="s">
        <v>791</v>
      </c>
      <c r="G369" s="1064" t="s">
        <v>2032</v>
      </c>
      <c r="H369" s="70" t="s">
        <v>2033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56</v>
      </c>
      <c r="C370" s="70">
        <v>5</v>
      </c>
      <c r="D370" s="70">
        <v>4</v>
      </c>
      <c r="E370" s="70">
        <v>2008</v>
      </c>
      <c r="F370" s="70" t="s">
        <v>792</v>
      </c>
      <c r="G370" s="70" t="s">
        <v>2032</v>
      </c>
      <c r="H370" s="70" t="s">
        <v>2033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57</v>
      </c>
      <c r="C371" s="70">
        <v>6</v>
      </c>
      <c r="D371" s="70">
        <v>4</v>
      </c>
      <c r="E371" s="70">
        <v>2009</v>
      </c>
      <c r="F371" s="70" t="s">
        <v>176</v>
      </c>
      <c r="G371" s="70" t="s">
        <v>2032</v>
      </c>
      <c r="H371" s="70" t="s">
        <v>2033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2039</v>
      </c>
      <c r="B372" s="70">
        <v>58</v>
      </c>
      <c r="C372" s="70">
        <v>7</v>
      </c>
      <c r="D372" s="70">
        <v>4</v>
      </c>
      <c r="E372" s="70">
        <v>2010</v>
      </c>
      <c r="F372" s="70" t="s">
        <v>177</v>
      </c>
      <c r="G372" s="70" t="s">
        <v>2032</v>
      </c>
      <c r="H372" s="70" t="s">
        <v>2033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2040</v>
      </c>
      <c r="B373" s="70">
        <v>59</v>
      </c>
      <c r="C373" s="70">
        <v>8</v>
      </c>
      <c r="D373" s="70">
        <v>4</v>
      </c>
      <c r="E373" s="70">
        <v>2011</v>
      </c>
      <c r="F373" s="70" t="s">
        <v>178</v>
      </c>
      <c r="G373" s="70" t="s">
        <v>2032</v>
      </c>
      <c r="H373" s="70" t="s">
        <v>2033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2041</v>
      </c>
      <c r="B374" s="70">
        <v>60</v>
      </c>
      <c r="C374" s="70">
        <v>9</v>
      </c>
      <c r="D374" s="70">
        <v>4</v>
      </c>
      <c r="E374" s="70">
        <v>2012</v>
      </c>
      <c r="F374" s="70" t="s">
        <v>179</v>
      </c>
      <c r="G374" s="70" t="s">
        <v>2032</v>
      </c>
      <c r="H374" s="70" t="s">
        <v>2033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2042</v>
      </c>
      <c r="B375" s="70">
        <v>61</v>
      </c>
      <c r="C375" s="70">
        <v>10</v>
      </c>
      <c r="D375" s="70">
        <v>4</v>
      </c>
      <c r="E375" s="70">
        <v>2013</v>
      </c>
      <c r="F375" s="70" t="s">
        <v>180</v>
      </c>
      <c r="G375" s="70" t="s">
        <v>2032</v>
      </c>
      <c r="H375" s="70" t="s">
        <v>2033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2043</v>
      </c>
      <c r="B376" s="70">
        <v>62</v>
      </c>
      <c r="C376" s="70">
        <v>11</v>
      </c>
      <c r="D376" s="70">
        <v>4</v>
      </c>
      <c r="E376" s="70">
        <v>2014</v>
      </c>
      <c r="F376" s="70" t="s">
        <v>181</v>
      </c>
      <c r="G376" s="70" t="s">
        <v>2032</v>
      </c>
      <c r="H376" s="70" t="s">
        <v>2033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2044</v>
      </c>
      <c r="B377" s="70">
        <v>63</v>
      </c>
      <c r="C377" s="70">
        <v>12</v>
      </c>
      <c r="D377" s="70">
        <v>4</v>
      </c>
      <c r="E377" s="70">
        <v>2015</v>
      </c>
      <c r="F377" s="70" t="s">
        <v>182</v>
      </c>
      <c r="G377" s="70" t="s">
        <v>2032</v>
      </c>
      <c r="H377" s="70" t="s">
        <v>2033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2045</v>
      </c>
      <c r="B378" s="70">
        <v>64</v>
      </c>
      <c r="C378" s="70">
        <v>13</v>
      </c>
      <c r="D378" s="70">
        <v>4</v>
      </c>
      <c r="E378" s="70">
        <v>2016</v>
      </c>
      <c r="F378" s="70" t="s">
        <v>155</v>
      </c>
      <c r="G378" s="70" t="s">
        <v>2032</v>
      </c>
      <c r="H378" s="70" t="s">
        <v>2033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2046</v>
      </c>
      <c r="B379" s="70">
        <v>65</v>
      </c>
      <c r="C379" s="70">
        <v>14</v>
      </c>
      <c r="D379" s="70">
        <v>4</v>
      </c>
      <c r="E379" s="70">
        <v>2017</v>
      </c>
      <c r="F379" s="70" t="s">
        <v>156</v>
      </c>
      <c r="G379" s="70" t="s">
        <v>2032</v>
      </c>
      <c r="H379" s="70" t="s">
        <v>2033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2047</v>
      </c>
      <c r="B380" s="70">
        <v>66</v>
      </c>
      <c r="C380" s="70">
        <v>15</v>
      </c>
      <c r="D380" s="70">
        <v>4</v>
      </c>
      <c r="E380" s="70">
        <v>2018</v>
      </c>
      <c r="F380" s="70" t="s">
        <v>183</v>
      </c>
      <c r="G380" s="70" t="s">
        <v>2032</v>
      </c>
      <c r="H380" s="70" t="s">
        <v>2033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2048</v>
      </c>
      <c r="B381" s="70">
        <v>67</v>
      </c>
      <c r="C381" s="70">
        <v>16</v>
      </c>
      <c r="D381" s="70">
        <v>4</v>
      </c>
      <c r="E381" s="70">
        <v>2019</v>
      </c>
      <c r="F381" s="70" t="s">
        <v>158</v>
      </c>
      <c r="G381" s="70" t="s">
        <v>2032</v>
      </c>
      <c r="H381" s="70" t="s">
        <v>2033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2049</v>
      </c>
      <c r="B382" s="70">
        <v>68</v>
      </c>
      <c r="C382" s="70">
        <v>17</v>
      </c>
      <c r="D382" s="70">
        <v>4</v>
      </c>
      <c r="E382" s="70">
        <v>2020</v>
      </c>
      <c r="F382" s="70" t="s">
        <v>159</v>
      </c>
      <c r="G382" s="70" t="s">
        <v>2032</v>
      </c>
      <c r="H382" s="70" t="s">
        <v>2033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2050</v>
      </c>
      <c r="B383" s="70">
        <v>68</v>
      </c>
      <c r="C383" s="70">
        <v>18</v>
      </c>
      <c r="D383" s="70">
        <v>4</v>
      </c>
      <c r="E383" s="70">
        <v>2021</v>
      </c>
      <c r="F383" s="70" t="s">
        <v>160</v>
      </c>
      <c r="G383" s="70" t="s">
        <v>2032</v>
      </c>
      <c r="H383" s="70" t="s">
        <v>2033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2051</v>
      </c>
      <c r="B384" s="70">
        <v>68</v>
      </c>
      <c r="C384" s="70">
        <v>19</v>
      </c>
      <c r="D384" s="70">
        <v>4</v>
      </c>
      <c r="E384" s="70">
        <v>2022</v>
      </c>
      <c r="F384" s="70" t="s">
        <v>161</v>
      </c>
      <c r="G384" s="70" t="s">
        <v>2032</v>
      </c>
      <c r="H384" s="70" t="s">
        <v>2033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68</v>
      </c>
      <c r="C385" s="70">
        <v>20</v>
      </c>
      <c r="D385" s="70">
        <v>4</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68</v>
      </c>
      <c r="C386" s="70">
        <v>21</v>
      </c>
      <c r="D386" s="70">
        <v>4</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2060</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2061</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2062</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2063</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2064</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2065</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2066</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2067</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2068</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2069</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2070</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2071</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52</v>
      </c>
      <c r="C408" s="70">
        <v>1</v>
      </c>
      <c r="D408" s="70">
        <v>4</v>
      </c>
      <c r="E408" s="70">
        <v>1990</v>
      </c>
      <c r="F408" s="70" t="s">
        <v>787</v>
      </c>
      <c r="G408" s="70" t="s">
        <v>2074</v>
      </c>
      <c r="H408" s="70" t="s">
        <v>2075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53</v>
      </c>
      <c r="C409" s="70">
        <v>2</v>
      </c>
      <c r="D409" s="70">
        <v>4</v>
      </c>
      <c r="E409" s="70">
        <v>2005</v>
      </c>
      <c r="F409" s="70" t="s">
        <v>789</v>
      </c>
      <c r="G409" s="70" t="s">
        <v>2074</v>
      </c>
      <c r="H409" s="70" t="s">
        <v>2075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54</v>
      </c>
      <c r="C410" s="70">
        <v>3</v>
      </c>
      <c r="D410" s="70">
        <v>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55</v>
      </c>
      <c r="C411" s="70">
        <v>4</v>
      </c>
      <c r="D411" s="70">
        <v>4</v>
      </c>
      <c r="E411" s="70">
        <v>2007</v>
      </c>
      <c r="F411" s="70" t="s">
        <v>791</v>
      </c>
      <c r="G411" s="70" t="s">
        <v>2074</v>
      </c>
      <c r="H411" s="70" t="s">
        <v>2075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56</v>
      </c>
      <c r="C412" s="70">
        <v>5</v>
      </c>
      <c r="D412" s="70">
        <v>4</v>
      </c>
      <c r="E412" s="70">
        <v>2008</v>
      </c>
      <c r="F412" s="70" t="s">
        <v>792</v>
      </c>
      <c r="G412" s="70" t="s">
        <v>2074</v>
      </c>
      <c r="H412" s="70" t="s">
        <v>2075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57</v>
      </c>
      <c r="C413" s="70">
        <v>6</v>
      </c>
      <c r="D413" s="70">
        <v>4</v>
      </c>
      <c r="E413" s="70">
        <v>2009</v>
      </c>
      <c r="F413" s="70" t="s">
        <v>176</v>
      </c>
      <c r="G413" s="70" t="s">
        <v>2074</v>
      </c>
      <c r="H413" s="70" t="s">
        <v>2075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2081</v>
      </c>
      <c r="B414" s="70">
        <v>58</v>
      </c>
      <c r="C414" s="70">
        <v>7</v>
      </c>
      <c r="D414" s="70">
        <v>4</v>
      </c>
      <c r="E414" s="70">
        <v>2010</v>
      </c>
      <c r="F414" s="70" t="s">
        <v>177</v>
      </c>
      <c r="G414" s="70" t="s">
        <v>2074</v>
      </c>
      <c r="H414" s="70" t="s">
        <v>2075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2082</v>
      </c>
      <c r="B415" s="70">
        <v>59</v>
      </c>
      <c r="C415" s="70">
        <v>8</v>
      </c>
      <c r="D415" s="70">
        <v>4</v>
      </c>
      <c r="E415" s="70">
        <v>2011</v>
      </c>
      <c r="F415" s="70" t="s">
        <v>178</v>
      </c>
      <c r="G415" s="70" t="s">
        <v>2074</v>
      </c>
      <c r="H415" s="70" t="s">
        <v>2075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2083</v>
      </c>
      <c r="B416" s="70">
        <v>60</v>
      </c>
      <c r="C416" s="70">
        <v>9</v>
      </c>
      <c r="D416" s="70">
        <v>4</v>
      </c>
      <c r="E416" s="70">
        <v>2012</v>
      </c>
      <c r="F416" s="70" t="s">
        <v>179</v>
      </c>
      <c r="G416" s="70" t="s">
        <v>2074</v>
      </c>
      <c r="H416" s="70" t="s">
        <v>2075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2084</v>
      </c>
      <c r="B417" s="70">
        <v>61</v>
      </c>
      <c r="C417" s="70">
        <v>10</v>
      </c>
      <c r="D417" s="70">
        <v>4</v>
      </c>
      <c r="E417" s="70">
        <v>2013</v>
      </c>
      <c r="F417" s="70" t="s">
        <v>180</v>
      </c>
      <c r="G417" s="70" t="s">
        <v>2074</v>
      </c>
      <c r="H417" s="70" t="s">
        <v>2075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2085</v>
      </c>
      <c r="B418" s="70">
        <v>62</v>
      </c>
      <c r="C418" s="70">
        <v>11</v>
      </c>
      <c r="D418" s="70">
        <v>4</v>
      </c>
      <c r="E418" s="70">
        <v>2014</v>
      </c>
      <c r="F418" s="70" t="s">
        <v>181</v>
      </c>
      <c r="G418" s="70" t="s">
        <v>2074</v>
      </c>
      <c r="H418" s="70" t="s">
        <v>2075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2086</v>
      </c>
      <c r="B419" s="70">
        <v>63</v>
      </c>
      <c r="C419" s="70">
        <v>12</v>
      </c>
      <c r="D419" s="70">
        <v>4</v>
      </c>
      <c r="E419" s="70">
        <v>2015</v>
      </c>
      <c r="F419" s="70" t="s">
        <v>182</v>
      </c>
      <c r="G419" s="70" t="s">
        <v>2074</v>
      </c>
      <c r="H419" s="70" t="s">
        <v>2075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2087</v>
      </c>
      <c r="B420" s="70">
        <v>64</v>
      </c>
      <c r="C420" s="70">
        <v>13</v>
      </c>
      <c r="D420" s="70">
        <v>4</v>
      </c>
      <c r="E420" s="70">
        <v>2016</v>
      </c>
      <c r="F420" s="70" t="s">
        <v>155</v>
      </c>
      <c r="G420" s="70" t="s">
        <v>2074</v>
      </c>
      <c r="H420" s="70" t="s">
        <v>2075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2088</v>
      </c>
      <c r="B421" s="70">
        <v>65</v>
      </c>
      <c r="C421" s="70">
        <v>14</v>
      </c>
      <c r="D421" s="70">
        <v>4</v>
      </c>
      <c r="E421" s="70">
        <v>2017</v>
      </c>
      <c r="F421" s="70" t="s">
        <v>156</v>
      </c>
      <c r="G421" s="70" t="s">
        <v>2074</v>
      </c>
      <c r="H421" s="70" t="s">
        <v>2075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2089</v>
      </c>
      <c r="B422" s="70">
        <v>66</v>
      </c>
      <c r="C422" s="70">
        <v>15</v>
      </c>
      <c r="D422" s="70">
        <v>4</v>
      </c>
      <c r="E422" s="70">
        <v>2018</v>
      </c>
      <c r="F422" s="70" t="s">
        <v>183</v>
      </c>
      <c r="G422" s="70" t="s">
        <v>2074</v>
      </c>
      <c r="H422" s="70" t="s">
        <v>2075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2090</v>
      </c>
      <c r="B423" s="70">
        <v>67</v>
      </c>
      <c r="C423" s="70">
        <v>16</v>
      </c>
      <c r="D423" s="70">
        <v>4</v>
      </c>
      <c r="E423" s="70">
        <v>2019</v>
      </c>
      <c r="F423" s="70" t="s">
        <v>158</v>
      </c>
      <c r="G423" s="70" t="s">
        <v>2074</v>
      </c>
      <c r="H423" s="70" t="s">
        <v>2075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2091</v>
      </c>
      <c r="B424" s="70">
        <v>68</v>
      </c>
      <c r="C424" s="70">
        <v>17</v>
      </c>
      <c r="D424" s="70">
        <v>4</v>
      </c>
      <c r="E424" s="70">
        <v>2020</v>
      </c>
      <c r="F424" s="70" t="s">
        <v>159</v>
      </c>
      <c r="G424" s="70" t="s">
        <v>2074</v>
      </c>
      <c r="H424" s="70" t="s">
        <v>2075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2092</v>
      </c>
      <c r="B425" s="70">
        <v>68</v>
      </c>
      <c r="C425" s="70">
        <v>18</v>
      </c>
      <c r="D425" s="70">
        <v>4</v>
      </c>
      <c r="E425" s="70">
        <v>2021</v>
      </c>
      <c r="F425" s="70" t="s">
        <v>160</v>
      </c>
      <c r="G425" s="1064" t="s">
        <v>2074</v>
      </c>
      <c r="H425" s="70" t="s">
        <v>2075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2093</v>
      </c>
      <c r="B426" s="70">
        <v>68</v>
      </c>
      <c r="C426" s="70">
        <v>19</v>
      </c>
      <c r="D426" s="70">
        <v>4</v>
      </c>
      <c r="E426" s="70">
        <v>2022</v>
      </c>
      <c r="F426" s="70" t="s">
        <v>161</v>
      </c>
      <c r="G426" s="1064" t="s">
        <v>2074</v>
      </c>
      <c r="H426" s="70" t="s">
        <v>2075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68</v>
      </c>
      <c r="C427" s="70">
        <v>20</v>
      </c>
      <c r="D427" s="70">
        <v>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68</v>
      </c>
      <c r="C428" s="70">
        <v>21</v>
      </c>
      <c r="D428" s="70">
        <v>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86</v>
      </c>
      <c r="C429" s="70">
        <v>1</v>
      </c>
      <c r="D429" s="70">
        <v>6</v>
      </c>
      <c r="E429" s="70">
        <v>1990</v>
      </c>
      <c r="F429" s="70" t="s">
        <v>787</v>
      </c>
      <c r="G429" s="70" t="s">
        <v>2097</v>
      </c>
      <c r="H429" s="70" t="s">
        <v>2098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87</v>
      </c>
      <c r="C430" s="70">
        <v>2</v>
      </c>
      <c r="D430" s="70">
        <v>6</v>
      </c>
      <c r="E430" s="70">
        <v>2005</v>
      </c>
      <c r="F430" s="70" t="s">
        <v>789</v>
      </c>
      <c r="G430" s="70" t="s">
        <v>2097</v>
      </c>
      <c r="H430" s="70" t="s">
        <v>2098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88</v>
      </c>
      <c r="C431" s="70">
        <v>3</v>
      </c>
      <c r="D431" s="70">
        <v>6</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89</v>
      </c>
      <c r="C432" s="70">
        <v>4</v>
      </c>
      <c r="D432" s="70">
        <v>6</v>
      </c>
      <c r="E432" s="70">
        <v>2007</v>
      </c>
      <c r="F432" s="70" t="s">
        <v>791</v>
      </c>
      <c r="G432" s="70" t="s">
        <v>2097</v>
      </c>
      <c r="H432" s="70" t="s">
        <v>2098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90</v>
      </c>
      <c r="C433" s="70">
        <v>5</v>
      </c>
      <c r="D433" s="70">
        <v>6</v>
      </c>
      <c r="E433" s="70">
        <v>2008</v>
      </c>
      <c r="F433" s="70" t="s">
        <v>792</v>
      </c>
      <c r="G433" s="70" t="s">
        <v>2097</v>
      </c>
      <c r="H433" s="70" t="s">
        <v>2098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91</v>
      </c>
      <c r="C434" s="70">
        <v>6</v>
      </c>
      <c r="D434" s="70">
        <v>6</v>
      </c>
      <c r="E434" s="70">
        <v>2009</v>
      </c>
      <c r="F434" s="70" t="s">
        <v>176</v>
      </c>
      <c r="G434" s="70" t="s">
        <v>2097</v>
      </c>
      <c r="H434" s="70" t="s">
        <v>2098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92</v>
      </c>
      <c r="C435" s="70">
        <v>7</v>
      </c>
      <c r="D435" s="70">
        <v>6</v>
      </c>
      <c r="E435" s="70">
        <v>2010</v>
      </c>
      <c r="F435" s="70" t="s">
        <v>177</v>
      </c>
      <c r="G435" s="70" t="s">
        <v>2097</v>
      </c>
      <c r="H435" s="70" t="s">
        <v>2098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93</v>
      </c>
      <c r="C436" s="70">
        <v>8</v>
      </c>
      <c r="D436" s="70">
        <v>6</v>
      </c>
      <c r="E436" s="70">
        <v>2011</v>
      </c>
      <c r="F436" s="70" t="s">
        <v>178</v>
      </c>
      <c r="G436" s="70" t="s">
        <v>2097</v>
      </c>
      <c r="H436" s="70" t="s">
        <v>2098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94</v>
      </c>
      <c r="C437" s="70">
        <v>9</v>
      </c>
      <c r="D437" s="70">
        <v>6</v>
      </c>
      <c r="E437" s="70">
        <v>2012</v>
      </c>
      <c r="F437" s="70" t="s">
        <v>179</v>
      </c>
      <c r="G437" s="70" t="s">
        <v>2097</v>
      </c>
      <c r="H437" s="70" t="s">
        <v>2098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95</v>
      </c>
      <c r="C438" s="70">
        <v>10</v>
      </c>
      <c r="D438" s="70">
        <v>6</v>
      </c>
      <c r="E438" s="70">
        <v>2013</v>
      </c>
      <c r="F438" s="70" t="s">
        <v>180</v>
      </c>
      <c r="G438" s="70" t="s">
        <v>2097</v>
      </c>
      <c r="H438" s="70" t="s">
        <v>2098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96</v>
      </c>
      <c r="C439" s="70">
        <v>11</v>
      </c>
      <c r="D439" s="70">
        <v>6</v>
      </c>
      <c r="E439" s="70">
        <v>2014</v>
      </c>
      <c r="F439" s="70" t="s">
        <v>181</v>
      </c>
      <c r="G439" s="70" t="s">
        <v>2097</v>
      </c>
      <c r="H439" s="70" t="s">
        <v>2098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97</v>
      </c>
      <c r="C440" s="70">
        <v>12</v>
      </c>
      <c r="D440" s="70">
        <v>6</v>
      </c>
      <c r="E440" s="70">
        <v>2015</v>
      </c>
      <c r="F440" s="70" t="s">
        <v>182</v>
      </c>
      <c r="G440" s="70" t="s">
        <v>2097</v>
      </c>
      <c r="H440" s="70" t="s">
        <v>2098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98</v>
      </c>
      <c r="C441" s="70">
        <v>13</v>
      </c>
      <c r="D441" s="70">
        <v>6</v>
      </c>
      <c r="E441" s="70">
        <v>2016</v>
      </c>
      <c r="F441" s="70" t="s">
        <v>155</v>
      </c>
      <c r="G441" s="70" t="s">
        <v>2097</v>
      </c>
      <c r="H441" s="70" t="s">
        <v>2098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99</v>
      </c>
      <c r="C442" s="70">
        <v>14</v>
      </c>
      <c r="D442" s="70">
        <v>6</v>
      </c>
      <c r="E442" s="70">
        <v>2017</v>
      </c>
      <c r="F442" s="70" t="s">
        <v>156</v>
      </c>
      <c r="G442" s="70" t="s">
        <v>2097</v>
      </c>
      <c r="H442" s="70" t="s">
        <v>2098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100</v>
      </c>
      <c r="C443" s="70">
        <v>15</v>
      </c>
      <c r="D443" s="70">
        <v>6</v>
      </c>
      <c r="E443" s="70">
        <v>2018</v>
      </c>
      <c r="F443" s="70" t="s">
        <v>183</v>
      </c>
      <c r="G443" s="70" t="s">
        <v>2097</v>
      </c>
      <c r="H443" s="70" t="s">
        <v>2098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101</v>
      </c>
      <c r="C444" s="70">
        <v>16</v>
      </c>
      <c r="D444" s="70">
        <v>6</v>
      </c>
      <c r="E444" s="70">
        <v>2019</v>
      </c>
      <c r="F444" s="70" t="s">
        <v>158</v>
      </c>
      <c r="G444" s="1064" t="s">
        <v>2097</v>
      </c>
      <c r="H444" s="70" t="s">
        <v>2098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102</v>
      </c>
      <c r="C445" s="70">
        <v>17</v>
      </c>
      <c r="D445" s="70">
        <v>6</v>
      </c>
      <c r="E445" s="70">
        <v>2020</v>
      </c>
      <c r="F445" s="70" t="s">
        <v>159</v>
      </c>
      <c r="G445" s="1064" t="s">
        <v>2097</v>
      </c>
      <c r="H445" s="70" t="s">
        <v>2098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102</v>
      </c>
      <c r="C446" s="70">
        <v>18</v>
      </c>
      <c r="D446" s="70">
        <v>6</v>
      </c>
      <c r="E446" s="70">
        <v>2021</v>
      </c>
      <c r="F446" s="70" t="s">
        <v>160</v>
      </c>
      <c r="G446" s="70" t="s">
        <v>2097</v>
      </c>
      <c r="H446" s="70" t="s">
        <v>2098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102</v>
      </c>
      <c r="C447" s="70">
        <v>19</v>
      </c>
      <c r="D447" s="70">
        <v>6</v>
      </c>
      <c r="E447" s="70">
        <v>2022</v>
      </c>
      <c r="F447" s="70" t="s">
        <v>161</v>
      </c>
      <c r="G447" s="70" t="s">
        <v>2097</v>
      </c>
      <c r="H447" s="70" t="s">
        <v>2098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102</v>
      </c>
      <c r="C448" s="70">
        <v>20</v>
      </c>
      <c r="D448" s="70">
        <v>6</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102</v>
      </c>
      <c r="C449" s="70">
        <v>21</v>
      </c>
      <c r="D449" s="70">
        <v>6</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324</v>
      </c>
      <c r="C450" s="70">
        <v>1</v>
      </c>
      <c r="D450" s="70">
        <v>20</v>
      </c>
      <c r="E450" s="70">
        <v>1990</v>
      </c>
      <c r="F450" s="70" t="s">
        <v>787</v>
      </c>
      <c r="G450" s="70" t="s">
        <v>2120</v>
      </c>
      <c r="H450" s="70" t="s">
        <v>2121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325</v>
      </c>
      <c r="C451" s="70">
        <v>2</v>
      </c>
      <c r="D451" s="70">
        <v>20</v>
      </c>
      <c r="E451" s="70">
        <v>2005</v>
      </c>
      <c r="F451" s="70" t="s">
        <v>789</v>
      </c>
      <c r="G451" s="70" t="s">
        <v>2120</v>
      </c>
      <c r="H451" s="70" t="s">
        <v>2121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326</v>
      </c>
      <c r="C452" s="70">
        <v>3</v>
      </c>
      <c r="D452" s="70">
        <v>20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327</v>
      </c>
      <c r="C453" s="70">
        <v>4</v>
      </c>
      <c r="D453" s="70">
        <v>20</v>
      </c>
      <c r="E453" s="70">
        <v>2007</v>
      </c>
      <c r="F453" s="70" t="s">
        <v>791</v>
      </c>
      <c r="G453" s="70" t="s">
        <v>2120</v>
      </c>
      <c r="H453" s="70" t="s">
        <v>2121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328</v>
      </c>
      <c r="C454" s="70">
        <v>5</v>
      </c>
      <c r="D454" s="70">
        <v>20</v>
      </c>
      <c r="E454" s="70">
        <v>2008</v>
      </c>
      <c r="F454" s="70" t="s">
        <v>792</v>
      </c>
      <c r="G454" s="70" t="s">
        <v>2120</v>
      </c>
      <c r="H454" s="70" t="s">
        <v>2121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329</v>
      </c>
      <c r="C455" s="70">
        <v>6</v>
      </c>
      <c r="D455" s="70">
        <v>20</v>
      </c>
      <c r="E455" s="70">
        <v>2009</v>
      </c>
      <c r="F455" s="70" t="s">
        <v>176</v>
      </c>
      <c r="G455" s="70" t="s">
        <v>2120</v>
      </c>
      <c r="H455" s="70" t="s">
        <v>2121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2127</v>
      </c>
      <c r="B456" s="70">
        <v>330</v>
      </c>
      <c r="C456" s="70">
        <v>7</v>
      </c>
      <c r="D456" s="70">
        <v>20</v>
      </c>
      <c r="E456" s="70">
        <v>2010</v>
      </c>
      <c r="F456" s="70" t="s">
        <v>177</v>
      </c>
      <c r="G456" s="70" t="s">
        <v>2120</v>
      </c>
      <c r="H456" s="70" t="s">
        <v>2121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2128</v>
      </c>
      <c r="B457" s="70">
        <v>331</v>
      </c>
      <c r="C457" s="70">
        <v>8</v>
      </c>
      <c r="D457" s="70">
        <v>20</v>
      </c>
      <c r="E457" s="70">
        <v>2011</v>
      </c>
      <c r="F457" s="70" t="s">
        <v>178</v>
      </c>
      <c r="G457" s="70" t="s">
        <v>2120</v>
      </c>
      <c r="H457" s="70" t="s">
        <v>2121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2129</v>
      </c>
      <c r="B458" s="70">
        <v>332</v>
      </c>
      <c r="C458" s="70">
        <v>9</v>
      </c>
      <c r="D458" s="70">
        <v>20</v>
      </c>
      <c r="E458" s="70">
        <v>2012</v>
      </c>
      <c r="F458" s="70" t="s">
        <v>179</v>
      </c>
      <c r="G458" s="70" t="s">
        <v>2120</v>
      </c>
      <c r="H458" s="70" t="s">
        <v>2121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2130</v>
      </c>
      <c r="B459" s="70">
        <v>333</v>
      </c>
      <c r="C459" s="70">
        <v>10</v>
      </c>
      <c r="D459" s="70">
        <v>20</v>
      </c>
      <c r="E459" s="70">
        <v>2013</v>
      </c>
      <c r="F459" s="70" t="s">
        <v>180</v>
      </c>
      <c r="G459" s="70" t="s">
        <v>2120</v>
      </c>
      <c r="H459" s="70" t="s">
        <v>2121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2131</v>
      </c>
      <c r="B460" s="70">
        <v>334</v>
      </c>
      <c r="C460" s="70">
        <v>11</v>
      </c>
      <c r="D460" s="70">
        <v>20</v>
      </c>
      <c r="E460" s="70">
        <v>2014</v>
      </c>
      <c r="F460" s="70" t="s">
        <v>181</v>
      </c>
      <c r="G460" s="70" t="s">
        <v>2120</v>
      </c>
      <c r="H460" s="70" t="s">
        <v>2121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2132</v>
      </c>
      <c r="B461" s="70">
        <v>335</v>
      </c>
      <c r="C461" s="70">
        <v>12</v>
      </c>
      <c r="D461" s="70">
        <v>20</v>
      </c>
      <c r="E461" s="70">
        <v>2015</v>
      </c>
      <c r="F461" s="70" t="s">
        <v>182</v>
      </c>
      <c r="G461" s="70" t="s">
        <v>2120</v>
      </c>
      <c r="H461" s="70" t="s">
        <v>2121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2133</v>
      </c>
      <c r="B462" s="70">
        <v>336</v>
      </c>
      <c r="C462" s="70">
        <v>13</v>
      </c>
      <c r="D462" s="70">
        <v>20</v>
      </c>
      <c r="E462" s="70">
        <v>2016</v>
      </c>
      <c r="F462" s="70" t="s">
        <v>155</v>
      </c>
      <c r="G462" s="1064" t="s">
        <v>2120</v>
      </c>
      <c r="H462" s="70" t="s">
        <v>2121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2134</v>
      </c>
      <c r="B463" s="70">
        <v>337</v>
      </c>
      <c r="C463" s="70">
        <v>14</v>
      </c>
      <c r="D463" s="70">
        <v>20</v>
      </c>
      <c r="E463" s="70">
        <v>2017</v>
      </c>
      <c r="F463" s="70" t="s">
        <v>156</v>
      </c>
      <c r="G463" s="1064" t="s">
        <v>2120</v>
      </c>
      <c r="H463" s="70" t="s">
        <v>2121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2135</v>
      </c>
      <c r="B464" s="70">
        <v>338</v>
      </c>
      <c r="C464" s="70">
        <v>15</v>
      </c>
      <c r="D464" s="70">
        <v>20</v>
      </c>
      <c r="E464" s="70">
        <v>2018</v>
      </c>
      <c r="F464" s="70" t="s">
        <v>183</v>
      </c>
      <c r="G464" s="70" t="s">
        <v>2120</v>
      </c>
      <c r="H464" s="70" t="s">
        <v>2121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2136</v>
      </c>
      <c r="B465" s="70">
        <v>339</v>
      </c>
      <c r="C465" s="70">
        <v>16</v>
      </c>
      <c r="D465" s="70">
        <v>20</v>
      </c>
      <c r="E465" s="70">
        <v>2019</v>
      </c>
      <c r="F465" s="70" t="s">
        <v>158</v>
      </c>
      <c r="G465" s="70" t="s">
        <v>2120</v>
      </c>
      <c r="H465" s="70" t="s">
        <v>2121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2137</v>
      </c>
      <c r="B466" s="70">
        <v>340</v>
      </c>
      <c r="C466" s="70">
        <v>17</v>
      </c>
      <c r="D466" s="70">
        <v>20</v>
      </c>
      <c r="E466" s="70">
        <v>2020</v>
      </c>
      <c r="F466" s="70" t="s">
        <v>159</v>
      </c>
      <c r="G466" s="70" t="s">
        <v>2120</v>
      </c>
      <c r="H466" s="70" t="s">
        <v>2121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2138</v>
      </c>
      <c r="B467" s="70">
        <v>340</v>
      </c>
      <c r="C467" s="70">
        <v>18</v>
      </c>
      <c r="D467" s="70">
        <v>20</v>
      </c>
      <c r="E467" s="70">
        <v>2021</v>
      </c>
      <c r="F467" s="70" t="s">
        <v>160</v>
      </c>
      <c r="G467" s="70" t="s">
        <v>2120</v>
      </c>
      <c r="H467" s="70" t="s">
        <v>2121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2139</v>
      </c>
      <c r="B468" s="70">
        <v>340</v>
      </c>
      <c r="C468" s="70">
        <v>19</v>
      </c>
      <c r="D468" s="70">
        <v>20</v>
      </c>
      <c r="E468" s="70">
        <v>2022</v>
      </c>
      <c r="F468" s="70" t="s">
        <v>161</v>
      </c>
      <c r="G468" s="70" t="s">
        <v>2120</v>
      </c>
      <c r="H468" s="70" t="s">
        <v>2121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340</v>
      </c>
      <c r="C469" s="70">
        <v>20</v>
      </c>
      <c r="D469" s="70">
        <v>20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340</v>
      </c>
      <c r="C470" s="70">
        <v>21</v>
      </c>
      <c r="D470" s="70">
        <v>20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477</v>
      </c>
      <c r="C471" s="70">
        <v>1</v>
      </c>
      <c r="D471" s="70">
        <v>29</v>
      </c>
      <c r="E471" s="70">
        <v>1990</v>
      </c>
      <c r="F471" s="70" t="s">
        <v>787</v>
      </c>
      <c r="G471" s="70" t="s">
        <v>2143</v>
      </c>
      <c r="H471" s="70" t="s">
        <v>2144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478</v>
      </c>
      <c r="C472" s="70">
        <v>2</v>
      </c>
      <c r="D472" s="70">
        <v>29</v>
      </c>
      <c r="E472" s="70">
        <v>2005</v>
      </c>
      <c r="F472" s="70" t="s">
        <v>789</v>
      </c>
      <c r="G472" s="70" t="s">
        <v>2143</v>
      </c>
      <c r="H472" s="70" t="s">
        <v>2144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479</v>
      </c>
      <c r="C473" s="70">
        <v>3</v>
      </c>
      <c r="D473" s="70">
        <v>29</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480</v>
      </c>
      <c r="C474" s="70">
        <v>4</v>
      </c>
      <c r="D474" s="70">
        <v>29</v>
      </c>
      <c r="E474" s="70">
        <v>2007</v>
      </c>
      <c r="F474" s="70" t="s">
        <v>791</v>
      </c>
      <c r="G474" s="70" t="s">
        <v>2143</v>
      </c>
      <c r="H474" s="70" t="s">
        <v>2144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481</v>
      </c>
      <c r="C475" s="70">
        <v>5</v>
      </c>
      <c r="D475" s="70">
        <v>29</v>
      </c>
      <c r="E475" s="70">
        <v>2008</v>
      </c>
      <c r="F475" s="70" t="s">
        <v>792</v>
      </c>
      <c r="G475" s="70" t="s">
        <v>2143</v>
      </c>
      <c r="H475" s="70" t="s">
        <v>2144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482</v>
      </c>
      <c r="C476" s="70">
        <v>6</v>
      </c>
      <c r="D476" s="70">
        <v>29</v>
      </c>
      <c r="E476" s="70">
        <v>2009</v>
      </c>
      <c r="F476" s="70" t="s">
        <v>176</v>
      </c>
      <c r="G476" s="70" t="s">
        <v>2143</v>
      </c>
      <c r="H476" s="70" t="s">
        <v>2144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2150</v>
      </c>
      <c r="B477" s="70">
        <v>483</v>
      </c>
      <c r="C477" s="70">
        <v>7</v>
      </c>
      <c r="D477" s="70">
        <v>29</v>
      </c>
      <c r="E477" s="70">
        <v>2010</v>
      </c>
      <c r="F477" s="70" t="s">
        <v>177</v>
      </c>
      <c r="G477" s="70" t="s">
        <v>2143</v>
      </c>
      <c r="H477" s="70" t="s">
        <v>2144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2151</v>
      </c>
      <c r="B478" s="70">
        <v>484</v>
      </c>
      <c r="C478" s="70">
        <v>8</v>
      </c>
      <c r="D478" s="70">
        <v>29</v>
      </c>
      <c r="E478" s="70">
        <v>2011</v>
      </c>
      <c r="F478" s="70" t="s">
        <v>178</v>
      </c>
      <c r="G478" s="70" t="s">
        <v>2143</v>
      </c>
      <c r="H478" s="70" t="s">
        <v>2144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2152</v>
      </c>
      <c r="B479" s="70">
        <v>485</v>
      </c>
      <c r="C479" s="70">
        <v>9</v>
      </c>
      <c r="D479" s="70">
        <v>29</v>
      </c>
      <c r="E479" s="70">
        <v>2012</v>
      </c>
      <c r="F479" s="70" t="s">
        <v>179</v>
      </c>
      <c r="G479" s="70" t="s">
        <v>2143</v>
      </c>
      <c r="H479" s="70" t="s">
        <v>2144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2153</v>
      </c>
      <c r="B480" s="70">
        <v>486</v>
      </c>
      <c r="C480" s="70">
        <v>10</v>
      </c>
      <c r="D480" s="70">
        <v>29</v>
      </c>
      <c r="E480" s="70">
        <v>2013</v>
      </c>
      <c r="F480" s="70" t="s">
        <v>180</v>
      </c>
      <c r="G480" s="70" t="s">
        <v>2143</v>
      </c>
      <c r="H480" s="70" t="s">
        <v>2144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2154</v>
      </c>
      <c r="B481" s="70">
        <v>487</v>
      </c>
      <c r="C481" s="70">
        <v>11</v>
      </c>
      <c r="D481" s="70">
        <v>29</v>
      </c>
      <c r="E481" s="70">
        <v>2014</v>
      </c>
      <c r="F481" s="70" t="s">
        <v>181</v>
      </c>
      <c r="G481" s="70" t="s">
        <v>2143</v>
      </c>
      <c r="H481" s="70" t="s">
        <v>2144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2155</v>
      </c>
      <c r="B482" s="70">
        <v>488</v>
      </c>
      <c r="C482" s="70">
        <v>12</v>
      </c>
      <c r="D482" s="70">
        <v>29</v>
      </c>
      <c r="E482" s="70">
        <v>2015</v>
      </c>
      <c r="F482" s="70" t="s">
        <v>182</v>
      </c>
      <c r="G482" s="1064" t="s">
        <v>2143</v>
      </c>
      <c r="H482" s="70" t="s">
        <v>2144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2156</v>
      </c>
      <c r="B483" s="70">
        <v>489</v>
      </c>
      <c r="C483" s="70">
        <v>13</v>
      </c>
      <c r="D483" s="70">
        <v>29</v>
      </c>
      <c r="E483" s="70">
        <v>2016</v>
      </c>
      <c r="F483" s="70" t="s">
        <v>155</v>
      </c>
      <c r="G483" s="1064" t="s">
        <v>2143</v>
      </c>
      <c r="H483" s="70" t="s">
        <v>2144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2157</v>
      </c>
      <c r="B484" s="70">
        <v>490</v>
      </c>
      <c r="C484" s="70">
        <v>14</v>
      </c>
      <c r="D484" s="70">
        <v>29</v>
      </c>
      <c r="E484" s="70">
        <v>2017</v>
      </c>
      <c r="F484" s="70" t="s">
        <v>156</v>
      </c>
      <c r="G484" s="70" t="s">
        <v>2143</v>
      </c>
      <c r="H484" s="70" t="s">
        <v>2144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2158</v>
      </c>
      <c r="B485" s="70">
        <v>491</v>
      </c>
      <c r="C485" s="70">
        <v>15</v>
      </c>
      <c r="D485" s="70">
        <v>29</v>
      </c>
      <c r="E485" s="70">
        <v>2018</v>
      </c>
      <c r="F485" s="70" t="s">
        <v>183</v>
      </c>
      <c r="G485" s="70" t="s">
        <v>2143</v>
      </c>
      <c r="H485" s="70" t="s">
        <v>2144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2159</v>
      </c>
      <c r="B486" s="70">
        <v>492</v>
      </c>
      <c r="C486" s="70">
        <v>16</v>
      </c>
      <c r="D486" s="70">
        <v>29</v>
      </c>
      <c r="E486" s="70">
        <v>2019</v>
      </c>
      <c r="F486" s="70" t="s">
        <v>158</v>
      </c>
      <c r="G486" s="70" t="s">
        <v>2143</v>
      </c>
      <c r="H486" s="70" t="s">
        <v>2144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2160</v>
      </c>
      <c r="B487" s="70">
        <v>493</v>
      </c>
      <c r="C487" s="70">
        <v>17</v>
      </c>
      <c r="D487" s="70">
        <v>29</v>
      </c>
      <c r="E487" s="70">
        <v>2020</v>
      </c>
      <c r="F487" s="70" t="s">
        <v>159</v>
      </c>
      <c r="G487" s="70" t="s">
        <v>2143</v>
      </c>
      <c r="H487" s="70" t="s">
        <v>2144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2161</v>
      </c>
      <c r="B488" s="70">
        <v>493</v>
      </c>
      <c r="C488" s="70">
        <v>18</v>
      </c>
      <c r="D488" s="70">
        <v>29</v>
      </c>
      <c r="E488" s="70">
        <v>2021</v>
      </c>
      <c r="F488" s="70" t="s">
        <v>160</v>
      </c>
      <c r="G488" s="70" t="s">
        <v>2143</v>
      </c>
      <c r="H488" s="70" t="s">
        <v>2144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2162</v>
      </c>
      <c r="B489" s="70">
        <v>493</v>
      </c>
      <c r="C489" s="70">
        <v>19</v>
      </c>
      <c r="D489" s="70">
        <v>29</v>
      </c>
      <c r="E489" s="70">
        <v>2022</v>
      </c>
      <c r="F489" s="70" t="s">
        <v>161</v>
      </c>
      <c r="G489" s="70" t="s">
        <v>2143</v>
      </c>
      <c r="H489" s="70" t="s">
        <v>2144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493</v>
      </c>
      <c r="C490" s="70">
        <v>20</v>
      </c>
      <c r="D490" s="70">
        <v>29</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493</v>
      </c>
      <c r="C491" s="70">
        <v>21</v>
      </c>
      <c r="D491" s="70">
        <v>29</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137</v>
      </c>
      <c r="C513" s="70">
        <v>1</v>
      </c>
      <c r="D513" s="70">
        <v>9</v>
      </c>
      <c r="E513" s="70">
        <v>1990</v>
      </c>
      <c r="F513" s="70" t="s">
        <v>787</v>
      </c>
      <c r="G513" s="70" t="s">
        <v>2189</v>
      </c>
      <c r="H513" s="70" t="s">
        <v>2190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138</v>
      </c>
      <c r="C514" s="70">
        <v>2</v>
      </c>
      <c r="D514" s="70">
        <v>9</v>
      </c>
      <c r="E514" s="70">
        <v>2005</v>
      </c>
      <c r="F514" s="70" t="s">
        <v>789</v>
      </c>
      <c r="G514" s="70" t="s">
        <v>2189</v>
      </c>
      <c r="H514" s="70" t="s">
        <v>2190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139</v>
      </c>
      <c r="C515" s="70">
        <v>3</v>
      </c>
      <c r="D515" s="70">
        <v>9</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140</v>
      </c>
      <c r="C516" s="70">
        <v>4</v>
      </c>
      <c r="D516" s="70">
        <v>9</v>
      </c>
      <c r="E516" s="70">
        <v>2007</v>
      </c>
      <c r="F516" s="70" t="s">
        <v>791</v>
      </c>
      <c r="G516" s="70" t="s">
        <v>2189</v>
      </c>
      <c r="H516" s="70" t="s">
        <v>2190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141</v>
      </c>
      <c r="C517" s="70">
        <v>5</v>
      </c>
      <c r="D517" s="70">
        <v>9</v>
      </c>
      <c r="E517" s="70">
        <v>2008</v>
      </c>
      <c r="F517" s="70" t="s">
        <v>792</v>
      </c>
      <c r="G517" s="70" t="s">
        <v>2189</v>
      </c>
      <c r="H517" s="70" t="s">
        <v>2190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142</v>
      </c>
      <c r="C518" s="70">
        <v>6</v>
      </c>
      <c r="D518" s="70">
        <v>9</v>
      </c>
      <c r="E518" s="70">
        <v>2009</v>
      </c>
      <c r="F518" s="70" t="s">
        <v>176</v>
      </c>
      <c r="G518" s="70" t="s">
        <v>2189</v>
      </c>
      <c r="H518" s="70" t="s">
        <v>2190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143</v>
      </c>
      <c r="C519" s="70">
        <v>7</v>
      </c>
      <c r="D519" s="70">
        <v>9</v>
      </c>
      <c r="E519" s="70">
        <v>2010</v>
      </c>
      <c r="F519" s="70" t="s">
        <v>177</v>
      </c>
      <c r="G519" s="70" t="s">
        <v>2189</v>
      </c>
      <c r="H519" s="70" t="s">
        <v>2190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144</v>
      </c>
      <c r="C520" s="70">
        <v>8</v>
      </c>
      <c r="D520" s="70">
        <v>9</v>
      </c>
      <c r="E520" s="70">
        <v>2011</v>
      </c>
      <c r="F520" s="70" t="s">
        <v>178</v>
      </c>
      <c r="G520" s="1064" t="s">
        <v>2189</v>
      </c>
      <c r="H520" s="70" t="s">
        <v>2190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145</v>
      </c>
      <c r="C521" s="70">
        <v>9</v>
      </c>
      <c r="D521" s="70">
        <v>9</v>
      </c>
      <c r="E521" s="70">
        <v>2012</v>
      </c>
      <c r="F521" s="70" t="s">
        <v>179</v>
      </c>
      <c r="G521" s="1064" t="s">
        <v>2189</v>
      </c>
      <c r="H521" s="70" t="s">
        <v>2190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146</v>
      </c>
      <c r="C522" s="70">
        <v>10</v>
      </c>
      <c r="D522" s="70">
        <v>9</v>
      </c>
      <c r="E522" s="70">
        <v>2013</v>
      </c>
      <c r="F522" s="70" t="s">
        <v>180</v>
      </c>
      <c r="G522" s="70" t="s">
        <v>2189</v>
      </c>
      <c r="H522" s="70" t="s">
        <v>2190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147</v>
      </c>
      <c r="C523" s="70">
        <v>11</v>
      </c>
      <c r="D523" s="70">
        <v>9</v>
      </c>
      <c r="E523" s="70">
        <v>2014</v>
      </c>
      <c r="F523" s="70" t="s">
        <v>181</v>
      </c>
      <c r="G523" s="70" t="s">
        <v>2189</v>
      </c>
      <c r="H523" s="70" t="s">
        <v>2190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148</v>
      </c>
      <c r="C524" s="70">
        <v>12</v>
      </c>
      <c r="D524" s="70">
        <v>9</v>
      </c>
      <c r="E524" s="70">
        <v>2015</v>
      </c>
      <c r="F524" s="70" t="s">
        <v>182</v>
      </c>
      <c r="G524" s="70" t="s">
        <v>2189</v>
      </c>
      <c r="H524" s="70" t="s">
        <v>2190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149</v>
      </c>
      <c r="C525" s="70">
        <v>13</v>
      </c>
      <c r="D525" s="70">
        <v>9</v>
      </c>
      <c r="E525" s="70">
        <v>2016</v>
      </c>
      <c r="F525" s="70" t="s">
        <v>155</v>
      </c>
      <c r="G525" s="70" t="s">
        <v>2189</v>
      </c>
      <c r="H525" s="70" t="s">
        <v>2190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150</v>
      </c>
      <c r="C526" s="70">
        <v>14</v>
      </c>
      <c r="D526" s="70">
        <v>9</v>
      </c>
      <c r="E526" s="70">
        <v>2017</v>
      </c>
      <c r="F526" s="70" t="s">
        <v>156</v>
      </c>
      <c r="G526" s="70" t="s">
        <v>2189</v>
      </c>
      <c r="H526" s="70" t="s">
        <v>2190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151</v>
      </c>
      <c r="C527" s="70">
        <v>15</v>
      </c>
      <c r="D527" s="70">
        <v>9</v>
      </c>
      <c r="E527" s="70">
        <v>2018</v>
      </c>
      <c r="F527" s="70" t="s">
        <v>183</v>
      </c>
      <c r="G527" s="70" t="s">
        <v>2189</v>
      </c>
      <c r="H527" s="70" t="s">
        <v>2190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152</v>
      </c>
      <c r="C528" s="70">
        <v>16</v>
      </c>
      <c r="D528" s="70">
        <v>9</v>
      </c>
      <c r="E528" s="70">
        <v>2019</v>
      </c>
      <c r="F528" s="70" t="s">
        <v>158</v>
      </c>
      <c r="G528" s="70" t="s">
        <v>2189</v>
      </c>
      <c r="H528" s="70" t="s">
        <v>2190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153</v>
      </c>
      <c r="C529" s="70">
        <v>17</v>
      </c>
      <c r="D529" s="70">
        <v>9</v>
      </c>
      <c r="E529" s="70">
        <v>2020</v>
      </c>
      <c r="F529" s="70" t="s">
        <v>159</v>
      </c>
      <c r="G529" s="70" t="s">
        <v>2189</v>
      </c>
      <c r="H529" s="70" t="s">
        <v>2190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153</v>
      </c>
      <c r="C530" s="70">
        <v>18</v>
      </c>
      <c r="D530" s="70">
        <v>9</v>
      </c>
      <c r="E530" s="70">
        <v>2021</v>
      </c>
      <c r="F530" s="70" t="s">
        <v>160</v>
      </c>
      <c r="G530" s="70" t="s">
        <v>2189</v>
      </c>
      <c r="H530" s="70" t="s">
        <v>2190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153</v>
      </c>
      <c r="C531" s="70">
        <v>19</v>
      </c>
      <c r="D531" s="70">
        <v>9</v>
      </c>
      <c r="E531" s="70">
        <v>2022</v>
      </c>
      <c r="F531" s="70" t="s">
        <v>161</v>
      </c>
      <c r="G531" s="70" t="s">
        <v>2189</v>
      </c>
      <c r="H531" s="70" t="s">
        <v>2190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153</v>
      </c>
      <c r="C532" s="70">
        <v>20</v>
      </c>
      <c r="D532" s="70">
        <v>9</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153</v>
      </c>
      <c r="C533" s="70">
        <v>21</v>
      </c>
      <c r="D533" s="70">
        <v>9</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103</v>
      </c>
      <c r="C555" s="70">
        <v>1</v>
      </c>
      <c r="D555" s="70">
        <v>7</v>
      </c>
      <c r="E555" s="70">
        <v>1990</v>
      </c>
      <c r="F555" s="70" t="s">
        <v>787</v>
      </c>
      <c r="G555" s="70" t="s">
        <v>2235</v>
      </c>
      <c r="H555" s="70" t="s">
        <v>2236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104</v>
      </c>
      <c r="C556" s="70">
        <v>2</v>
      </c>
      <c r="D556" s="70">
        <v>7</v>
      </c>
      <c r="E556" s="70">
        <v>2005</v>
      </c>
      <c r="F556" s="70" t="s">
        <v>789</v>
      </c>
      <c r="G556" s="70" t="s">
        <v>2235</v>
      </c>
      <c r="H556" s="70" t="s">
        <v>2236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105</v>
      </c>
      <c r="C557" s="70">
        <v>3</v>
      </c>
      <c r="D557" s="70">
        <v>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106</v>
      </c>
      <c r="C558" s="70">
        <v>4</v>
      </c>
      <c r="D558" s="70">
        <v>7</v>
      </c>
      <c r="E558" s="70">
        <v>2007</v>
      </c>
      <c r="F558" s="70" t="s">
        <v>791</v>
      </c>
      <c r="G558" s="1064" t="s">
        <v>2235</v>
      </c>
      <c r="H558" s="70" t="s">
        <v>2236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107</v>
      </c>
      <c r="C559" s="70">
        <v>5</v>
      </c>
      <c r="D559" s="70">
        <v>7</v>
      </c>
      <c r="E559" s="70">
        <v>2008</v>
      </c>
      <c r="F559" s="70" t="s">
        <v>792</v>
      </c>
      <c r="G559" s="1064" t="s">
        <v>2235</v>
      </c>
      <c r="H559" s="70" t="s">
        <v>2236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108</v>
      </c>
      <c r="C560" s="70">
        <v>6</v>
      </c>
      <c r="D560" s="70">
        <v>7</v>
      </c>
      <c r="E560" s="70">
        <v>2009</v>
      </c>
      <c r="F560" s="70" t="s">
        <v>176</v>
      </c>
      <c r="G560" s="70" t="s">
        <v>2235</v>
      </c>
      <c r="H560" s="70" t="s">
        <v>2236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2242</v>
      </c>
      <c r="B561" s="70">
        <v>109</v>
      </c>
      <c r="C561" s="70">
        <v>7</v>
      </c>
      <c r="D561" s="70">
        <v>7</v>
      </c>
      <c r="E561" s="70">
        <v>2010</v>
      </c>
      <c r="F561" s="70" t="s">
        <v>177</v>
      </c>
      <c r="G561" s="70" t="s">
        <v>2235</v>
      </c>
      <c r="H561" s="70" t="s">
        <v>2236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2243</v>
      </c>
      <c r="B562" s="70">
        <v>110</v>
      </c>
      <c r="C562" s="70">
        <v>8</v>
      </c>
      <c r="D562" s="70">
        <v>7</v>
      </c>
      <c r="E562" s="70">
        <v>2011</v>
      </c>
      <c r="F562" s="70" t="s">
        <v>178</v>
      </c>
      <c r="G562" s="70" t="s">
        <v>2235</v>
      </c>
      <c r="H562" s="70" t="s">
        <v>2236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2244</v>
      </c>
      <c r="B563" s="70">
        <v>111</v>
      </c>
      <c r="C563" s="70">
        <v>9</v>
      </c>
      <c r="D563" s="70">
        <v>7</v>
      </c>
      <c r="E563" s="70">
        <v>2012</v>
      </c>
      <c r="F563" s="70" t="s">
        <v>179</v>
      </c>
      <c r="G563" s="70" t="s">
        <v>2235</v>
      </c>
      <c r="H563" s="70" t="s">
        <v>2236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2245</v>
      </c>
      <c r="B564" s="70">
        <v>112</v>
      </c>
      <c r="C564" s="70">
        <v>10</v>
      </c>
      <c r="D564" s="70">
        <v>7</v>
      </c>
      <c r="E564" s="70">
        <v>2013</v>
      </c>
      <c r="F564" s="70" t="s">
        <v>180</v>
      </c>
      <c r="G564" s="70" t="s">
        <v>2235</v>
      </c>
      <c r="H564" s="70" t="s">
        <v>2236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2246</v>
      </c>
      <c r="B565" s="70">
        <v>113</v>
      </c>
      <c r="C565" s="70">
        <v>11</v>
      </c>
      <c r="D565" s="70">
        <v>7</v>
      </c>
      <c r="E565" s="70">
        <v>2014</v>
      </c>
      <c r="F565" s="70" t="s">
        <v>181</v>
      </c>
      <c r="G565" s="70" t="s">
        <v>2235</v>
      </c>
      <c r="H565" s="70" t="s">
        <v>2236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2247</v>
      </c>
      <c r="B566" s="70">
        <v>114</v>
      </c>
      <c r="C566" s="70">
        <v>12</v>
      </c>
      <c r="D566" s="70">
        <v>7</v>
      </c>
      <c r="E566" s="70">
        <v>2015</v>
      </c>
      <c r="F566" s="70" t="s">
        <v>182</v>
      </c>
      <c r="G566" s="70" t="s">
        <v>2235</v>
      </c>
      <c r="H566" s="70" t="s">
        <v>2236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2248</v>
      </c>
      <c r="B567" s="70">
        <v>115</v>
      </c>
      <c r="C567" s="70">
        <v>13</v>
      </c>
      <c r="D567" s="70">
        <v>7</v>
      </c>
      <c r="E567" s="70">
        <v>2016</v>
      </c>
      <c r="F567" s="70" t="s">
        <v>155</v>
      </c>
      <c r="G567" s="70" t="s">
        <v>2235</v>
      </c>
      <c r="H567" s="70" t="s">
        <v>2236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2249</v>
      </c>
      <c r="B568" s="70">
        <v>116</v>
      </c>
      <c r="C568" s="70">
        <v>14</v>
      </c>
      <c r="D568" s="70">
        <v>7</v>
      </c>
      <c r="E568" s="70">
        <v>2017</v>
      </c>
      <c r="F568" s="70" t="s">
        <v>156</v>
      </c>
      <c r="G568" s="70" t="s">
        <v>2235</v>
      </c>
      <c r="H568" s="70" t="s">
        <v>2236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2250</v>
      </c>
      <c r="B569" s="70">
        <v>117</v>
      </c>
      <c r="C569" s="70">
        <v>15</v>
      </c>
      <c r="D569" s="70">
        <v>7</v>
      </c>
      <c r="E569" s="70">
        <v>2018</v>
      </c>
      <c r="F569" s="70" t="s">
        <v>183</v>
      </c>
      <c r="G569" s="70" t="s">
        <v>2235</v>
      </c>
      <c r="H569" s="70" t="s">
        <v>2236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2251</v>
      </c>
      <c r="B570" s="70">
        <v>118</v>
      </c>
      <c r="C570" s="70">
        <v>16</v>
      </c>
      <c r="D570" s="70">
        <v>7</v>
      </c>
      <c r="E570" s="70">
        <v>2019</v>
      </c>
      <c r="F570" s="70" t="s">
        <v>158</v>
      </c>
      <c r="G570" s="70" t="s">
        <v>2235</v>
      </c>
      <c r="H570" s="70" t="s">
        <v>2236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2252</v>
      </c>
      <c r="B571" s="70">
        <v>119</v>
      </c>
      <c r="C571" s="70">
        <v>17</v>
      </c>
      <c r="D571" s="70">
        <v>7</v>
      </c>
      <c r="E571" s="70">
        <v>2020</v>
      </c>
      <c r="F571" s="70" t="s">
        <v>159</v>
      </c>
      <c r="G571" s="70" t="s">
        <v>2235</v>
      </c>
      <c r="H571" s="70" t="s">
        <v>2236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2253</v>
      </c>
      <c r="B572" s="70">
        <v>119</v>
      </c>
      <c r="C572" s="70">
        <v>18</v>
      </c>
      <c r="D572" s="70">
        <v>7</v>
      </c>
      <c r="E572" s="70">
        <v>2021</v>
      </c>
      <c r="F572" s="70" t="s">
        <v>160</v>
      </c>
      <c r="G572" s="70" t="s">
        <v>2235</v>
      </c>
      <c r="H572" s="70" t="s">
        <v>2236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2254</v>
      </c>
      <c r="B573" s="70">
        <v>119</v>
      </c>
      <c r="C573" s="70">
        <v>19</v>
      </c>
      <c r="D573" s="70">
        <v>7</v>
      </c>
      <c r="E573" s="70">
        <v>2022</v>
      </c>
      <c r="F573" s="70" t="s">
        <v>161</v>
      </c>
      <c r="G573" s="70" t="s">
        <v>2235</v>
      </c>
      <c r="H573" s="70" t="s">
        <v>2236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119</v>
      </c>
      <c r="C574" s="70">
        <v>20</v>
      </c>
      <c r="D574" s="70">
        <v>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119</v>
      </c>
      <c r="C575" s="70">
        <v>21</v>
      </c>
      <c r="D575" s="70">
        <v>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358</v>
      </c>
      <c r="C597" s="70">
        <v>1</v>
      </c>
      <c r="D597" s="70">
        <v>22</v>
      </c>
      <c r="E597" s="70">
        <v>1990</v>
      </c>
      <c r="F597" s="70" t="s">
        <v>787</v>
      </c>
      <c r="G597" s="1064" t="s">
        <v>2281</v>
      </c>
      <c r="H597" s="70" t="s">
        <v>2282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359</v>
      </c>
      <c r="C598" s="70">
        <v>2</v>
      </c>
      <c r="D598" s="70">
        <v>22</v>
      </c>
      <c r="E598" s="70">
        <v>2005</v>
      </c>
      <c r="F598" s="70" t="s">
        <v>789</v>
      </c>
      <c r="G598" s="70" t="s">
        <v>2281</v>
      </c>
      <c r="H598" s="70" t="s">
        <v>2282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360</v>
      </c>
      <c r="C599" s="70">
        <v>3</v>
      </c>
      <c r="D599" s="70">
        <v>22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361</v>
      </c>
      <c r="C600" s="70">
        <v>4</v>
      </c>
      <c r="D600" s="70">
        <v>22</v>
      </c>
      <c r="E600" s="70">
        <v>2007</v>
      </c>
      <c r="F600" s="70" t="s">
        <v>791</v>
      </c>
      <c r="G600" s="70" t="s">
        <v>2281</v>
      </c>
      <c r="H600" s="70" t="s">
        <v>2282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362</v>
      </c>
      <c r="C601" s="70">
        <v>5</v>
      </c>
      <c r="D601" s="70">
        <v>22</v>
      </c>
      <c r="E601" s="70">
        <v>2008</v>
      </c>
      <c r="F601" s="70" t="s">
        <v>792</v>
      </c>
      <c r="G601" s="70" t="s">
        <v>2281</v>
      </c>
      <c r="H601" s="70" t="s">
        <v>2282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363</v>
      </c>
      <c r="C602" s="70">
        <v>6</v>
      </c>
      <c r="D602" s="70">
        <v>22</v>
      </c>
      <c r="E602" s="70">
        <v>2009</v>
      </c>
      <c r="F602" s="70" t="s">
        <v>176</v>
      </c>
      <c r="G602" s="70" t="s">
        <v>2281</v>
      </c>
      <c r="H602" s="70" t="s">
        <v>2282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2288</v>
      </c>
      <c r="B603" s="70">
        <v>364</v>
      </c>
      <c r="C603" s="70">
        <v>7</v>
      </c>
      <c r="D603" s="70">
        <v>22</v>
      </c>
      <c r="E603" s="70">
        <v>2010</v>
      </c>
      <c r="F603" s="70" t="s">
        <v>177</v>
      </c>
      <c r="G603" s="70" t="s">
        <v>2281</v>
      </c>
      <c r="H603" s="70" t="s">
        <v>2282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2289</v>
      </c>
      <c r="B604" s="70">
        <v>365</v>
      </c>
      <c r="C604" s="70">
        <v>8</v>
      </c>
      <c r="D604" s="70">
        <v>22</v>
      </c>
      <c r="E604" s="70">
        <v>2011</v>
      </c>
      <c r="F604" s="70" t="s">
        <v>178</v>
      </c>
      <c r="G604" s="70" t="s">
        <v>2281</v>
      </c>
      <c r="H604" s="70" t="s">
        <v>2282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2290</v>
      </c>
      <c r="B605" s="70">
        <v>366</v>
      </c>
      <c r="C605" s="70">
        <v>9</v>
      </c>
      <c r="D605" s="70">
        <v>22</v>
      </c>
      <c r="E605" s="70">
        <v>2012</v>
      </c>
      <c r="F605" s="70" t="s">
        <v>179</v>
      </c>
      <c r="G605" s="70" t="s">
        <v>2281</v>
      </c>
      <c r="H605" s="70" t="s">
        <v>2282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2291</v>
      </c>
      <c r="B606" s="70">
        <v>367</v>
      </c>
      <c r="C606" s="70">
        <v>10</v>
      </c>
      <c r="D606" s="70">
        <v>22</v>
      </c>
      <c r="E606" s="70">
        <v>2013</v>
      </c>
      <c r="F606" s="70" t="s">
        <v>180</v>
      </c>
      <c r="G606" s="70" t="s">
        <v>2281</v>
      </c>
      <c r="H606" s="70" t="s">
        <v>2282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2292</v>
      </c>
      <c r="B607" s="70">
        <v>368</v>
      </c>
      <c r="C607" s="70">
        <v>11</v>
      </c>
      <c r="D607" s="70">
        <v>22</v>
      </c>
      <c r="E607" s="70">
        <v>2014</v>
      </c>
      <c r="F607" s="70" t="s">
        <v>181</v>
      </c>
      <c r="G607" s="70" t="s">
        <v>2281</v>
      </c>
      <c r="H607" s="70" t="s">
        <v>2282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2293</v>
      </c>
      <c r="B608" s="70">
        <v>369</v>
      </c>
      <c r="C608" s="70">
        <v>12</v>
      </c>
      <c r="D608" s="70">
        <v>22</v>
      </c>
      <c r="E608" s="70">
        <v>2015</v>
      </c>
      <c r="F608" s="70" t="s">
        <v>182</v>
      </c>
      <c r="G608" s="70" t="s">
        <v>2281</v>
      </c>
      <c r="H608" s="70" t="s">
        <v>2282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2294</v>
      </c>
      <c r="B609" s="70">
        <v>370</v>
      </c>
      <c r="C609" s="70">
        <v>13</v>
      </c>
      <c r="D609" s="70">
        <v>22</v>
      </c>
      <c r="E609" s="70">
        <v>2016</v>
      </c>
      <c r="F609" s="70" t="s">
        <v>155</v>
      </c>
      <c r="G609" s="70" t="s">
        <v>2281</v>
      </c>
      <c r="H609" s="70" t="s">
        <v>2282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2295</v>
      </c>
      <c r="B610" s="70">
        <v>371</v>
      </c>
      <c r="C610" s="70">
        <v>14</v>
      </c>
      <c r="D610" s="70">
        <v>22</v>
      </c>
      <c r="E610" s="70">
        <v>2017</v>
      </c>
      <c r="F610" s="70" t="s">
        <v>156</v>
      </c>
      <c r="G610" s="70" t="s">
        <v>2281</v>
      </c>
      <c r="H610" s="70" t="s">
        <v>2282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2296</v>
      </c>
      <c r="B611" s="70">
        <v>372</v>
      </c>
      <c r="C611" s="70">
        <v>15</v>
      </c>
      <c r="D611" s="70">
        <v>22</v>
      </c>
      <c r="E611" s="70">
        <v>2018</v>
      </c>
      <c r="F611" s="70" t="s">
        <v>183</v>
      </c>
      <c r="G611" s="70" t="s">
        <v>2281</v>
      </c>
      <c r="H611" s="70" t="s">
        <v>2282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2297</v>
      </c>
      <c r="B612" s="70">
        <v>373</v>
      </c>
      <c r="C612" s="70">
        <v>16</v>
      </c>
      <c r="D612" s="70">
        <v>22</v>
      </c>
      <c r="E612" s="70">
        <v>2019</v>
      </c>
      <c r="F612" s="70" t="s">
        <v>158</v>
      </c>
      <c r="G612" s="70" t="s">
        <v>2281</v>
      </c>
      <c r="H612" s="70" t="s">
        <v>2282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2298</v>
      </c>
      <c r="B613" s="70">
        <v>374</v>
      </c>
      <c r="C613" s="70">
        <v>17</v>
      </c>
      <c r="D613" s="70">
        <v>22</v>
      </c>
      <c r="E613" s="70">
        <v>2020</v>
      </c>
      <c r="F613" s="70" t="s">
        <v>159</v>
      </c>
      <c r="G613" s="70" t="s">
        <v>2281</v>
      </c>
      <c r="H613" s="70" t="s">
        <v>2282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2299</v>
      </c>
      <c r="B614" s="70">
        <v>374</v>
      </c>
      <c r="C614" s="70">
        <v>18</v>
      </c>
      <c r="D614" s="70">
        <v>22</v>
      </c>
      <c r="E614" s="70">
        <v>2021</v>
      </c>
      <c r="F614" s="70" t="s">
        <v>160</v>
      </c>
      <c r="G614" s="70" t="s">
        <v>2281</v>
      </c>
      <c r="H614" s="70" t="s">
        <v>2282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2300</v>
      </c>
      <c r="B615" s="70">
        <v>374</v>
      </c>
      <c r="C615" s="70">
        <v>19</v>
      </c>
      <c r="D615" s="70">
        <v>22</v>
      </c>
      <c r="E615" s="70">
        <v>2022</v>
      </c>
      <c r="F615" s="70" t="s">
        <v>161</v>
      </c>
      <c r="G615" s="1064" t="s">
        <v>2281</v>
      </c>
      <c r="H615" s="70" t="s">
        <v>2282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374</v>
      </c>
      <c r="C616" s="70">
        <v>20</v>
      </c>
      <c r="D616" s="70">
        <v>22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374</v>
      </c>
      <c r="C617" s="70">
        <v>21</v>
      </c>
      <c r="D617" s="70">
        <v>22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1767</v>
      </c>
      <c r="B9" s="70">
        <v>1</v>
      </c>
      <c r="C9" s="70">
        <v>1</v>
      </c>
      <c r="D9" s="70">
        <v>1</v>
      </c>
      <c r="E9" s="70">
        <v>1990</v>
      </c>
      <c r="F9" s="70" t="s">
        <v>787</v>
      </c>
      <c r="G9" s="1073" t="s">
        <v>1768</v>
      </c>
      <c r="H9" s="70" t="s">
        <v>1769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1770</v>
      </c>
      <c r="B10" s="70">
        <v>2</v>
      </c>
      <c r="C10" s="70">
        <v>2</v>
      </c>
      <c r="D10" s="70">
        <v>1</v>
      </c>
      <c r="E10" s="70">
        <v>2005</v>
      </c>
      <c r="F10" s="70" t="s">
        <v>789</v>
      </c>
      <c r="G10" s="1073" t="s">
        <v>1768</v>
      </c>
      <c r="H10" s="70" t="s">
        <v>1769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1771</v>
      </c>
      <c r="B11" s="70">
        <v>3</v>
      </c>
      <c r="C11" s="70">
        <v>3</v>
      </c>
      <c r="D11" s="70">
        <v>1</v>
      </c>
      <c r="E11" s="70">
        <v>2006</v>
      </c>
      <c r="F11" s="70" t="s">
        <v>790</v>
      </c>
      <c r="G11" s="1073" t="s">
        <v>1768</v>
      </c>
      <c r="H11" s="70" t="s">
        <v>1769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1772</v>
      </c>
      <c r="B12" s="70">
        <v>4</v>
      </c>
      <c r="C12" s="70">
        <v>4</v>
      </c>
      <c r="D12" s="70">
        <v>1</v>
      </c>
      <c r="E12" s="70">
        <v>2007</v>
      </c>
      <c r="F12" s="70" t="s">
        <v>791</v>
      </c>
      <c r="G12" s="1073" t="s">
        <v>1768</v>
      </c>
      <c r="H12" s="70" t="s">
        <v>1769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1773</v>
      </c>
      <c r="B13" s="70">
        <v>5</v>
      </c>
      <c r="C13" s="70">
        <v>5</v>
      </c>
      <c r="D13" s="70">
        <v>1</v>
      </c>
      <c r="E13" s="70">
        <v>2008</v>
      </c>
      <c r="F13" s="70" t="s">
        <v>792</v>
      </c>
      <c r="G13" s="1073" t="s">
        <v>1768</v>
      </c>
      <c r="H13" s="70" t="s">
        <v>1769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1774</v>
      </c>
      <c r="B14" s="70">
        <v>6</v>
      </c>
      <c r="C14" s="70">
        <v>6</v>
      </c>
      <c r="D14" s="70">
        <v>1</v>
      </c>
      <c r="E14" s="70">
        <v>2009</v>
      </c>
      <c r="F14" s="70" t="s">
        <v>176</v>
      </c>
      <c r="G14" s="1073" t="s">
        <v>1768</v>
      </c>
      <c r="H14" s="70" t="s">
        <v>1769</v>
      </c>
      <c r="I14" s="1066"/>
      <c r="J14" s="73">
        <v>0</v>
      </c>
      <c r="K14" s="73">
        <v>0</v>
      </c>
      <c r="L14" s="73">
        <v>0</v>
      </c>
      <c r="M14" s="73">
        <v>0</v>
      </c>
      <c r="N14" s="73">
        <v>0</v>
      </c>
      <c r="O14" s="73">
        <v>0</v>
      </c>
      <c r="P14" s="73">
        <v>0</v>
      </c>
      <c r="Q14" s="73">
        <v>0</v>
      </c>
      <c r="R14" s="73">
        <v>0</v>
      </c>
      <c r="S14" s="73">
        <v>0</v>
      </c>
      <c r="T14" s="73">
        <v>9.3849999999999998</v>
      </c>
      <c r="U14" s="73">
        <v>0</v>
      </c>
      <c r="V14" s="73">
        <v>0</v>
      </c>
      <c r="W14" s="73">
        <v>0</v>
      </c>
      <c r="X14" s="73">
        <v>0</v>
      </c>
      <c r="Y14" s="73">
        <v>9.59</v>
      </c>
      <c r="Z14" s="73">
        <v>0</v>
      </c>
      <c r="AA14" s="73">
        <v>21.7</v>
      </c>
      <c r="AB14" s="73">
        <v>0</v>
      </c>
      <c r="AC14" s="73">
        <v>0</v>
      </c>
      <c r="AD14" s="73">
        <v>4.5590000000000002</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9.3849999999999998</v>
      </c>
      <c r="DV14" s="73">
        <v>0</v>
      </c>
      <c r="DW14" s="73">
        <v>0</v>
      </c>
      <c r="DX14" s="73">
        <v>0</v>
      </c>
      <c r="DY14" s="73">
        <v>0</v>
      </c>
      <c r="DZ14" s="73">
        <v>9.59</v>
      </c>
      <c r="EA14" s="73">
        <v>0</v>
      </c>
      <c r="EB14" s="73">
        <v>21.7</v>
      </c>
      <c r="EC14" s="73">
        <v>0</v>
      </c>
      <c r="ED14" s="73">
        <v>0</v>
      </c>
      <c r="EE14" s="73">
        <v>4.5590000000000002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45.234000000000002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45.234000000000002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1</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1</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1775</v>
      </c>
      <c r="B15" s="70">
        <v>7</v>
      </c>
      <c r="C15" s="70">
        <v>7</v>
      </c>
      <c r="D15" s="70">
        <v>1</v>
      </c>
      <c r="E15" s="70">
        <v>2010</v>
      </c>
      <c r="F15" s="70" t="s">
        <v>177</v>
      </c>
      <c r="G15" s="1073" t="s">
        <v>1768</v>
      </c>
      <c r="H15" s="70" t="s">
        <v>1769</v>
      </c>
      <c r="I15" s="1066"/>
      <c r="J15" s="73">
        <v>0</v>
      </c>
      <c r="K15" s="73">
        <v>0</v>
      </c>
      <c r="L15" s="73">
        <v>0</v>
      </c>
      <c r="M15" s="73">
        <v>0</v>
      </c>
      <c r="N15" s="73">
        <v>0</v>
      </c>
      <c r="O15" s="73">
        <v>0</v>
      </c>
      <c r="P15" s="73">
        <v>0</v>
      </c>
      <c r="Q15" s="73">
        <v>0</v>
      </c>
      <c r="R15" s="73">
        <v>0</v>
      </c>
      <c r="S15" s="73">
        <v>0</v>
      </c>
      <c r="T15" s="73">
        <v>6.5510000000000002</v>
      </c>
      <c r="U15" s="73">
        <v>0</v>
      </c>
      <c r="V15" s="73">
        <v>0</v>
      </c>
      <c r="W15" s="73">
        <v>0</v>
      </c>
      <c r="X15" s="73">
        <v>0</v>
      </c>
      <c r="Y15" s="73">
        <v>8.91</v>
      </c>
      <c r="Z15" s="73">
        <v>0</v>
      </c>
      <c r="AA15" s="73">
        <v>18.027000000000001</v>
      </c>
      <c r="AB15" s="73">
        <v>0</v>
      </c>
      <c r="AC15" s="73">
        <v>0</v>
      </c>
      <c r="AD15" s="73">
        <v>3.843</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6.5510000000000002</v>
      </c>
      <c r="DV15" s="73">
        <v>0</v>
      </c>
      <c r="DW15" s="73">
        <v>0</v>
      </c>
      <c r="DX15" s="73">
        <v>0</v>
      </c>
      <c r="DY15" s="73">
        <v>0</v>
      </c>
      <c r="DZ15" s="73">
        <v>8.91</v>
      </c>
      <c r="EA15" s="73">
        <v>0</v>
      </c>
      <c r="EB15" s="73">
        <v>18.027000000000001</v>
      </c>
      <c r="EC15" s="73">
        <v>0</v>
      </c>
      <c r="ED15" s="73">
        <v>0</v>
      </c>
      <c r="EE15" s="73">
        <v>3.843</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37.331000000000003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37.331000000000003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1</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1</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1776</v>
      </c>
      <c r="B16" s="70">
        <v>8</v>
      </c>
      <c r="C16" s="70">
        <v>8</v>
      </c>
      <c r="D16" s="70">
        <v>1</v>
      </c>
      <c r="E16" s="70">
        <v>2011</v>
      </c>
      <c r="F16" s="70" t="s">
        <v>178</v>
      </c>
      <c r="G16" s="1073" t="s">
        <v>1768</v>
      </c>
      <c r="H16" s="70" t="s">
        <v>1769</v>
      </c>
      <c r="I16" s="1066"/>
      <c r="J16" s="73">
        <v>0</v>
      </c>
      <c r="K16" s="73">
        <v>0</v>
      </c>
      <c r="L16" s="73">
        <v>0</v>
      </c>
      <c r="M16" s="73">
        <v>0</v>
      </c>
      <c r="N16" s="73">
        <v>0</v>
      </c>
      <c r="O16" s="73">
        <v>0</v>
      </c>
      <c r="P16" s="73">
        <v>0</v>
      </c>
      <c r="Q16" s="73">
        <v>0</v>
      </c>
      <c r="R16" s="73">
        <v>0</v>
      </c>
      <c r="S16" s="73">
        <v>0</v>
      </c>
      <c r="T16" s="73">
        <v>7.4260000000000002</v>
      </c>
      <c r="U16" s="73">
        <v>0</v>
      </c>
      <c r="V16" s="73">
        <v>0</v>
      </c>
      <c r="W16" s="73">
        <v>0</v>
      </c>
      <c r="X16" s="73">
        <v>0</v>
      </c>
      <c r="Y16" s="73">
        <v>10.7</v>
      </c>
      <c r="Z16" s="73">
        <v>0</v>
      </c>
      <c r="AA16" s="73">
        <v>15.676</v>
      </c>
      <c r="AB16" s="73">
        <v>0</v>
      </c>
      <c r="AC16" s="73">
        <v>0</v>
      </c>
      <c r="AD16" s="73">
        <v>4.101</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7.4260000000000002</v>
      </c>
      <c r="DV16" s="73">
        <v>0</v>
      </c>
      <c r="DW16" s="73">
        <v>0</v>
      </c>
      <c r="DX16" s="73">
        <v>0</v>
      </c>
      <c r="DY16" s="73">
        <v>0</v>
      </c>
      <c r="DZ16" s="73">
        <v>10.7</v>
      </c>
      <c r="EA16" s="73">
        <v>0</v>
      </c>
      <c r="EB16" s="73">
        <v>15.676</v>
      </c>
      <c r="EC16" s="73">
        <v>0</v>
      </c>
      <c r="ED16" s="73">
        <v>0</v>
      </c>
      <c r="EE16" s="73">
        <v>4.101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37.902999999999999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37.902999999999999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1</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1</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1777</v>
      </c>
      <c r="B17" s="70">
        <v>9</v>
      </c>
      <c r="C17" s="70">
        <v>9</v>
      </c>
      <c r="D17" s="70">
        <v>1</v>
      </c>
      <c r="E17" s="70">
        <v>2012</v>
      </c>
      <c r="F17" s="70" t="s">
        <v>179</v>
      </c>
      <c r="G17" s="1073" t="s">
        <v>1768</v>
      </c>
      <c r="H17" s="70" t="s">
        <v>1769</v>
      </c>
      <c r="I17" s="1066"/>
      <c r="J17" s="73">
        <v>0</v>
      </c>
      <c r="K17" s="73">
        <v>0</v>
      </c>
      <c r="L17" s="73">
        <v>0</v>
      </c>
      <c r="M17" s="73">
        <v>0</v>
      </c>
      <c r="N17" s="73">
        <v>0</v>
      </c>
      <c r="O17" s="73">
        <v>0</v>
      </c>
      <c r="P17" s="73">
        <v>0</v>
      </c>
      <c r="Q17" s="73">
        <v>0</v>
      </c>
      <c r="R17" s="73">
        <v>0</v>
      </c>
      <c r="S17" s="73">
        <v>0</v>
      </c>
      <c r="T17" s="73">
        <v>10.977</v>
      </c>
      <c r="U17" s="73">
        <v>0</v>
      </c>
      <c r="V17" s="73">
        <v>0</v>
      </c>
      <c r="W17" s="73">
        <v>0</v>
      </c>
      <c r="X17" s="73">
        <v>0</v>
      </c>
      <c r="Y17" s="73">
        <v>13.411</v>
      </c>
      <c r="Z17" s="73">
        <v>0</v>
      </c>
      <c r="AA17" s="73">
        <v>20.588000000000001</v>
      </c>
      <c r="AB17" s="73">
        <v>0</v>
      </c>
      <c r="AC17" s="73">
        <v>0</v>
      </c>
      <c r="AD17" s="73">
        <v>5.8520000000000003</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10.977</v>
      </c>
      <c r="DV17" s="73">
        <v>0</v>
      </c>
      <c r="DW17" s="73">
        <v>0</v>
      </c>
      <c r="DX17" s="73">
        <v>0</v>
      </c>
      <c r="DY17" s="73">
        <v>0</v>
      </c>
      <c r="DZ17" s="73">
        <v>13.411</v>
      </c>
      <c r="EA17" s="73">
        <v>0</v>
      </c>
      <c r="EB17" s="73">
        <v>20.588000000000001</v>
      </c>
      <c r="EC17" s="73">
        <v>0</v>
      </c>
      <c r="ED17" s="73">
        <v>0</v>
      </c>
      <c r="EE17" s="73">
        <v>5.8520000000000003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50.828000000000003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50.828000000000003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1</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1</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1778</v>
      </c>
      <c r="B18" s="70">
        <v>10</v>
      </c>
      <c r="C18" s="70">
        <v>10</v>
      </c>
      <c r="D18" s="70">
        <v>1</v>
      </c>
      <c r="E18" s="70">
        <v>2013</v>
      </c>
      <c r="F18" s="70" t="s">
        <v>180</v>
      </c>
      <c r="G18" s="1073" t="s">
        <v>1768</v>
      </c>
      <c r="H18" s="70" t="s">
        <v>1769</v>
      </c>
      <c r="I18" s="1066"/>
      <c r="J18" s="73">
        <v>0</v>
      </c>
      <c r="K18" s="73">
        <v>0</v>
      </c>
      <c r="L18" s="73">
        <v>0</v>
      </c>
      <c r="M18" s="73">
        <v>0</v>
      </c>
      <c r="N18" s="73">
        <v>0</v>
      </c>
      <c r="O18" s="73">
        <v>0</v>
      </c>
      <c r="P18" s="73">
        <v>0</v>
      </c>
      <c r="Q18" s="73">
        <v>0</v>
      </c>
      <c r="R18" s="73">
        <v>0</v>
      </c>
      <c r="S18" s="73">
        <v>0</v>
      </c>
      <c r="T18" s="73">
        <v>10.589</v>
      </c>
      <c r="U18" s="73">
        <v>0</v>
      </c>
      <c r="V18" s="73">
        <v>0</v>
      </c>
      <c r="W18" s="73">
        <v>0</v>
      </c>
      <c r="X18" s="73">
        <v>0</v>
      </c>
      <c r="Y18" s="73">
        <v>20.396000000000001</v>
      </c>
      <c r="Z18" s="73">
        <v>0</v>
      </c>
      <c r="AA18" s="73">
        <v>20.620999999999999</v>
      </c>
      <c r="AB18" s="73">
        <v>0</v>
      </c>
      <c r="AC18" s="73">
        <v>0</v>
      </c>
      <c r="AD18" s="73">
        <v>5.7380000000000004</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10.589</v>
      </c>
      <c r="DV18" s="73">
        <v>0</v>
      </c>
      <c r="DW18" s="73">
        <v>0</v>
      </c>
      <c r="DX18" s="73">
        <v>0</v>
      </c>
      <c r="DY18" s="73">
        <v>0</v>
      </c>
      <c r="DZ18" s="73">
        <v>20.396000000000001</v>
      </c>
      <c r="EA18" s="73">
        <v>0</v>
      </c>
      <c r="EB18" s="73">
        <v>20.620999999999999</v>
      </c>
      <c r="EC18" s="73">
        <v>0</v>
      </c>
      <c r="ED18" s="73">
        <v>0</v>
      </c>
      <c r="EE18" s="73">
        <v>5.7380000000000004</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57.344000000000001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57.344000000000001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2</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2</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1779</v>
      </c>
      <c r="B19" s="70">
        <v>11</v>
      </c>
      <c r="C19" s="70">
        <v>11</v>
      </c>
      <c r="D19" s="70">
        <v>1</v>
      </c>
      <c r="E19" s="70">
        <v>2014</v>
      </c>
      <c r="F19" s="70" t="s">
        <v>181</v>
      </c>
      <c r="G19" s="1073" t="s">
        <v>1768</v>
      </c>
      <c r="H19" s="70" t="s">
        <v>1769</v>
      </c>
      <c r="I19" s="1066"/>
      <c r="J19" s="73">
        <v>0</v>
      </c>
      <c r="K19" s="73">
        <v>0</v>
      </c>
      <c r="L19" s="73">
        <v>0</v>
      </c>
      <c r="M19" s="73">
        <v>0</v>
      </c>
      <c r="N19" s="73">
        <v>0</v>
      </c>
      <c r="O19" s="73">
        <v>0</v>
      </c>
      <c r="P19" s="73">
        <v>0</v>
      </c>
      <c r="Q19" s="73">
        <v>0</v>
      </c>
      <c r="R19" s="73">
        <v>0</v>
      </c>
      <c r="S19" s="73">
        <v>0</v>
      </c>
      <c r="T19" s="73">
        <v>10.067</v>
      </c>
      <c r="U19" s="73">
        <v>0</v>
      </c>
      <c r="V19" s="73">
        <v>0</v>
      </c>
      <c r="W19" s="73">
        <v>0</v>
      </c>
      <c r="X19" s="73">
        <v>0</v>
      </c>
      <c r="Y19" s="73">
        <v>17.898</v>
      </c>
      <c r="Z19" s="73">
        <v>0</v>
      </c>
      <c r="AA19" s="73">
        <v>20.181000000000001</v>
      </c>
      <c r="AB19" s="73">
        <v>0</v>
      </c>
      <c r="AC19" s="73">
        <v>0</v>
      </c>
      <c r="AD19" s="73">
        <v>4.976</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10.067</v>
      </c>
      <c r="DV19" s="73">
        <v>0</v>
      </c>
      <c r="DW19" s="73">
        <v>0</v>
      </c>
      <c r="DX19" s="73">
        <v>0</v>
      </c>
      <c r="DY19" s="73">
        <v>0</v>
      </c>
      <c r="DZ19" s="73">
        <v>17.898</v>
      </c>
      <c r="EA19" s="73">
        <v>0</v>
      </c>
      <c r="EB19" s="73">
        <v>20.181000000000001</v>
      </c>
      <c r="EC19" s="73">
        <v>0</v>
      </c>
      <c r="ED19" s="73">
        <v>0</v>
      </c>
      <c r="EE19" s="73">
        <v>4.976</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53.122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53.122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2</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2</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1780</v>
      </c>
      <c r="B20" s="70">
        <v>12</v>
      </c>
      <c r="C20" s="70">
        <v>12</v>
      </c>
      <c r="D20" s="70">
        <v>1</v>
      </c>
      <c r="E20" s="70">
        <v>2015</v>
      </c>
      <c r="F20" s="70" t="s">
        <v>182</v>
      </c>
      <c r="G20" s="1073" t="s">
        <v>1768</v>
      </c>
      <c r="H20" s="70" t="s">
        <v>1769</v>
      </c>
      <c r="I20" s="1066"/>
      <c r="J20" s="73">
        <v>0</v>
      </c>
      <c r="K20" s="73">
        <v>0</v>
      </c>
      <c r="L20" s="73">
        <v>0</v>
      </c>
      <c r="M20" s="73">
        <v>0</v>
      </c>
      <c r="N20" s="73">
        <v>0</v>
      </c>
      <c r="O20" s="73">
        <v>0</v>
      </c>
      <c r="P20" s="73">
        <v>0</v>
      </c>
      <c r="Q20" s="73">
        <v>0</v>
      </c>
      <c r="R20" s="73">
        <v>0</v>
      </c>
      <c r="S20" s="73">
        <v>0</v>
      </c>
      <c r="T20" s="73">
        <v>10.279</v>
      </c>
      <c r="U20" s="73">
        <v>0</v>
      </c>
      <c r="V20" s="73">
        <v>0</v>
      </c>
      <c r="W20" s="73">
        <v>0</v>
      </c>
      <c r="X20" s="73">
        <v>0</v>
      </c>
      <c r="Y20" s="73">
        <v>18.855</v>
      </c>
      <c r="Z20" s="73">
        <v>0</v>
      </c>
      <c r="AA20" s="73">
        <v>18.381</v>
      </c>
      <c r="AB20" s="73">
        <v>0</v>
      </c>
      <c r="AC20" s="73">
        <v>0</v>
      </c>
      <c r="AD20" s="73">
        <v>4.9630000000000001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10.279</v>
      </c>
      <c r="DV20" s="73">
        <v>0</v>
      </c>
      <c r="DW20" s="73">
        <v>0</v>
      </c>
      <c r="DX20" s="73">
        <v>0</v>
      </c>
      <c r="DY20" s="73">
        <v>0</v>
      </c>
      <c r="DZ20" s="73">
        <v>18.855</v>
      </c>
      <c r="EA20" s="73">
        <v>0</v>
      </c>
      <c r="EB20" s="73">
        <v>18.381</v>
      </c>
      <c r="EC20" s="73">
        <v>0</v>
      </c>
      <c r="ED20" s="73">
        <v>0</v>
      </c>
      <c r="EE20" s="73">
        <v>4.9630000000000001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52.478000000000002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52.478000000000002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2</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2</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1781</v>
      </c>
      <c r="B21" s="70">
        <v>13</v>
      </c>
      <c r="C21" s="70">
        <v>13</v>
      </c>
      <c r="D21" s="70">
        <v>1</v>
      </c>
      <c r="E21" s="70">
        <v>2016</v>
      </c>
      <c r="F21" s="70" t="s">
        <v>155</v>
      </c>
      <c r="G21" s="1073" t="s">
        <v>1768</v>
      </c>
      <c r="H21" s="70" t="s">
        <v>1769</v>
      </c>
      <c r="I21" s="1066"/>
      <c r="J21" s="73">
        <v>0</v>
      </c>
      <c r="K21" s="73">
        <v>0</v>
      </c>
      <c r="L21" s="73">
        <v>0</v>
      </c>
      <c r="M21" s="73">
        <v>0</v>
      </c>
      <c r="N21" s="73">
        <v>0</v>
      </c>
      <c r="O21" s="73">
        <v>0</v>
      </c>
      <c r="P21" s="73">
        <v>0</v>
      </c>
      <c r="Q21" s="73">
        <v>0</v>
      </c>
      <c r="R21" s="73">
        <v>0</v>
      </c>
      <c r="S21" s="73">
        <v>0</v>
      </c>
      <c r="T21" s="73">
        <v>10.616</v>
      </c>
      <c r="U21" s="73">
        <v>0</v>
      </c>
      <c r="V21" s="73">
        <v>0</v>
      </c>
      <c r="W21" s="73">
        <v>0</v>
      </c>
      <c r="X21" s="73">
        <v>0</v>
      </c>
      <c r="Y21" s="73">
        <v>18.103000000000002</v>
      </c>
      <c r="Z21" s="73">
        <v>0</v>
      </c>
      <c r="AA21" s="73">
        <v>16.763000000000002</v>
      </c>
      <c r="AB21" s="73">
        <v>0</v>
      </c>
      <c r="AC21" s="73">
        <v>0</v>
      </c>
      <c r="AD21" s="73">
        <v>4.2759999999999998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10.616</v>
      </c>
      <c r="DV21" s="73">
        <v>0</v>
      </c>
      <c r="DW21" s="73">
        <v>0</v>
      </c>
      <c r="DX21" s="73">
        <v>0</v>
      </c>
      <c r="DY21" s="73">
        <v>0</v>
      </c>
      <c r="DZ21" s="73">
        <v>18.103000000000002</v>
      </c>
      <c r="EA21" s="73">
        <v>0</v>
      </c>
      <c r="EB21" s="73">
        <v>16.763000000000002</v>
      </c>
      <c r="EC21" s="73">
        <v>0</v>
      </c>
      <c r="ED21" s="73">
        <v>0</v>
      </c>
      <c r="EE21" s="73">
        <v>4.2759999999999998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49.758000000000003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49.758000000000003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2</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2</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1782</v>
      </c>
      <c r="B22" s="70">
        <v>14</v>
      </c>
      <c r="C22" s="70">
        <v>14</v>
      </c>
      <c r="D22" s="70">
        <v>1</v>
      </c>
      <c r="E22" s="70">
        <v>2017</v>
      </c>
      <c r="F22" s="70" t="s">
        <v>156</v>
      </c>
      <c r="G22" s="1073" t="s">
        <v>1768</v>
      </c>
      <c r="H22" s="70" t="s">
        <v>1769</v>
      </c>
      <c r="I22" s="1066"/>
      <c r="J22" s="73">
        <v>0</v>
      </c>
      <c r="K22" s="73">
        <v>0</v>
      </c>
      <c r="L22" s="73">
        <v>0</v>
      </c>
      <c r="M22" s="73">
        <v>0</v>
      </c>
      <c r="N22" s="73">
        <v>0</v>
      </c>
      <c r="O22" s="73">
        <v>0</v>
      </c>
      <c r="P22" s="73">
        <v>0</v>
      </c>
      <c r="Q22" s="73">
        <v>0</v>
      </c>
      <c r="R22" s="73">
        <v>0</v>
      </c>
      <c r="S22" s="73">
        <v>0</v>
      </c>
      <c r="T22" s="73">
        <v>13.151999999999999</v>
      </c>
      <c r="U22" s="73">
        <v>0</v>
      </c>
      <c r="V22" s="73">
        <v>0</v>
      </c>
      <c r="W22" s="73">
        <v>0</v>
      </c>
      <c r="X22" s="73">
        <v>0</v>
      </c>
      <c r="Y22" s="73">
        <v>23.635999999999999</v>
      </c>
      <c r="Z22" s="73">
        <v>0</v>
      </c>
      <c r="AA22" s="73">
        <v>13.957000000000001</v>
      </c>
      <c r="AB22" s="73">
        <v>0</v>
      </c>
      <c r="AC22" s="73">
        <v>0</v>
      </c>
      <c r="AD22" s="73">
        <v>4.0140000000000002</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13.151999999999999</v>
      </c>
      <c r="DV22" s="73">
        <v>0</v>
      </c>
      <c r="DW22" s="73">
        <v>0</v>
      </c>
      <c r="DX22" s="73">
        <v>0</v>
      </c>
      <c r="DY22" s="73">
        <v>0</v>
      </c>
      <c r="DZ22" s="73">
        <v>23.635999999999999</v>
      </c>
      <c r="EA22" s="73">
        <v>0</v>
      </c>
      <c r="EB22" s="73">
        <v>13.957000000000001</v>
      </c>
      <c r="EC22" s="73">
        <v>0</v>
      </c>
      <c r="ED22" s="73">
        <v>0</v>
      </c>
      <c r="EE22" s="73">
        <v>4.0140000000000002</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54.759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54.759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3</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3</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1783</v>
      </c>
      <c r="B23" s="70">
        <v>15</v>
      </c>
      <c r="C23" s="70">
        <v>15</v>
      </c>
      <c r="D23" s="70">
        <v>1</v>
      </c>
      <c r="E23" s="70">
        <v>2018</v>
      </c>
      <c r="F23" s="70" t="s">
        <v>183</v>
      </c>
      <c r="G23" s="1073" t="s">
        <v>1768</v>
      </c>
      <c r="H23" s="70" t="s">
        <v>1769</v>
      </c>
      <c r="I23" s="1066"/>
      <c r="J23" s="73">
        <v>0</v>
      </c>
      <c r="K23" s="73">
        <v>0</v>
      </c>
      <c r="L23" s="73">
        <v>0</v>
      </c>
      <c r="M23" s="73">
        <v>0</v>
      </c>
      <c r="N23" s="73">
        <v>0</v>
      </c>
      <c r="O23" s="73">
        <v>0</v>
      </c>
      <c r="P23" s="73">
        <v>0</v>
      </c>
      <c r="Q23" s="73">
        <v>0</v>
      </c>
      <c r="R23" s="73">
        <v>0</v>
      </c>
      <c r="S23" s="73">
        <v>0</v>
      </c>
      <c r="T23" s="73">
        <v>12.731</v>
      </c>
      <c r="U23" s="73">
        <v>0</v>
      </c>
      <c r="V23" s="73">
        <v>0</v>
      </c>
      <c r="W23" s="73">
        <v>0</v>
      </c>
      <c r="X23" s="73">
        <v>0</v>
      </c>
      <c r="Y23" s="73">
        <v>21.018000000000001</v>
      </c>
      <c r="Z23" s="73">
        <v>0</v>
      </c>
      <c r="AA23" s="73">
        <v>10.053000000000001</v>
      </c>
      <c r="AB23" s="73">
        <v>0</v>
      </c>
      <c r="AC23" s="73">
        <v>0</v>
      </c>
      <c r="AD23" s="73">
        <v>3.3</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12.731</v>
      </c>
      <c r="DV23" s="73">
        <v>0</v>
      </c>
      <c r="DW23" s="73">
        <v>0</v>
      </c>
      <c r="DX23" s="73">
        <v>0</v>
      </c>
      <c r="DY23" s="73">
        <v>0</v>
      </c>
      <c r="DZ23" s="73">
        <v>21.018000000000001</v>
      </c>
      <c r="EA23" s="73">
        <v>0</v>
      </c>
      <c r="EB23" s="73">
        <v>10.053000000000001</v>
      </c>
      <c r="EC23" s="73">
        <v>0</v>
      </c>
      <c r="ED23" s="73">
        <v>0</v>
      </c>
      <c r="EE23" s="73">
        <v>3.3</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47.101999999999997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47.101999999999997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3</v>
      </c>
      <c r="JM23" s="71">
        <v>0</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3</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1784</v>
      </c>
      <c r="B24" s="70">
        <v>16</v>
      </c>
      <c r="C24" s="70">
        <v>16</v>
      </c>
      <c r="D24" s="70">
        <v>1</v>
      </c>
      <c r="E24" s="70">
        <v>2019</v>
      </c>
      <c r="F24" s="70" t="s">
        <v>158</v>
      </c>
      <c r="G24" s="1073" t="s">
        <v>1768</v>
      </c>
      <c r="H24" s="70" t="s">
        <v>1769</v>
      </c>
      <c r="I24" s="1066"/>
      <c r="J24" s="73">
        <v>0</v>
      </c>
      <c r="K24" s="73">
        <v>0</v>
      </c>
      <c r="L24" s="73">
        <v>0</v>
      </c>
      <c r="M24" s="73">
        <v>0</v>
      </c>
      <c r="N24" s="73">
        <v>0</v>
      </c>
      <c r="O24" s="73">
        <v>0</v>
      </c>
      <c r="P24" s="73">
        <v>0</v>
      </c>
      <c r="Q24" s="73">
        <v>0</v>
      </c>
      <c r="R24" s="73">
        <v>0</v>
      </c>
      <c r="S24" s="73">
        <v>0</v>
      </c>
      <c r="T24" s="73">
        <v>11.936</v>
      </c>
      <c r="U24" s="73">
        <v>0</v>
      </c>
      <c r="V24" s="73">
        <v>0</v>
      </c>
      <c r="W24" s="73">
        <v>0</v>
      </c>
      <c r="X24" s="73">
        <v>0</v>
      </c>
      <c r="Y24" s="73">
        <v>18.55</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11.936</v>
      </c>
      <c r="DV24" s="73">
        <v>0</v>
      </c>
      <c r="DW24" s="73">
        <v>0</v>
      </c>
      <c r="DX24" s="73">
        <v>0</v>
      </c>
      <c r="DY24" s="73">
        <v>0</v>
      </c>
      <c r="DZ24" s="73">
        <v>18.55</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30.486000000000001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30.486000000000001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3</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3</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1785</v>
      </c>
      <c r="B25" s="70">
        <v>17</v>
      </c>
      <c r="C25" s="70">
        <v>17</v>
      </c>
      <c r="D25" s="70">
        <v>1</v>
      </c>
      <c r="E25" s="70">
        <v>2020</v>
      </c>
      <c r="F25" s="70" t="s">
        <v>159</v>
      </c>
      <c r="G25" s="1073" t="s">
        <v>1768</v>
      </c>
      <c r="H25" s="70" t="s">
        <v>1769</v>
      </c>
      <c r="I25" s="1066"/>
      <c r="J25" s="73">
        <v>0</v>
      </c>
      <c r="K25" s="73">
        <v>0</v>
      </c>
      <c r="L25" s="73">
        <v>0</v>
      </c>
      <c r="M25" s="73">
        <v>0</v>
      </c>
      <c r="N25" s="73">
        <v>0</v>
      </c>
      <c r="O25" s="73">
        <v>0</v>
      </c>
      <c r="P25" s="73">
        <v>0</v>
      </c>
      <c r="Q25" s="73">
        <v>0</v>
      </c>
      <c r="R25" s="73">
        <v>0</v>
      </c>
      <c r="S25" s="73">
        <v>0</v>
      </c>
      <c r="T25" s="73">
        <v>9.43</v>
      </c>
      <c r="U25" s="73">
        <v>0</v>
      </c>
      <c r="V25" s="73">
        <v>0</v>
      </c>
      <c r="W25" s="73">
        <v>0</v>
      </c>
      <c r="X25" s="73">
        <v>0</v>
      </c>
      <c r="Y25" s="73">
        <v>20.263999999999999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9.43</v>
      </c>
      <c r="DV25" s="73">
        <v>0</v>
      </c>
      <c r="DW25" s="73">
        <v>0</v>
      </c>
      <c r="DX25" s="73">
        <v>0</v>
      </c>
      <c r="DY25" s="73">
        <v>0</v>
      </c>
      <c r="DZ25" s="73">
        <v>20.263999999999999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29.693999999999999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29.693999999999999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3</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3</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1786</v>
      </c>
      <c r="B26" s="70">
        <v>18</v>
      </c>
      <c r="C26" s="70">
        <v>18</v>
      </c>
      <c r="D26" s="70">
        <v>1</v>
      </c>
      <c r="E26" s="70">
        <v>2021</v>
      </c>
      <c r="F26" s="70" t="s">
        <v>160</v>
      </c>
      <c r="G26" s="1073" t="s">
        <v>1768</v>
      </c>
      <c r="H26" s="70" t="s">
        <v>1769</v>
      </c>
      <c r="I26" s="1066"/>
      <c r="J26" s="73">
        <v>0</v>
      </c>
      <c r="K26" s="73">
        <v>0</v>
      </c>
      <c r="L26" s="73">
        <v>0</v>
      </c>
      <c r="M26" s="73">
        <v>0</v>
      </c>
      <c r="N26" s="73">
        <v>0</v>
      </c>
      <c r="O26" s="73">
        <v>0</v>
      </c>
      <c r="P26" s="73">
        <v>0</v>
      </c>
      <c r="Q26" s="73">
        <v>0</v>
      </c>
      <c r="R26" s="73">
        <v>0</v>
      </c>
      <c r="S26" s="73">
        <v>0</v>
      </c>
      <c r="T26" s="73">
        <v>8.9979999999999993</v>
      </c>
      <c r="U26" s="73">
        <v>0</v>
      </c>
      <c r="V26" s="73">
        <v>0</v>
      </c>
      <c r="W26" s="73">
        <v>0</v>
      </c>
      <c r="X26" s="73">
        <v>0</v>
      </c>
      <c r="Y26" s="73">
        <v>14.989000000000001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8.9979999999999993</v>
      </c>
      <c r="DV26" s="73">
        <v>0</v>
      </c>
      <c r="DW26" s="73">
        <v>0</v>
      </c>
      <c r="DX26" s="73">
        <v>0</v>
      </c>
      <c r="DY26" s="73">
        <v>0</v>
      </c>
      <c r="DZ26" s="73">
        <v>14.989000000000001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23.986999999999998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23.986999999999998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1787</v>
      </c>
      <c r="B27" s="70">
        <v>19</v>
      </c>
      <c r="C27" s="70">
        <v>19</v>
      </c>
      <c r="D27" s="70">
        <v>1</v>
      </c>
      <c r="E27" s="70">
        <v>2022</v>
      </c>
      <c r="F27" s="70" t="s">
        <v>161</v>
      </c>
      <c r="G27" s="1073" t="s">
        <v>1768</v>
      </c>
      <c r="H27" s="70" t="s">
        <v>1769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1788</v>
      </c>
      <c r="B28" s="70">
        <v>20</v>
      </c>
      <c r="C28" s="70">
        <v>20</v>
      </c>
      <c r="D28" s="70">
        <v>1</v>
      </c>
      <c r="E28" s="70">
        <v>2023</v>
      </c>
      <c r="F28" s="70" t="s">
        <v>1539</v>
      </c>
      <c r="G28" s="1073" t="s">
        <v>1768</v>
      </c>
      <c r="H28" s="70" t="s">
        <v>1769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1789</v>
      </c>
      <c r="B29" s="70">
        <v>21</v>
      </c>
      <c r="C29" s="70">
        <v>21</v>
      </c>
      <c r="D29" s="70">
        <v>1</v>
      </c>
      <c r="E29" s="70">
        <v>2024</v>
      </c>
      <c r="F29" s="70" t="s">
        <v>1554</v>
      </c>
      <c r="G29" s="1073" t="s">
        <v>1768</v>
      </c>
      <c r="H29" s="70" t="s">
        <v>1769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1768</v>
      </c>
      <c r="H30" s="70" t="s">
        <v>1769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1768</v>
      </c>
      <c r="H31" s="70" t="s">
        <v>1769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1768</v>
      </c>
      <c r="H32" s="70" t="s">
        <v>1769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1768</v>
      </c>
      <c r="H33" s="70" t="s">
        <v>1769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1768</v>
      </c>
      <c r="H34" s="70" t="s">
        <v>1769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1768</v>
      </c>
      <c r="H35" s="70" t="s">
        <v>1769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2303</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1789</v>
      </c>
      <c r="B14" s="70">
        <v>6</v>
      </c>
      <c r="C14" s="70">
        <v>18</v>
      </c>
      <c r="D14" s="70">
        <v>6</v>
      </c>
      <c r="E14" s="70">
        <v>2024</v>
      </c>
      <c r="F14" s="70" t="s">
        <v>1554</v>
      </c>
      <c r="G14" s="1073" t="s">
        <v>1768</v>
      </c>
      <c r="H14" s="70" t="s">
        <v>1769</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2307</v>
      </c>
      <c r="B17" s="70">
        <v>9</v>
      </c>
      <c r="C17" s="70">
        <v>18</v>
      </c>
      <c r="D17" s="70">
        <v>9</v>
      </c>
      <c r="E17" s="70">
        <v>2024</v>
      </c>
      <c r="F17" s="70" t="s">
        <v>1554</v>
      </c>
      <c r="G17" s="1073" t="s">
        <v>2304</v>
      </c>
      <c r="H17" s="70" t="s">
        <v>2305</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2311</v>
      </c>
      <c r="B18" s="70">
        <v>10</v>
      </c>
      <c r="C18" s="70">
        <v>18</v>
      </c>
      <c r="D18" s="70">
        <v>10</v>
      </c>
      <c r="E18" s="70">
        <v>2024</v>
      </c>
      <c r="F18" s="70" t="s">
        <v>1554</v>
      </c>
      <c r="G18" s="1073" t="s">
        <v>2308</v>
      </c>
      <c r="H18" s="70" t="s">
        <v>2309</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2315</v>
      </c>
      <c r="B21" s="70">
        <v>13</v>
      </c>
      <c r="C21" s="70">
        <v>18</v>
      </c>
      <c r="D21" s="70">
        <v>13</v>
      </c>
      <c r="E21" s="70">
        <v>2024</v>
      </c>
      <c r="F21" s="70" t="s">
        <v>1554</v>
      </c>
      <c r="G21" s="1073" t="s">
        <v>2312</v>
      </c>
      <c r="H21" s="70" t="s">
        <v>2313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2319</v>
      </c>
      <c r="B23" s="70">
        <v>15</v>
      </c>
      <c r="C23" s="70">
        <v>18</v>
      </c>
      <c r="D23" s="70">
        <v>15</v>
      </c>
      <c r="E23" s="70">
        <v>2024</v>
      </c>
      <c r="F23" s="70" t="s">
        <v>1554</v>
      </c>
      <c r="G23" s="1073" t="s">
        <v>2316</v>
      </c>
      <c r="H23" s="70" t="s">
        <v>2317</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2323</v>
      </c>
      <c r="B24" s="70">
        <v>16</v>
      </c>
      <c r="C24" s="70">
        <v>18</v>
      </c>
      <c r="D24" s="70">
        <v>16</v>
      </c>
      <c r="E24" s="70">
        <v>2024</v>
      </c>
      <c r="F24" s="70" t="s">
        <v>1554</v>
      </c>
      <c r="G24" s="1073" t="s">
        <v>2320</v>
      </c>
      <c r="H24" s="70" t="s">
        <v>2321</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1575</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1575</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1575</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1575</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2303</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1787</v>
      </c>
      <c r="B194" s="70">
        <v>186</v>
      </c>
      <c r="C194" s="70">
        <v>16</v>
      </c>
      <c r="D194" s="70">
        <v>6</v>
      </c>
      <c r="E194" s="70">
        <v>2022</v>
      </c>
      <c r="F194" s="70" t="s">
        <v>161</v>
      </c>
      <c r="G194" s="1073" t="s">
        <v>1768</v>
      </c>
      <c r="H194" s="70" t="s">
        <v>1769</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2306</v>
      </c>
      <c r="B197" s="70">
        <v>189</v>
      </c>
      <c r="C197" s="70">
        <v>16</v>
      </c>
      <c r="D197" s="70">
        <v>9</v>
      </c>
      <c r="E197" s="70">
        <v>2022</v>
      </c>
      <c r="F197" s="70" t="s">
        <v>161</v>
      </c>
      <c r="G197" s="1073" t="s">
        <v>2304</v>
      </c>
      <c r="H197" s="70" t="s">
        <v>2305</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2310</v>
      </c>
      <c r="B198" s="70">
        <v>190</v>
      </c>
      <c r="C198" s="70">
        <v>16</v>
      </c>
      <c r="D198" s="70">
        <v>10</v>
      </c>
      <c r="E198" s="70">
        <v>2022</v>
      </c>
      <c r="F198" s="70" t="s">
        <v>161</v>
      </c>
      <c r="G198" s="1073" t="s">
        <v>2308</v>
      </c>
      <c r="H198" s="70" t="s">
        <v>2309</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2314</v>
      </c>
      <c r="B201" s="70">
        <v>193</v>
      </c>
      <c r="C201" s="70">
        <v>16</v>
      </c>
      <c r="D201" s="70">
        <v>13</v>
      </c>
      <c r="E201" s="70">
        <v>2022</v>
      </c>
      <c r="F201" s="70" t="s">
        <v>161</v>
      </c>
      <c r="G201" s="1073" t="s">
        <v>2312</v>
      </c>
      <c r="H201" s="70" t="s">
        <v>2313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2318</v>
      </c>
      <c r="B203" s="70">
        <v>195</v>
      </c>
      <c r="C203" s="70">
        <v>16</v>
      </c>
      <c r="D203" s="70">
        <v>15</v>
      </c>
      <c r="E203" s="70">
        <v>2022</v>
      </c>
      <c r="F203" s="70" t="s">
        <v>161</v>
      </c>
      <c r="G203" s="1073" t="s">
        <v>2316</v>
      </c>
      <c r="H203" s="70" t="s">
        <v>2317</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2322</v>
      </c>
      <c r="B204" s="70">
        <v>196</v>
      </c>
      <c r="C204" s="70">
        <v>16</v>
      </c>
      <c r="D204" s="70">
        <v>16</v>
      </c>
      <c r="E204" s="70">
        <v>2022</v>
      </c>
      <c r="F204" s="70" t="s">
        <v>161</v>
      </c>
      <c r="G204" s="1073" t="s">
        <v>2320</v>
      </c>
      <c r="H204" s="70" t="s">
        <v>2321</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1579</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1579</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1579</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1579</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1768</v>
      </c>
      <c r="H6" s="77" t="s">
        <v>1769</v>
      </c>
      <c r="I6" s="77" t="s">
        <v>2352</v>
      </c>
      <c r="J6" s="77" t="s">
        <v>2353</v>
      </c>
      <c r="K6" s="1080">
        <v>33</v>
      </c>
      <c r="L6" s="1081">
        <v>19</v>
      </c>
      <c r="M6" s="1044"/>
      <c r="N6" s="988">
        <v>1</v>
      </c>
      <c r="O6" s="77" t="s">
        <v>1653</v>
      </c>
      <c r="P6" s="77" t="s">
        <v>1654</v>
      </c>
      <c r="Q6" s="77" t="s">
        <v>1501</v>
      </c>
      <c r="R6" s="16"/>
      <c r="S6" s="77">
        <v>1</v>
      </c>
      <c r="T6" s="77" t="s">
        <v>1768</v>
      </c>
      <c r="U6" s="77" t="s">
        <v>1769</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2324</v>
      </c>
      <c r="AE7" s="77" t="s">
        <v>2303</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2343</v>
      </c>
      <c r="AE9" s="77" t="s">
        <v>2344</v>
      </c>
      <c r="AF9" s="77" t="s">
        <v>1501</v>
      </c>
    </row>
    <row r="10" spans="1:32" ht="12">
      <c r="A10" s="16"/>
      <c r="B10" s="16"/>
      <c r="C10" s="16"/>
      <c r="D10" s="16"/>
      <c r="F10" s="75" t="s">
        <v>1501</v>
      </c>
      <c r="G10" s="76" t="s">
        <v>1768</v>
      </c>
      <c r="H10" s="77" t="s">
        <v>1769</v>
      </c>
      <c r="I10" s="77" t="s">
        <v>2352</v>
      </c>
      <c r="J10" s="77" t="s">
        <v>2353</v>
      </c>
      <c r="K10" s="1079">
        <v>33</v>
      </c>
      <c r="L10" s="1045">
        <v>19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1768</v>
      </c>
      <c r="AE11" s="77" t="s">
        <v>1769</v>
      </c>
      <c r="AF11" s="77" t="s">
        <v>1501</v>
      </c>
    </row>
    <row r="12" spans="1:32" ht="12">
      <c r="A12" s="16"/>
      <c r="B12" s="16"/>
      <c r="C12" s="16"/>
      <c r="D12" s="16"/>
      <c r="F12" s="75" t="s">
        <v>1505</v>
      </c>
      <c r="G12" s="76" t="s">
        <v>1768</v>
      </c>
      <c r="H12" s="77"/>
      <c r="I12" s="77" t="s">
        <v>1768</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2304</v>
      </c>
      <c r="AE14" s="77" t="s">
        <v>2305</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2308</v>
      </c>
      <c r="AE15" s="77" t="s">
        <v>2309</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2312</v>
      </c>
      <c r="AE18" s="77" t="s">
        <v>2313</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2316</v>
      </c>
      <c r="AE20" s="77" t="s">
        <v>2317</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2320</v>
      </c>
      <c r="AE21" s="77" t="s">
        <v>2321</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上市町</v>
      </c>
      <c r="K4" s="70" t="str">
        <f>HLOOKUP(K3,比較地域マスタ!$E$5:$L$6,2,0)</f>
        <v>16322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120.84992616191683</v>
      </c>
      <c r="BB5" s="29"/>
      <c r="BC5" s="17"/>
      <c r="BD5" s="1005">
        <f>SUM(BC6:BC8)</f>
        <v>123.75765550114335</v>
      </c>
      <c r="BE5" s="29"/>
      <c r="BF5" s="17"/>
      <c r="BG5" s="1005">
        <f>AK35</f>
        <v>69.542024978565436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115.9849618540045</v>
      </c>
      <c r="BA6" s="17"/>
      <c r="BB6" s="29"/>
      <c r="BC6" s="1005">
        <f>O32</f>
        <v>120.7287406459027</v>
      </c>
      <c r="BD6" s="17"/>
      <c r="BE6" s="29"/>
      <c r="BF6" s="1005">
        <f>AK36</f>
        <v>65.387884113064601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2.029928534989129</v>
      </c>
      <c r="BA7" s="17"/>
      <c r="BB7" s="29"/>
      <c r="BC7" s="1005">
        <f>O33</f>
        <v>1.561012658065265</v>
      </c>
      <c r="BD7" s="17"/>
      <c r="BE7" s="29"/>
      <c r="BF7" s="1005">
        <f t="shared" ref="BF7:BF8" si="0">AK37</f>
        <v>1.1848405474023369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2.8350357729232059</v>
      </c>
      <c r="BA8" s="17"/>
      <c r="BB8" s="29"/>
      <c r="BC8" s="1005">
        <f>O34</f>
        <v>1.467902197175381</v>
      </c>
      <c r="BD8" s="17"/>
      <c r="BE8" s="29"/>
      <c r="BF8" s="1005">
        <f t="shared" si="0"/>
        <v>2.9693003180985031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231.30438949075824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19.134555312848921</v>
      </c>
      <c r="BA9" s="1005">
        <f>AZ9</f>
        <v>19.134555312848921</v>
      </c>
      <c r="BB9" s="29"/>
      <c r="BC9" s="1005">
        <f>O35</f>
        <v>31.195181120134439</v>
      </c>
      <c r="BD9" s="1005">
        <f>BC9</f>
        <v>31.195181120134439</v>
      </c>
      <c r="BE9" s="29"/>
      <c r="BF9" s="1005">
        <f>AK39</f>
        <v>18.879268106036339</v>
      </c>
      <c r="BG9" s="1005">
        <f>AK39</f>
        <v>18.879268106036339</v>
      </c>
      <c r="BH9" s="29"/>
    </row>
    <row r="10" spans="1:62" ht="17.100000000000001" customHeight="1" thickBot="1">
      <c r="B10" s="323"/>
      <c r="C10" s="324"/>
      <c r="D10" s="326"/>
      <c r="E10" s="326"/>
      <c r="F10" s="326"/>
      <c r="G10" s="325"/>
      <c r="H10" s="325"/>
      <c r="I10" s="326"/>
      <c r="J10" s="327"/>
      <c r="K10" s="334"/>
      <c r="L10" s="246" t="s">
        <v>114</v>
      </c>
      <c r="M10" s="246"/>
      <c r="N10" s="563"/>
      <c r="O10" s="906">
        <f>SUM(O11:O13)</f>
        <v>120.84992616191683</v>
      </c>
      <c r="P10" s="453">
        <f t="shared" ref="P10:P22" si="1">O10/$O$9</f>
        <v>0.52247139117411945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39.158551591665628</v>
      </c>
      <c r="BA10" s="1005">
        <f>AZ10</f>
        <v>39.158551591665628</v>
      </c>
      <c r="BB10" s="29"/>
      <c r="BC10" s="1005">
        <f>O36</f>
        <v>47.375104512333408</v>
      </c>
      <c r="BD10" s="1005">
        <f>BC10</f>
        <v>47.375104512333408</v>
      </c>
      <c r="BE10" s="29"/>
      <c r="BF10" s="1005">
        <f>AK40</f>
        <v>35.115284764868981</v>
      </c>
      <c r="BG10" s="1005">
        <f>AK40</f>
        <v>35.115284764868981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115.9849618540045</v>
      </c>
      <c r="P11" s="454">
        <f t="shared" si="1"/>
        <v>0.50143865453378555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49.577466487778047</v>
      </c>
      <c r="BB11" s="29"/>
      <c r="BC11" s="1005"/>
      <c r="BD11" s="1005">
        <f>SUM(BC12:BC14)</f>
        <v>44.968232676536552</v>
      </c>
      <c r="BE11" s="29"/>
      <c r="BF11" s="17"/>
      <c r="BG11" s="1005">
        <f>AK41</f>
        <v>35.30516419678905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2.029928534989129</v>
      </c>
      <c r="P12" s="454">
        <f t="shared" si="1"/>
        <v>8.7760052433861601E-3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48.207296218693379</v>
      </c>
      <c r="BA12" s="17"/>
      <c r="BB12" s="29"/>
      <c r="BC12" s="1005">
        <f>O38</f>
        <v>43.271917210440179</v>
      </c>
      <c r="BD12" s="17"/>
      <c r="BE12" s="29"/>
      <c r="BF12" s="1005">
        <f>AK42</f>
        <v>34.173214865062832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2.8350357729232059</v>
      </c>
      <c r="P13" s="454">
        <f t="shared" si="1"/>
        <v>1.2256731396947742E-2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1.37017026908467</v>
      </c>
      <c r="BA13" s="17"/>
      <c r="BB13" s="29"/>
      <c r="BC13" s="1005">
        <f>O41</f>
        <v>1.69631546609637</v>
      </c>
      <c r="BD13" s="17"/>
      <c r="BE13" s="29"/>
      <c r="BF13" s="1005">
        <f>AK45</f>
        <v>1.1319493317262161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19.134555312848921</v>
      </c>
      <c r="P14" s="453">
        <f t="shared" si="1"/>
        <v>8.2724566338648928E-2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39.158551591665628</v>
      </c>
      <c r="P15" s="453">
        <f t="shared" si="1"/>
        <v>0.16929445946908936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2.583889936548819</v>
      </c>
      <c r="BA15" s="1005">
        <f>AZ15</f>
        <v>2.583889936548819</v>
      </c>
      <c r="BB15" s="29"/>
      <c r="BC15" s="1005">
        <f>O43</f>
        <v>2.3006428231312972</v>
      </c>
      <c r="BD15" s="1005">
        <f>BC15</f>
        <v>2.3006428231312972</v>
      </c>
      <c r="BE15" s="29"/>
      <c r="BF15" s="1005">
        <f>AK47</f>
        <v>3.081179458659252</v>
      </c>
      <c r="BG15" s="1005">
        <f>AK47</f>
        <v>3.081179458659252</v>
      </c>
      <c r="BH15" s="29"/>
    </row>
    <row r="16" spans="1:62" ht="17.100000000000001" customHeight="1" thickBot="1">
      <c r="B16" s="323"/>
      <c r="C16" s="324"/>
      <c r="D16" s="326"/>
      <c r="E16" s="326"/>
      <c r="F16" s="326"/>
      <c r="G16" s="325"/>
      <c r="H16" s="325"/>
      <c r="I16" s="326"/>
      <c r="J16" s="327"/>
      <c r="K16" s="335"/>
      <c r="L16" s="246" t="s">
        <v>128</v>
      </c>
      <c r="M16" s="344"/>
      <c r="N16" s="345"/>
      <c r="O16" s="906">
        <f>SUM(O18:O21)</f>
        <v>49.577466487778047</v>
      </c>
      <c r="P16" s="453">
        <f t="shared" si="1"/>
        <v>0.21433863229715713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48.207296218693379</v>
      </c>
      <c r="P17" s="454">
        <f t="shared" si="1"/>
        <v>0.20841496490761366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28.665909826472401</v>
      </c>
      <c r="P18" s="454">
        <f t="shared" si="1"/>
        <v>0.12393154271556851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19.541386392220979</v>
      </c>
      <c r="P19" s="454">
        <f t="shared" si="1"/>
        <v>8.4483422192045146E-2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1.37017026908467</v>
      </c>
      <c r="P20" s="454">
        <f t="shared" si="1"/>
        <v>5.9236673895434874E-3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2.583889936548819</v>
      </c>
      <c r="P22" s="612">
        <f t="shared" si="1"/>
        <v>1.1170950720985165E-2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87.825233316074716</v>
      </c>
      <c r="AZ22" s="1005">
        <f t="shared" si="3"/>
        <v>102.53773897336102</v>
      </c>
      <c r="BA22" s="1005">
        <f t="shared" si="3"/>
        <v>113.15120757673407</v>
      </c>
      <c r="BB22" s="1005">
        <f t="shared" si="3"/>
        <v>107.57041395773571</v>
      </c>
      <c r="BC22" s="1005">
        <f t="shared" si="3"/>
        <v>123.75765550114335</v>
      </c>
      <c r="BD22" s="1005">
        <f t="shared" si="3"/>
        <v>123.83687966957596</v>
      </c>
      <c r="BE22" s="1005">
        <f t="shared" si="3"/>
        <v>106.30678472783492</v>
      </c>
      <c r="BF22" s="1005">
        <f t="shared" si="3"/>
        <v>97.627792753737737</v>
      </c>
      <c r="BG22" s="1005">
        <f t="shared" si="3"/>
        <v>88.917946557506752</v>
      </c>
      <c r="BH22" s="1005">
        <f t="shared" si="3"/>
        <v>73.917772673830868</v>
      </c>
      <c r="BI22" s="1005">
        <f t="shared" si="3"/>
        <v>67.778099794155722</v>
      </c>
      <c r="BJ22" s="1005">
        <f t="shared" si="3"/>
        <v>66.117997478197665</v>
      </c>
      <c r="BK22" s="1005">
        <f t="shared" si="3"/>
        <v>71.7302663784739</v>
      </c>
      <c r="BL22" s="1005">
        <f t="shared" si="3"/>
        <v>69.542024978565436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22.926940114216801</v>
      </c>
      <c r="AZ23" s="1005">
        <f t="shared" ref="AZ23:BL23" si="4">Y39</f>
        <v>26.58147341664591</v>
      </c>
      <c r="BA23" s="1005">
        <f t="shared" si="4"/>
        <v>33.605918919517862</v>
      </c>
      <c r="BB23" s="1005">
        <f t="shared" si="4"/>
        <v>32.507584232820328</v>
      </c>
      <c r="BC23" s="1005">
        <f t="shared" si="4"/>
        <v>31.195181120134439</v>
      </c>
      <c r="BD23" s="1005">
        <f t="shared" si="4"/>
        <v>31.6461766365288</v>
      </c>
      <c r="BE23" s="1005">
        <f t="shared" si="4"/>
        <v>28.539182218735029</v>
      </c>
      <c r="BF23" s="1005">
        <f t="shared" si="4"/>
        <v>23.832859238509347</v>
      </c>
      <c r="BG23" s="1005">
        <f t="shared" si="4"/>
        <v>22.98402956576534</v>
      </c>
      <c r="BH23" s="1005">
        <f t="shared" si="4"/>
        <v>22.335551526305117</v>
      </c>
      <c r="BI23" s="1005">
        <f t="shared" si="4"/>
        <v>19.814616563534067</v>
      </c>
      <c r="BJ23" s="1005">
        <f t="shared" si="4"/>
        <v>16.84450874250529</v>
      </c>
      <c r="BK23" s="1005">
        <f t="shared" si="4"/>
        <v>18.232168765857555</v>
      </c>
      <c r="BL23" s="1005">
        <f t="shared" si="4"/>
        <v>18.879268106036339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34.205211397520713</v>
      </c>
      <c r="AZ24" s="1005">
        <f t="shared" ref="AZ24:BL24" si="5">Y40</f>
        <v>41.019538060750307</v>
      </c>
      <c r="BA24" s="1005">
        <f t="shared" si="5"/>
        <v>51.77643939656506</v>
      </c>
      <c r="BB24" s="1005">
        <f t="shared" si="5"/>
        <v>55.063133109494999</v>
      </c>
      <c r="BC24" s="1005">
        <f t="shared" si="5"/>
        <v>47.375104512333408</v>
      </c>
      <c r="BD24" s="1005">
        <f t="shared" si="5"/>
        <v>46.171523438150977</v>
      </c>
      <c r="BE24" s="1005">
        <f t="shared" si="5"/>
        <v>44.043206918493723</v>
      </c>
      <c r="BF24" s="1005">
        <f t="shared" si="5"/>
        <v>42.815281147663562</v>
      </c>
      <c r="BG24" s="1005">
        <f t="shared" si="5"/>
        <v>43.516450690382328</v>
      </c>
      <c r="BH24" s="1005">
        <f t="shared" si="5"/>
        <v>40.625470367474762</v>
      </c>
      <c r="BI24" s="1005">
        <f t="shared" si="5"/>
        <v>37.037062662770225</v>
      </c>
      <c r="BJ24" s="1005">
        <f t="shared" si="5"/>
        <v>34.733248099451103</v>
      </c>
      <c r="BK24" s="1005">
        <f t="shared" si="5"/>
        <v>36.810548775394253</v>
      </c>
      <c r="BL24" s="1005">
        <f t="shared" si="5"/>
        <v>35.115284764868981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47.215205809823097</v>
      </c>
      <c r="AZ25" s="1005">
        <f t="shared" ref="AZ25:BL25" si="6">Y41</f>
        <v>47.200330487304484</v>
      </c>
      <c r="BA25" s="1005">
        <f t="shared" si="6"/>
        <v>46.20655467536082</v>
      </c>
      <c r="BB25" s="1005">
        <f t="shared" si="6"/>
        <v>45.99167655581676</v>
      </c>
      <c r="BC25" s="1005">
        <f t="shared" si="6"/>
        <v>44.968232676536552</v>
      </c>
      <c r="BD25" s="1005">
        <f t="shared" si="6"/>
        <v>43.311693956895986</v>
      </c>
      <c r="BE25" s="1005">
        <f t="shared" si="6"/>
        <v>42.933543118082738</v>
      </c>
      <c r="BF25" s="1005">
        <f t="shared" si="6"/>
        <v>42.107914990745414</v>
      </c>
      <c r="BG25" s="1005">
        <f t="shared" si="6"/>
        <v>41.795594699241271</v>
      </c>
      <c r="BH25" s="1005">
        <f t="shared" si="6"/>
        <v>40.78120175346654</v>
      </c>
      <c r="BI25" s="1005">
        <f t="shared" si="6"/>
        <v>39.211189662764589</v>
      </c>
      <c r="BJ25" s="1005">
        <f t="shared" si="6"/>
        <v>35.191316007835127</v>
      </c>
      <c r="BK25" s="1005">
        <f t="shared" si="6"/>
        <v>34.684822660224761</v>
      </c>
      <c r="BL25" s="1005">
        <f t="shared" si="6"/>
        <v>35.30516419678905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2.3584555911611851</v>
      </c>
      <c r="AZ26" s="1005">
        <f t="shared" si="7"/>
        <v>2.4980963313912139</v>
      </c>
      <c r="BA26" s="1005">
        <f t="shared" si="7"/>
        <v>2.46480761851869</v>
      </c>
      <c r="BB26" s="1005">
        <f t="shared" si="7"/>
        <v>2.6388383194960681</v>
      </c>
      <c r="BC26" s="1005">
        <f t="shared" si="7"/>
        <v>2.3006428231312972</v>
      </c>
      <c r="BD26" s="1005">
        <f t="shared" si="7"/>
        <v>2.1071523405348018</v>
      </c>
      <c r="BE26" s="1005">
        <f t="shared" si="7"/>
        <v>0</v>
      </c>
      <c r="BF26" s="1005">
        <f t="shared" si="7"/>
        <v>2.3020984809940725</v>
      </c>
      <c r="BG26" s="1005">
        <f t="shared" si="7"/>
        <v>2.3631975872012108</v>
      </c>
      <c r="BH26" s="1005">
        <f t="shared" si="7"/>
        <v>2.4648015845198579</v>
      </c>
      <c r="BI26" s="1005">
        <f t="shared" si="7"/>
        <v>2.1830699752210738</v>
      </c>
      <c r="BJ26" s="1005">
        <f t="shared" si="7"/>
        <v>2.758338923014974</v>
      </c>
      <c r="BK26" s="1005">
        <f t="shared" si="7"/>
        <v>2.5415775237027831</v>
      </c>
      <c r="BL26" s="1005">
        <f t="shared" si="7"/>
        <v>3.081179458659252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194.5310462287965</v>
      </c>
      <c r="AZ27" s="1005">
        <f t="shared" si="8"/>
        <v>219.83717726945295</v>
      </c>
      <c r="BA27" s="1005">
        <f t="shared" si="8"/>
        <v>247.20492818669649</v>
      </c>
      <c r="BB27" s="1005">
        <f t="shared" si="8"/>
        <v>243.77164617536386</v>
      </c>
      <c r="BC27" s="1005">
        <f t="shared" si="8"/>
        <v>249.59681663327905</v>
      </c>
      <c r="BD27" s="1005">
        <f t="shared" si="8"/>
        <v>247.07342604168656</v>
      </c>
      <c r="BE27" s="1005">
        <f t="shared" si="8"/>
        <v>221.82271698314639</v>
      </c>
      <c r="BF27" s="1005">
        <f t="shared" si="8"/>
        <v>208.68594661165014</v>
      </c>
      <c r="BG27" s="1005">
        <f t="shared" si="8"/>
        <v>199.5772191000969</v>
      </c>
      <c r="BH27" s="1005">
        <f t="shared" si="8"/>
        <v>180.12479790559712</v>
      </c>
      <c r="BI27" s="1005">
        <f t="shared" si="8"/>
        <v>166.0240386584457</v>
      </c>
      <c r="BJ27" s="1005">
        <f t="shared" si="8"/>
        <v>155.64540925100417</v>
      </c>
      <c r="BK27" s="1005">
        <f t="shared" si="8"/>
        <v>163.99938410365326</v>
      </c>
      <c r="BL27" s="1005">
        <f t="shared" si="8"/>
        <v>161.92292150491906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249.59681663327905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123.75765550114335</v>
      </c>
      <c r="P31" s="453">
        <f t="shared" ref="P31:P43" si="9">O31/$O$30</f>
        <v>0.49583026406532538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120.7287406459027</v>
      </c>
      <c r="P32" s="454">
        <f t="shared" si="9"/>
        <v>0.48369503375230866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1.561012658065265</v>
      </c>
      <c r="P33" s="454">
        <f t="shared" si="9"/>
        <v>6.2541368881270151E-3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1.467902197175381</v>
      </c>
      <c r="P34" s="454">
        <f t="shared" si="9"/>
        <v>5.8810934248897141E-3</v>
      </c>
      <c r="Q34" s="328"/>
      <c r="R34" s="13"/>
      <c r="S34" s="323"/>
      <c r="T34" s="563" t="s">
        <v>112</v>
      </c>
      <c r="U34" s="332"/>
      <c r="V34" s="332"/>
      <c r="W34" s="332"/>
      <c r="X34" s="893">
        <f>X35+X39+X40+X41+X47</f>
        <v>194.5310462287965</v>
      </c>
      <c r="Y34" s="894">
        <f t="shared" ref="Y34:AK34" si="10">Y35+Y39+Y40+Y41+Y47</f>
        <v>219.83717726945295</v>
      </c>
      <c r="Z34" s="894">
        <f t="shared" si="10"/>
        <v>247.20492818669649</v>
      </c>
      <c r="AA34" s="894">
        <f t="shared" si="10"/>
        <v>243.77164617536386</v>
      </c>
      <c r="AB34" s="894">
        <f t="shared" si="10"/>
        <v>249.59681663327905</v>
      </c>
      <c r="AC34" s="894">
        <f t="shared" si="10"/>
        <v>247.07342604168656</v>
      </c>
      <c r="AD34" s="894">
        <f t="shared" si="10"/>
        <v>221.82271698314639</v>
      </c>
      <c r="AE34" s="894">
        <f t="shared" si="10"/>
        <v>208.68594661165014</v>
      </c>
      <c r="AF34" s="894">
        <f t="shared" si="10"/>
        <v>199.5772191000969</v>
      </c>
      <c r="AG34" s="894">
        <f t="shared" si="10"/>
        <v>180.12479790559712</v>
      </c>
      <c r="AH34" s="894">
        <f t="shared" si="10"/>
        <v>166.0240386584457</v>
      </c>
      <c r="AI34" s="894">
        <f t="shared" si="10"/>
        <v>155.64540925100417</v>
      </c>
      <c r="AJ34" s="894">
        <f t="shared" si="10"/>
        <v>163.99938410365326</v>
      </c>
      <c r="AK34" s="895">
        <f t="shared" si="10"/>
        <v>161.92292150491906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31.195181120134439</v>
      </c>
      <c r="P35" s="453">
        <f t="shared" si="9"/>
        <v>0.12498228759851558</v>
      </c>
      <c r="Q35" s="328"/>
      <c r="R35" s="13"/>
      <c r="S35" s="323"/>
      <c r="T35" s="334"/>
      <c r="U35" s="246" t="s">
        <v>114</v>
      </c>
      <c r="V35" s="344"/>
      <c r="W35" s="344"/>
      <c r="X35" s="896">
        <f>SUM(X36:X38)</f>
        <v>87.825233316074716</v>
      </c>
      <c r="Y35" s="897">
        <f t="shared" ref="Y35:AK35" si="11">SUM(Y36:Y38)</f>
        <v>102.53773897336102</v>
      </c>
      <c r="Z35" s="897">
        <f t="shared" si="11"/>
        <v>113.15120757673407</v>
      </c>
      <c r="AA35" s="897">
        <f t="shared" si="11"/>
        <v>107.57041395773571</v>
      </c>
      <c r="AB35" s="897">
        <f t="shared" si="11"/>
        <v>123.75765550114335</v>
      </c>
      <c r="AC35" s="897">
        <f t="shared" si="11"/>
        <v>123.83687966957596</v>
      </c>
      <c r="AD35" s="897">
        <f t="shared" si="11"/>
        <v>106.30678472783492</v>
      </c>
      <c r="AE35" s="897">
        <f t="shared" si="11"/>
        <v>97.627792753737737</v>
      </c>
      <c r="AF35" s="897">
        <f t="shared" si="11"/>
        <v>88.917946557506752</v>
      </c>
      <c r="AG35" s="897">
        <f t="shared" si="11"/>
        <v>73.917772673830868</v>
      </c>
      <c r="AH35" s="897">
        <f t="shared" si="11"/>
        <v>67.778099794155722</v>
      </c>
      <c r="AI35" s="897">
        <f t="shared" si="11"/>
        <v>66.117997478197665</v>
      </c>
      <c r="AJ35" s="897">
        <f t="shared" si="11"/>
        <v>71.7302663784739</v>
      </c>
      <c r="AK35" s="898">
        <f t="shared" si="11"/>
        <v>69.542024978565436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47.375104512333408</v>
      </c>
      <c r="P36" s="453">
        <f t="shared" si="9"/>
        <v>0.18980652538505505</v>
      </c>
      <c r="Q36" s="328"/>
      <c r="R36" s="13"/>
      <c r="S36" s="356" t="s">
        <v>184</v>
      </c>
      <c r="T36" s="335"/>
      <c r="U36" s="346"/>
      <c r="V36" s="336" t="s">
        <v>184</v>
      </c>
      <c r="W36" s="357"/>
      <c r="X36" s="899">
        <f>VLOOKUP(年度マスタ!$K$4&amp;"_"&amp;X$33,データシート1!$A:$BT,MATCH("aa_"&amp;$S36,データシート1!$A$1:$BT$1,0),0)</f>
        <v>84.456874158138561</v>
      </c>
      <c r="Y36" s="900">
        <f>VLOOKUP(年度マスタ!$K$4&amp;"_"&amp;Y$33,データシート1!$A:$BT,MATCH("aa_"&amp;$S36,データシート1!$A$1:$BT$1,0),0)</f>
        <v>99.125648168729384</v>
      </c>
      <c r="Z36" s="900">
        <f>VLOOKUP(年度マスタ!$K$4&amp;"_"&amp;Z$33,データシート1!$A:$BT,MATCH("aa_"&amp;$S36,データシート1!$A$1:$BT$1,0),0)</f>
        <v>109.3440359309474</v>
      </c>
      <c r="AA36" s="900">
        <f>VLOOKUP(年度マスタ!$K$4&amp;"_"&amp;AA$33,データシート1!$A:$BT,MATCH("aa_"&amp;$S36,データシート1!$A$1:$BT$1,0),0)</f>
        <v>104.01450628462599</v>
      </c>
      <c r="AB36" s="900">
        <f>VLOOKUP(年度マスタ!$K$4&amp;"_"&amp;AB$33,データシート1!$A:$BT,MATCH("aa_"&amp;$S36,データシート1!$A$1:$BT$1,0),0)</f>
        <v>120.7287406459027</v>
      </c>
      <c r="AC36" s="900">
        <f>VLOOKUP(年度マスタ!$K$4&amp;"_"&amp;AC$33,データシート1!$A:$BT,MATCH("aa_"&amp;$S36,データシート1!$A$1:$BT$1,0),0)</f>
        <v>121.2901388920596</v>
      </c>
      <c r="AD36" s="900">
        <f>VLOOKUP(年度マスタ!$K$4&amp;"_"&amp;AD$33,データシート1!$A:$BT,MATCH("aa_"&amp;$S36,データシート1!$A$1:$BT$1,0),0)</f>
        <v>103.9083950349014</v>
      </c>
      <c r="AE36" s="900">
        <f>VLOOKUP(年度マスタ!$K$4&amp;"_"&amp;AE$33,データシート1!$A:$BT,MATCH("aa_"&amp;$S36,データシート1!$A$1:$BT$1,0),0)</f>
        <v>95.064804174904438</v>
      </c>
      <c r="AF36" s="900">
        <f>VLOOKUP(年度マスタ!$K$4&amp;"_"&amp;AF$33,データシート1!$A:$BT,MATCH("aa_"&amp;$S36,データシート1!$A$1:$BT$1,0),0)</f>
        <v>86.559535625775538</v>
      </c>
      <c r="AG36" s="900">
        <f>VLOOKUP(年度マスタ!$K$4&amp;"_"&amp;AG$33,データシート1!$A:$BT,MATCH("aa_"&amp;$S36,データシート1!$A$1:$BT$1,0),0)</f>
        <v>71.750663669702874</v>
      </c>
      <c r="AH36" s="900">
        <f>VLOOKUP(年度マスタ!$K$4&amp;"_"&amp;AH$33,データシート1!$A:$BT,MATCH("aa_"&amp;$S36,データシート1!$A$1:$BT$1,0),0)</f>
        <v>65.731875727332721</v>
      </c>
      <c r="AI36" s="900">
        <f>VLOOKUP(年度マスタ!$K$4&amp;"_"&amp;AI$33,データシート1!$A:$BT,MATCH("aa_"&amp;$S36,データシート1!$A$1:$BT$1,0),0)</f>
        <v>61.446031576872819</v>
      </c>
      <c r="AJ36" s="900">
        <f>VLOOKUP(年度マスタ!$K$4&amp;"_"&amp;AJ$33,データシート1!$A:$BT,MATCH("aa_"&amp;$S36,データシート1!$A$1:$BT$1,0),0)</f>
        <v>67.379952767506424</v>
      </c>
      <c r="AK36" s="901">
        <f>VLOOKUP(年度マスタ!$K$4&amp;"_"&amp;AK$33,データシート1!$A:$BT,MATCH("aa_"&amp;$S36,データシート1!$A$1:$BT$1,0),0)</f>
        <v>65.387884113064601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44.968232676536552</v>
      </c>
      <c r="P37" s="453">
        <f t="shared" si="9"/>
        <v>0.18016348639015808</v>
      </c>
      <c r="Q37" s="328"/>
      <c r="R37" s="13"/>
      <c r="S37" s="356" t="s">
        <v>187</v>
      </c>
      <c r="T37" s="335"/>
      <c r="U37" s="346"/>
      <c r="V37" s="336" t="s">
        <v>194</v>
      </c>
      <c r="W37" s="357"/>
      <c r="X37" s="899">
        <f>VLOOKUP(年度マスタ!$K$4&amp;"_"&amp;X$33,データシート1!$A:$BT,MATCH("aa_"&amp;$S37,データシート1!$A$1:$BT$1,0),0)</f>
        <v>1.393196807566409</v>
      </c>
      <c r="Y37" s="900">
        <f>VLOOKUP(年度マスタ!$K$4&amp;"_"&amp;Y$33,データシート1!$A:$BT,MATCH("aa_"&amp;$S37,データシート1!$A$1:$BT$1,0),0)</f>
        <v>1.5643844466196819</v>
      </c>
      <c r="Z37" s="900">
        <f>VLOOKUP(年度マスタ!$K$4&amp;"_"&amp;Z$33,データシート1!$A:$BT,MATCH("aa_"&amp;$S37,データシート1!$A$1:$BT$1,0),0)</f>
        <v>2.15942030287508</v>
      </c>
      <c r="AA37" s="900">
        <f>VLOOKUP(年度マスタ!$K$4&amp;"_"&amp;AA$33,データシート1!$A:$BT,MATCH("aa_"&amp;$S37,データシート1!$A$1:$BT$1,0),0)</f>
        <v>1.9525600785431829</v>
      </c>
      <c r="AB37" s="900">
        <f>VLOOKUP(年度マスタ!$K$4&amp;"_"&amp;AB$33,データシート1!$A:$BT,MATCH("aa_"&amp;$S37,データシート1!$A$1:$BT$1,0),0)</f>
        <v>1.561012658065265</v>
      </c>
      <c r="AC37" s="900">
        <f>VLOOKUP(年度マスタ!$K$4&amp;"_"&amp;AC$33,データシート1!$A:$BT,MATCH("aa_"&amp;$S37,データシート1!$A$1:$BT$1,0),0)</f>
        <v>1.564026923392329</v>
      </c>
      <c r="AD37" s="900">
        <f>VLOOKUP(年度マスタ!$K$4&amp;"_"&amp;AD$33,データシート1!$A:$BT,MATCH("aa_"&amp;$S37,データシート1!$A$1:$BT$1,0),0)</f>
        <v>1.4750771274027059</v>
      </c>
      <c r="AE37" s="900">
        <f>VLOOKUP(年度マスタ!$K$4&amp;"_"&amp;AE$33,データシート1!$A:$BT,MATCH("aa_"&amp;$S37,データシート1!$A$1:$BT$1,0),0)</f>
        <v>1.4867765071882697</v>
      </c>
      <c r="AF37" s="900">
        <f>VLOOKUP(年度マスタ!$K$4&amp;"_"&amp;AF$33,データシート1!$A:$BT,MATCH("aa_"&amp;$S37,データシート1!$A$1:$BT$1,0),0)</f>
        <v>1.3807974946616941</v>
      </c>
      <c r="AG37" s="900">
        <f>VLOOKUP(年度マスタ!$K$4&amp;"_"&amp;AG$33,データシート1!$A:$BT,MATCH("aa_"&amp;$S37,データシート1!$A$1:$BT$1,0),0)</f>
        <v>1.2631059577512664</v>
      </c>
      <c r="AH37" s="900">
        <f>VLOOKUP(年度マスタ!$K$4&amp;"_"&amp;AH$33,データシート1!$A:$BT,MATCH("aa_"&amp;$S37,データシート1!$A$1:$BT$1,0),0)</f>
        <v>1.1367958081408323</v>
      </c>
      <c r="AI37" s="900">
        <f>VLOOKUP(年度マスタ!$K$4&amp;"_"&amp;AI$33,データシート1!$A:$BT,MATCH("aa_"&amp;$S37,データシート1!$A$1:$BT$1,0),0)</f>
        <v>1.1922193704169712</v>
      </c>
      <c r="AJ37" s="900">
        <f>VLOOKUP(年度マスタ!$K$4&amp;"_"&amp;AJ$33,データシート1!$A:$BT,MATCH("aa_"&amp;$S37,データシート1!$A$1:$BT$1,0),0)</f>
        <v>1.25031091657265</v>
      </c>
      <c r="AK37" s="901">
        <f>VLOOKUP(年度マスタ!$K$4&amp;"_"&amp;AK$33,データシート1!$A:$BT,MATCH("aa_"&amp;$S37,データシート1!$A$1:$BT$1,0),0)</f>
        <v>1.1848405474023369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43.271917210440179</v>
      </c>
      <c r="P38" s="454">
        <f t="shared" si="9"/>
        <v>0.17336726403052483</v>
      </c>
      <c r="Q38" s="328"/>
      <c r="R38" s="13"/>
      <c r="S38" s="356" t="s">
        <v>188</v>
      </c>
      <c r="T38" s="335"/>
      <c r="U38" s="348"/>
      <c r="V38" s="358" t="s">
        <v>197</v>
      </c>
      <c r="W38" s="358"/>
      <c r="X38" s="899">
        <f>VLOOKUP(年度マスタ!$K$4&amp;"_"&amp;X$33,データシート1!$A:$BT,MATCH("aa_"&amp;$S38,データシート1!$A$1:$BT$1,0),0)</f>
        <v>1.97516235036974</v>
      </c>
      <c r="Y38" s="900">
        <f>VLOOKUP(年度マスタ!$K$4&amp;"_"&amp;Y$33,データシート1!$A:$BT,MATCH("aa_"&amp;$S38,データシート1!$A$1:$BT$1,0),0)</f>
        <v>1.847706358011953</v>
      </c>
      <c r="Z38" s="900">
        <f>VLOOKUP(年度マスタ!$K$4&amp;"_"&amp;Z$33,データシート1!$A:$BT,MATCH("aa_"&amp;$S38,データシート1!$A$1:$BT$1,0),0)</f>
        <v>1.647751342911584</v>
      </c>
      <c r="AA38" s="900">
        <f>VLOOKUP(年度マスタ!$K$4&amp;"_"&amp;AA$33,データシート1!$A:$BT,MATCH("aa_"&amp;$S38,データシート1!$A$1:$BT$1,0),0)</f>
        <v>1.6033475945665221</v>
      </c>
      <c r="AB38" s="900">
        <f>VLOOKUP(年度マスタ!$K$4&amp;"_"&amp;AB$33,データシート1!$A:$BT,MATCH("aa_"&amp;$S38,データシート1!$A$1:$BT$1,0),0)</f>
        <v>1.467902197175381</v>
      </c>
      <c r="AC38" s="900">
        <f>VLOOKUP(年度マスタ!$K$4&amp;"_"&amp;AC$33,データシート1!$A:$BT,MATCH("aa_"&amp;$S38,データシート1!$A$1:$BT$1,0),0)</f>
        <v>0.98271385412402945</v>
      </c>
      <c r="AD38" s="900">
        <f>VLOOKUP(年度マスタ!$K$4&amp;"_"&amp;AD$33,データシート1!$A:$BT,MATCH("aa_"&amp;$S38,データシート1!$A$1:$BT$1,0),0)</f>
        <v>0.92331256553081276</v>
      </c>
      <c r="AE38" s="900">
        <f>VLOOKUP(年度マスタ!$K$4&amp;"_"&amp;AE$33,データシート1!$A:$BT,MATCH("aa_"&amp;$S38,データシート1!$A$1:$BT$1,0),0)</f>
        <v>1.0762120716450323</v>
      </c>
      <c r="AF38" s="900">
        <f>VLOOKUP(年度マスタ!$K$4&amp;"_"&amp;AF$33,データシート1!$A:$BT,MATCH("aa_"&amp;$S38,データシート1!$A$1:$BT$1,0),0)</f>
        <v>0.97761343706952031</v>
      </c>
      <c r="AG38" s="900">
        <f>VLOOKUP(年度マスタ!$K$4&amp;"_"&amp;AG$33,データシート1!$A:$BT,MATCH("aa_"&amp;$S38,データシート1!$A$1:$BT$1,0),0)</f>
        <v>0.90400304637672801</v>
      </c>
      <c r="AH38" s="900">
        <f>VLOOKUP(年度マスタ!$K$4&amp;"_"&amp;AH$33,データシート1!$A:$BT,MATCH("aa_"&amp;$S38,データシート1!$A$1:$BT$1,0),0)</f>
        <v>0.90942825868216748</v>
      </c>
      <c r="AI38" s="900">
        <f>VLOOKUP(年度マスタ!$K$4&amp;"_"&amp;AI$33,データシート1!$A:$BT,MATCH("aa_"&amp;$S38,データシート1!$A$1:$BT$1,0),0)</f>
        <v>3.479746530907871</v>
      </c>
      <c r="AJ38" s="900">
        <f>VLOOKUP(年度マスタ!$K$4&amp;"_"&amp;AJ$33,データシート1!$A:$BT,MATCH("aa_"&amp;$S38,データシート1!$A$1:$BT$1,0),0)</f>
        <v>3.1000026943948287</v>
      </c>
      <c r="AK38" s="901">
        <f>VLOOKUP(年度マスタ!$K$4&amp;"_"&amp;AK$33,データシート1!$A:$BT,MATCH("aa_"&amp;$S38,データシート1!$A$1:$BT$1,0),0)</f>
        <v>2.9693003180985031</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26.027920958989117</v>
      </c>
      <c r="P39" s="454">
        <f t="shared" si="9"/>
        <v>0.10427985945522185</v>
      </c>
      <c r="Q39" s="328"/>
      <c r="R39" s="13"/>
      <c r="S39" s="356" t="s">
        <v>189</v>
      </c>
      <c r="T39" s="335"/>
      <c r="U39" s="343" t="s">
        <v>199</v>
      </c>
      <c r="V39" s="344"/>
      <c r="W39" s="344"/>
      <c r="X39" s="896">
        <f>VLOOKUP(年度マスタ!$K$4&amp;"_"&amp;X$33,データシート1!$A:$BT,MATCH("aa_"&amp;$S39,データシート1!$A$1:$BT$1,0),0)</f>
        <v>22.926940114216801</v>
      </c>
      <c r="Y39" s="897">
        <f>VLOOKUP(年度マスタ!$K$4&amp;"_"&amp;Y$33,データシート1!$A:$BT,MATCH("aa_"&amp;$S39,データシート1!$A$1:$BT$1,0),0)</f>
        <v>26.58147341664591</v>
      </c>
      <c r="Z39" s="897">
        <f>VLOOKUP(年度マスタ!$K$4&amp;"_"&amp;Z$33,データシート1!$A:$BT,MATCH("aa_"&amp;$S39,データシート1!$A$1:$BT$1,0),0)</f>
        <v>33.605918919517862</v>
      </c>
      <c r="AA39" s="897">
        <f>VLOOKUP(年度マスタ!$K$4&amp;"_"&amp;AA$33,データシート1!$A:$BT,MATCH("aa_"&amp;$S39,データシート1!$A$1:$BT$1,0),0)</f>
        <v>32.507584232820328</v>
      </c>
      <c r="AB39" s="897">
        <f>VLOOKUP(年度マスタ!$K$4&amp;"_"&amp;AB$33,データシート1!$A:$BT,MATCH("aa_"&amp;$S39,データシート1!$A$1:$BT$1,0),0)</f>
        <v>31.195181120134439</v>
      </c>
      <c r="AC39" s="897">
        <f>VLOOKUP(年度マスタ!$K$4&amp;"_"&amp;AC$33,データシート1!$A:$BT,MATCH("aa_"&amp;$S39,データシート1!$A$1:$BT$1,0),0)</f>
        <v>31.6461766365288</v>
      </c>
      <c r="AD39" s="897">
        <f>VLOOKUP(年度マスタ!$K$4&amp;"_"&amp;AD$33,データシート1!$A:$BT,MATCH("aa_"&amp;$S39,データシート1!$A$1:$BT$1,0),0)</f>
        <v>28.539182218735029</v>
      </c>
      <c r="AE39" s="897">
        <f>VLOOKUP(年度マスタ!$K$4&amp;"_"&amp;AE$33,データシート1!$A:$BT,MATCH("aa_"&amp;$S39,データシート1!$A$1:$BT$1,0),0)</f>
        <v>23.832859238509347</v>
      </c>
      <c r="AF39" s="897">
        <f>VLOOKUP(年度マスタ!$K$4&amp;"_"&amp;AF$33,データシート1!$A:$BT,MATCH("aa_"&amp;$S39,データシート1!$A$1:$BT$1,0),0)</f>
        <v>22.98402956576534</v>
      </c>
      <c r="AG39" s="897">
        <f>VLOOKUP(年度マスタ!$K$4&amp;"_"&amp;AG$33,データシート1!$A:$BT,MATCH("aa_"&amp;$S39,データシート1!$A$1:$BT$1,0),0)</f>
        <v>22.335551526305117</v>
      </c>
      <c r="AH39" s="897">
        <f>VLOOKUP(年度マスタ!$K$4&amp;"_"&amp;AH$33,データシート1!$A:$BT,MATCH("aa_"&amp;$S39,データシート1!$A$1:$BT$1,0),0)</f>
        <v>19.814616563534067</v>
      </c>
      <c r="AI39" s="897">
        <f>VLOOKUP(年度マスタ!$K$4&amp;"_"&amp;AI$33,データシート1!$A:$BT,MATCH("aa_"&amp;$S39,データシート1!$A$1:$BT$1,0),0)</f>
        <v>16.84450874250529</v>
      </c>
      <c r="AJ39" s="897">
        <f>VLOOKUP(年度マスタ!$K$4&amp;"_"&amp;AJ$33,データシート1!$A:$BT,MATCH("aa_"&amp;$S39,データシート1!$A$1:$BT$1,0),0)</f>
        <v>18.232168765857555</v>
      </c>
      <c r="AK39" s="898">
        <f>VLOOKUP(年度マスタ!$K$4&amp;"_"&amp;AK$33,データシート1!$A:$BT,MATCH("aa_"&amp;$S39,データシート1!$A$1:$BT$1,0),0)</f>
        <v>18.879268106036339</v>
      </c>
      <c r="AL39" s="330"/>
      <c r="AW39" s="17" t="str">
        <f>年度マスタ!K4</f>
        <v>16322</v>
      </c>
      <c r="AX39" s="17" t="s">
        <v>200</v>
      </c>
      <c r="AY39" s="17">
        <f>VLOOKUP($AW39&amp;"_"&amp;$AY$34,データシート1!$A:$BT,MATCH($AY$31&amp;"_"&amp;AY$36,データシート1!$A$1:$BT$1,0),0)</f>
        <v>65.387884113064601</v>
      </c>
      <c r="AZ39" s="17">
        <f>VLOOKUP($AW39&amp;"_"&amp;$AY$34,データシート1!$A:$BT,MATCH($AY$31&amp;"_"&amp;AZ$36,データシート1!$A$1:$BT$1,0),0)</f>
        <v>1.1848405474023369</v>
      </c>
      <c r="BA39" s="17">
        <f>VLOOKUP($AW39&amp;"_"&amp;$AY$34,データシート1!$A:$BT,MATCH($AY$31&amp;"_"&amp;BA$36,データシート1!$A$1:$BT$1,0),0)</f>
        <v>2.9693003180985031</v>
      </c>
      <c r="BB39" s="17">
        <f>VLOOKUP($AW39&amp;"_"&amp;$AY$34,データシート1!$A:$BT,MATCH($AY$31&amp;"_"&amp;BB$36,データシート1!$A$1:$BT$1,0),0)</f>
        <v>18.879268106036339</v>
      </c>
      <c r="BC39" s="17">
        <f>VLOOKUP($AW39&amp;"_"&amp;$AY$34,データシート1!$A:$BT,MATCH($AY$31&amp;"_"&amp;BC$36,データシート1!$A$1:$BT$1,0),0)</f>
        <v>35.115284764868981</v>
      </c>
      <c r="BD39" s="17">
        <f>VLOOKUP($AW39&amp;"_"&amp;$AY$34,データシート1!$A:$BT,MATCH($AY$31&amp;"_"&amp;BD$36,データシート1!$A$1:$BT$1,0),0)</f>
        <v>19.856863582292412</v>
      </c>
      <c r="BE39" s="17">
        <f>VLOOKUP($AW39&amp;"_"&amp;$AY$34,データシート1!$A:$BT,MATCH($AY$31&amp;"_"&amp;BE$36,データシート1!$A$1:$BT$1,0),0)</f>
        <v>14.316351282770416</v>
      </c>
      <c r="BF39" s="17">
        <f>VLOOKUP($AW39&amp;"_"&amp;$AY$34,データシート1!$A:$BT,MATCH($AY$31&amp;"_"&amp;BF$36,データシート1!$A$1:$BT$1,0),0)</f>
        <v>1.1319493317262161</v>
      </c>
      <c r="BG39" s="17">
        <f>VLOOKUP($AW39&amp;"_"&amp;$AY$34,データシート1!$A:$BT,MATCH($AY$31&amp;"_"&amp;BG$36,データシート1!$A$1:$BT$1,0),0)</f>
        <v>0</v>
      </c>
      <c r="BH39" s="17">
        <f>VLOOKUP($AW39&amp;"_"&amp;$AY$34,データシート1!$A:$BT,MATCH($AY$31&amp;"_"&amp;BH$36,データシート1!$A$1:$BT$1,0),0)</f>
        <v>3.081179458659252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17.243996251451065</v>
      </c>
      <c r="P40" s="454">
        <f t="shared" si="9"/>
        <v>6.9087404575302991E-2</v>
      </c>
      <c r="Q40" s="328"/>
      <c r="R40" s="13"/>
      <c r="S40" s="356" t="s">
        <v>165</v>
      </c>
      <c r="T40" s="335"/>
      <c r="U40" s="343" t="s">
        <v>165</v>
      </c>
      <c r="V40" s="344"/>
      <c r="W40" s="344"/>
      <c r="X40" s="896">
        <f>VLOOKUP(年度マスタ!$K$4&amp;"_"&amp;X$33,データシート1!$A:$BT,MATCH("aa_"&amp;$S40,データシート1!$A$1:$BT$1,0),0)</f>
        <v>34.205211397520713</v>
      </c>
      <c r="Y40" s="897">
        <f>VLOOKUP(年度マスタ!$K$4&amp;"_"&amp;Y$33,データシート1!$A:$BT,MATCH("aa_"&amp;$S40,データシート1!$A$1:$BT$1,0),0)</f>
        <v>41.019538060750307</v>
      </c>
      <c r="Z40" s="897">
        <f>VLOOKUP(年度マスタ!$K$4&amp;"_"&amp;Z$33,データシート1!$A:$BT,MATCH("aa_"&amp;$S40,データシート1!$A$1:$BT$1,0),0)</f>
        <v>51.77643939656506</v>
      </c>
      <c r="AA40" s="897">
        <f>VLOOKUP(年度マスタ!$K$4&amp;"_"&amp;AA$33,データシート1!$A:$BT,MATCH("aa_"&amp;$S40,データシート1!$A$1:$BT$1,0),0)</f>
        <v>55.063133109494999</v>
      </c>
      <c r="AB40" s="897">
        <f>VLOOKUP(年度マスタ!$K$4&amp;"_"&amp;AB$33,データシート1!$A:$BT,MATCH("aa_"&amp;$S40,データシート1!$A$1:$BT$1,0),0)</f>
        <v>47.375104512333408</v>
      </c>
      <c r="AC40" s="897">
        <f>VLOOKUP(年度マスタ!$K$4&amp;"_"&amp;AC$33,データシート1!$A:$BT,MATCH("aa_"&amp;$S40,データシート1!$A$1:$BT$1,0),0)</f>
        <v>46.171523438150977</v>
      </c>
      <c r="AD40" s="897">
        <f>VLOOKUP(年度マスタ!$K$4&amp;"_"&amp;AD$33,データシート1!$A:$BT,MATCH("aa_"&amp;$S40,データシート1!$A$1:$BT$1,0),0)</f>
        <v>44.043206918493723</v>
      </c>
      <c r="AE40" s="897">
        <f>VLOOKUP(年度マスタ!$K$4&amp;"_"&amp;AE$33,データシート1!$A:$BT,MATCH("aa_"&amp;$S40,データシート1!$A$1:$BT$1,0),0)</f>
        <v>42.815281147663562</v>
      </c>
      <c r="AF40" s="897">
        <f>VLOOKUP(年度マスタ!$K$4&amp;"_"&amp;AF$33,データシート1!$A:$BT,MATCH("aa_"&amp;$S40,データシート1!$A$1:$BT$1,0),0)</f>
        <v>43.516450690382328</v>
      </c>
      <c r="AG40" s="897">
        <f>VLOOKUP(年度マスタ!$K$4&amp;"_"&amp;AG$33,データシート1!$A:$BT,MATCH("aa_"&amp;$S40,データシート1!$A$1:$BT$1,0),0)</f>
        <v>40.625470367474762</v>
      </c>
      <c r="AH40" s="897">
        <f>VLOOKUP(年度マスタ!$K$4&amp;"_"&amp;AH$33,データシート1!$A:$BT,MATCH("aa_"&amp;$S40,データシート1!$A$1:$BT$1,0),0)</f>
        <v>37.037062662770225</v>
      </c>
      <c r="AI40" s="897">
        <f>VLOOKUP(年度マスタ!$K$4&amp;"_"&amp;AI$33,データシート1!$A:$BT,MATCH("aa_"&amp;$S40,データシート1!$A$1:$BT$1,0),0)</f>
        <v>34.733248099451103</v>
      </c>
      <c r="AJ40" s="897">
        <f>VLOOKUP(年度マスタ!$K$4&amp;"_"&amp;AJ$33,データシート1!$A:$BT,MATCH("aa_"&amp;$S40,データシート1!$A$1:$BT$1,0),0)</f>
        <v>36.810548775394253</v>
      </c>
      <c r="AK40" s="898">
        <f>VLOOKUP(年度マスタ!$K$4&amp;"_"&amp;AK$33,データシート1!$A:$BT,MATCH("aa_"&amp;$S40,データシート1!$A$1:$BT$1,0),0)</f>
        <v>35.115284764868981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1.69631546609637</v>
      </c>
      <c r="P41" s="454">
        <f t="shared" si="9"/>
        <v>6.7962223596332444E-3</v>
      </c>
      <c r="Q41" s="328"/>
      <c r="R41" s="13"/>
      <c r="S41" s="356" t="s">
        <v>201</v>
      </c>
      <c r="T41" s="335"/>
      <c r="U41" s="246" t="s">
        <v>128</v>
      </c>
      <c r="V41" s="344"/>
      <c r="W41" s="344"/>
      <c r="X41" s="896">
        <f>X42+X45+X46</f>
        <v>47.215205809823097</v>
      </c>
      <c r="Y41" s="897">
        <f t="shared" ref="Y41:AH41" si="12">Y42+Y45+Y46</f>
        <v>47.200330487304484</v>
      </c>
      <c r="Z41" s="897">
        <f t="shared" si="12"/>
        <v>46.20655467536082</v>
      </c>
      <c r="AA41" s="897">
        <f t="shared" si="12"/>
        <v>45.99167655581676</v>
      </c>
      <c r="AB41" s="897">
        <f t="shared" si="12"/>
        <v>44.968232676536552</v>
      </c>
      <c r="AC41" s="897">
        <f t="shared" si="12"/>
        <v>43.311693956895986</v>
      </c>
      <c r="AD41" s="897">
        <f t="shared" si="12"/>
        <v>42.933543118082738</v>
      </c>
      <c r="AE41" s="897">
        <f t="shared" si="12"/>
        <v>42.107914990745414</v>
      </c>
      <c r="AF41" s="897">
        <f t="shared" si="12"/>
        <v>41.795594699241271</v>
      </c>
      <c r="AG41" s="897">
        <f t="shared" si="12"/>
        <v>40.78120175346654</v>
      </c>
      <c r="AH41" s="897">
        <f t="shared" si="12"/>
        <v>39.211189662764589</v>
      </c>
      <c r="AI41" s="897">
        <f>AI42+AI45+AI46</f>
        <v>35.191316007835127</v>
      </c>
      <c r="AJ41" s="897">
        <f>AJ42+AJ45+AJ46</f>
        <v>34.684822660224761</v>
      </c>
      <c r="AK41" s="898">
        <f>AK42+AK45+AK46</f>
        <v>35.30516419678905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45.90433140981672</v>
      </c>
      <c r="Y42" s="900">
        <f t="shared" ref="Y42:AK42" si="13">SUM(Y43:Y44)</f>
        <v>45.845629226905956</v>
      </c>
      <c r="Z42" s="900">
        <f t="shared" si="13"/>
        <v>44.654940281082233</v>
      </c>
      <c r="AA42" s="900">
        <f t="shared" si="13"/>
        <v>44.305878781446722</v>
      </c>
      <c r="AB42" s="900">
        <f t="shared" si="13"/>
        <v>43.271917210440179</v>
      </c>
      <c r="AC42" s="900">
        <f t="shared" si="13"/>
        <v>41.699988614318499</v>
      </c>
      <c r="AD42" s="900">
        <f t="shared" si="13"/>
        <v>41.369809694603461</v>
      </c>
      <c r="AE42" s="900">
        <f t="shared" si="13"/>
        <v>40.605218598208879</v>
      </c>
      <c r="AF42" s="900">
        <f t="shared" si="13"/>
        <v>40.364174111461168</v>
      </c>
      <c r="AG42" s="900">
        <f t="shared" si="13"/>
        <v>39.468457932495859</v>
      </c>
      <c r="AH42" s="900">
        <f t="shared" si="13"/>
        <v>37.956374058557422</v>
      </c>
      <c r="AI42" s="900">
        <f t="shared" si="13"/>
        <v>34.014518929516086</v>
      </c>
      <c r="AJ42" s="900">
        <f t="shared" si="13"/>
        <v>33.538216645153923</v>
      </c>
      <c r="AK42" s="901">
        <f t="shared" si="13"/>
        <v>34.173214865062832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2.3006428231312972</v>
      </c>
      <c r="P43" s="612">
        <f t="shared" si="9"/>
        <v>9.217436560945905E-3</v>
      </c>
      <c r="Q43" s="328"/>
      <c r="R43" s="13"/>
      <c r="S43" s="356" t="s">
        <v>190</v>
      </c>
      <c r="T43" s="359"/>
      <c r="U43" s="346"/>
      <c r="V43" s="360"/>
      <c r="W43" s="347" t="s">
        <v>190</v>
      </c>
      <c r="X43" s="899">
        <f>VLOOKUP(年度マスタ!$K$4&amp;"_"&amp;X$33,データシート1!$A:$BT,MATCH("aa_"&amp;$S43,データシート1!$A$1:$BT$1,0),0)</f>
        <v>27.49619867542263</v>
      </c>
      <c r="Y43" s="900">
        <f>VLOOKUP(年度マスタ!$K$4&amp;"_"&amp;Y$33,データシート1!$A:$BT,MATCH("aa_"&amp;$S43,データシート1!$A$1:$BT$1,0),0)</f>
        <v>27.439904118207391</v>
      </c>
      <c r="Z43" s="900">
        <f>VLOOKUP(年度マスタ!$K$4&amp;"_"&amp;Z$33,データシート1!$A:$BT,MATCH("aa_"&amp;$S43,データシート1!$A$1:$BT$1,0),0)</f>
        <v>27.043379190852672</v>
      </c>
      <c r="AA43" s="900">
        <f>VLOOKUP(年度マスタ!$K$4&amp;"_"&amp;AA$33,データシート1!$A:$BT,MATCH("aa_"&amp;$S43,データシート1!$A$1:$BT$1,0),0)</f>
        <v>27.061918167682805</v>
      </c>
      <c r="AB43" s="900">
        <f>VLOOKUP(年度マスタ!$K$4&amp;"_"&amp;AB$33,データシート1!$A:$BT,MATCH("aa_"&amp;$S43,データシート1!$A$1:$BT$1,0),0)</f>
        <v>26.027920958989117</v>
      </c>
      <c r="AC43" s="900">
        <f>VLOOKUP(年度マスタ!$K$4&amp;"_"&amp;AC$33,データシート1!$A:$BT,MATCH("aa_"&amp;$S43,データシート1!$A$1:$BT$1,0),0)</f>
        <v>24.763045699641435</v>
      </c>
      <c r="AD43" s="900">
        <f>VLOOKUP(年度マスタ!$K$4&amp;"_"&amp;AD$33,データシート1!$A:$BT,MATCH("aa_"&amp;$S43,データシート1!$A$1:$BT$1,0),0)</f>
        <v>24.640598638181107</v>
      </c>
      <c r="AE43" s="900">
        <f>VLOOKUP(年度マスタ!$K$4&amp;"_"&amp;AE$33,データシート1!$A:$BT,MATCH("aa_"&amp;$S43,データシート1!$A$1:$BT$1,0),0)</f>
        <v>24.343076284907653</v>
      </c>
      <c r="AF43" s="900">
        <f>VLOOKUP(年度マスタ!$K$4&amp;"_"&amp;AF$33,データシート1!$A:$BT,MATCH("aa_"&amp;$S43,データシート1!$A$1:$BT$1,0),0)</f>
        <v>23.905714155446631</v>
      </c>
      <c r="AG43" s="900">
        <f>VLOOKUP(年度マスタ!$K$4&amp;"_"&amp;AG$33,データシート1!$A:$BT,MATCH("aa_"&amp;$S43,データシート1!$A$1:$BT$1,0),0)</f>
        <v>23.322005833632954</v>
      </c>
      <c r="AH43" s="900">
        <f>VLOOKUP(年度マスタ!$K$4&amp;"_"&amp;AH$33,データシート1!$A:$BT,MATCH("aa_"&amp;$S43,データシート1!$A$1:$BT$1,0),0)</f>
        <v>22.569468881897613</v>
      </c>
      <c r="AI43" s="900">
        <f>VLOOKUP(年度マスタ!$K$4&amp;"_"&amp;AI$33,データシート1!$A:$BT,MATCH("aa_"&amp;$S43,データシート1!$A$1:$BT$1,0),0)</f>
        <v>19.778243990635499</v>
      </c>
      <c r="AJ43" s="900">
        <f>VLOOKUP(年度マスタ!$K$4&amp;"_"&amp;AJ$33,データシート1!$A:$BT,MATCH("aa_"&amp;$S43,データシート1!$A$1:$BT$1,0),0)</f>
        <v>19.0686734114845</v>
      </c>
      <c r="AK43" s="901">
        <f>VLOOKUP(年度マスタ!$K$4&amp;"_"&amp;AK$33,データシート1!$A:$BT,MATCH("aa_"&amp;$S43,データシート1!$A$1:$BT$1,0),0)</f>
        <v>19.856863582292412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18.408132734394091</v>
      </c>
      <c r="Y44" s="900">
        <f>VLOOKUP(年度マスタ!$K$4&amp;"_"&amp;Y$33,データシート1!$A:$BT,MATCH("aa_"&amp;$S44,データシート1!$A$1:$BT$1,0),0)</f>
        <v>18.405725108698569</v>
      </c>
      <c r="Z44" s="900">
        <f>VLOOKUP(年度マスタ!$K$4&amp;"_"&amp;Z$33,データシート1!$A:$BT,MATCH("aa_"&amp;$S44,データシート1!$A$1:$BT$1,0),0)</f>
        <v>17.611561090229557</v>
      </c>
      <c r="AA44" s="900">
        <f>VLOOKUP(年度マスタ!$K$4&amp;"_"&amp;AA$33,データシート1!$A:$BT,MATCH("aa_"&amp;$S44,データシート1!$A$1:$BT$1,0),0)</f>
        <v>17.243960613763914</v>
      </c>
      <c r="AB44" s="900">
        <f>VLOOKUP(年度マスタ!$K$4&amp;"_"&amp;AB$33,データシート1!$A:$BT,MATCH("aa_"&amp;$S44,データシート1!$A$1:$BT$1,0),0)</f>
        <v>17.243996251451065</v>
      </c>
      <c r="AC44" s="900">
        <f>VLOOKUP(年度マスタ!$K$4&amp;"_"&amp;AC$33,データシート1!$A:$BT,MATCH("aa_"&amp;$S44,データシート1!$A$1:$BT$1,0),0)</f>
        <v>16.936942914677061</v>
      </c>
      <c r="AD44" s="900">
        <f>VLOOKUP(年度マスタ!$K$4&amp;"_"&amp;AD$33,データシート1!$A:$BT,MATCH("aa_"&amp;$S44,データシート1!$A$1:$BT$1,0),0)</f>
        <v>16.729211056422358</v>
      </c>
      <c r="AE44" s="900">
        <f>VLOOKUP(年度マスタ!$K$4&amp;"_"&amp;AE$33,データシート1!$A:$BT,MATCH("aa_"&amp;$S44,データシート1!$A$1:$BT$1,0),0)</f>
        <v>16.262142313301226</v>
      </c>
      <c r="AF44" s="900">
        <f>VLOOKUP(年度マスタ!$K$4&amp;"_"&amp;AF$33,データシート1!$A:$BT,MATCH("aa_"&amp;$S44,データシート1!$A$1:$BT$1,0),0)</f>
        <v>16.458459956014536</v>
      </c>
      <c r="AG44" s="900">
        <f>VLOOKUP(年度マスタ!$K$4&amp;"_"&amp;AG$33,データシート1!$A:$BT,MATCH("aa_"&amp;$S44,データシート1!$A$1:$BT$1,0),0)</f>
        <v>16.146452098862905</v>
      </c>
      <c r="AH44" s="900">
        <f>VLOOKUP(年度マスタ!$K$4&amp;"_"&amp;AH$33,データシート1!$A:$BT,MATCH("aa_"&amp;$S44,データシート1!$A$1:$BT$1,0),0)</f>
        <v>15.386905176659809</v>
      </c>
      <c r="AI44" s="900">
        <f>VLOOKUP(年度マスタ!$K$4&amp;"_"&amp;AI$33,データシート1!$A:$BT,MATCH("aa_"&amp;$S44,データシート1!$A$1:$BT$1,0),0)</f>
        <v>14.236274938880584</v>
      </c>
      <c r="AJ44" s="900">
        <f>VLOOKUP(年度マスタ!$K$4&amp;"_"&amp;AJ$33,データシート1!$A:$BT,MATCH("aa_"&amp;$S44,データシート1!$A$1:$BT$1,0),0)</f>
        <v>14.469543233669425</v>
      </c>
      <c r="AK44" s="901">
        <f>VLOOKUP(年度マスタ!$K$4&amp;"_"&amp;AK$33,データシート1!$A:$BT,MATCH("aa_"&amp;$S44,データシート1!$A$1:$BT$1,0),0)</f>
        <v>14.316351282770416</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1.3108744000063799</v>
      </c>
      <c r="Y45" s="900">
        <f>VLOOKUP(年度マスタ!$K$4&amp;"_"&amp;Y$33,データシート1!$A:$BT,MATCH("aa_"&amp;$S45,データシート1!$A$1:$BT$1,0),0)</f>
        <v>1.35470126039853</v>
      </c>
      <c r="Z45" s="900">
        <f>VLOOKUP(年度マスタ!$K$4&amp;"_"&amp;Z$33,データシート1!$A:$BT,MATCH("aa_"&amp;$S45,データシート1!$A$1:$BT$1,0),0)</f>
        <v>1.55161439427859</v>
      </c>
      <c r="AA45" s="900">
        <f>VLOOKUP(年度マスタ!$K$4&amp;"_"&amp;AA$33,データシート1!$A:$BT,MATCH("aa_"&amp;$S45,データシート1!$A$1:$BT$1,0),0)</f>
        <v>1.6857977743700401</v>
      </c>
      <c r="AB45" s="900">
        <f>VLOOKUP(年度マスタ!$K$4&amp;"_"&amp;AB$33,データシート1!$A:$BT,MATCH("aa_"&amp;$S45,データシート1!$A$1:$BT$1,0),0)</f>
        <v>1.69631546609637</v>
      </c>
      <c r="AC45" s="900">
        <f>VLOOKUP(年度マスタ!$K$4&amp;"_"&amp;AC$33,データシート1!$A:$BT,MATCH("aa_"&amp;$S45,データシート1!$A$1:$BT$1,0),0)</f>
        <v>1.6117053425774901</v>
      </c>
      <c r="AD45" s="900">
        <f>VLOOKUP(年度マスタ!$K$4&amp;"_"&amp;AD$33,データシート1!$A:$BT,MATCH("aa_"&amp;$S45,データシート1!$A$1:$BT$1,0),0)</f>
        <v>1.5637334234792799</v>
      </c>
      <c r="AE45" s="900">
        <f>VLOOKUP(年度マスタ!$K$4&amp;"_"&amp;AE$33,データシート1!$A:$BT,MATCH("aa_"&amp;$S45,データシート1!$A$1:$BT$1,0),0)</f>
        <v>1.5026963925365369</v>
      </c>
      <c r="AF45" s="900">
        <f>VLOOKUP(年度マスタ!$K$4&amp;"_"&amp;AF$33,データシート1!$A:$BT,MATCH("aa_"&amp;$S45,データシート1!$A$1:$BT$1,0),0)</f>
        <v>1.4314205877801001</v>
      </c>
      <c r="AG45" s="900">
        <f>VLOOKUP(年度マスタ!$K$4&amp;"_"&amp;AG$33,データシート1!$A:$BT,MATCH("aa_"&amp;$S45,データシート1!$A$1:$BT$1,0),0)</f>
        <v>1.3127438209706801</v>
      </c>
      <c r="AH45" s="900">
        <f>VLOOKUP(年度マスタ!$K$4&amp;"_"&amp;AH$33,データシート1!$A:$BT,MATCH("aa_"&amp;$S45,データシート1!$A$1:$BT$1,0),0)</f>
        <v>1.2548156042071701</v>
      </c>
      <c r="AI45" s="900">
        <f>VLOOKUP(年度マスタ!$K$4&amp;"_"&amp;AI$33,データシート1!$A:$BT,MATCH("aa_"&amp;$S45,データシート1!$A$1:$BT$1,0),0)</f>
        <v>1.17679707831904</v>
      </c>
      <c r="AJ45" s="900">
        <f>VLOOKUP(年度マスタ!$K$4&amp;"_"&amp;AJ$33,データシート1!$A:$BT,MATCH("aa_"&amp;$S45,データシート1!$A$1:$BT$1,0),0)</f>
        <v>1.1466060150708399</v>
      </c>
      <c r="AK45" s="901">
        <f>VLOOKUP(年度マスタ!$K$4&amp;"_"&amp;AK$33,データシート1!$A:$BT,MATCH("aa_"&amp;$S45,データシート1!$A$1:$BT$1,0),0)</f>
        <v>1.1319493317262161</v>
      </c>
      <c r="AL45" s="330"/>
      <c r="AW45" s="17" t="str">
        <f>AW48</f>
        <v>上市町</v>
      </c>
      <c r="AX45" s="1010">
        <f t="shared" ref="AX45:BB45" si="15">AX48/$BC48</f>
        <v>0.42947610092653138</v>
      </c>
      <c r="AY45" s="1010">
        <f t="shared" si="15"/>
        <v>0.11659416672186713</v>
      </c>
      <c r="AZ45" s="1010">
        <f t="shared" si="15"/>
        <v>0.21686419957413017</v>
      </c>
      <c r="BA45" s="1010">
        <f t="shared" si="15"/>
        <v>0.21803685277329013</v>
      </c>
      <c r="BB45" s="1010">
        <f t="shared" si="15"/>
        <v>1.9028680004181179E-2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2.3584555911611851</v>
      </c>
      <c r="Y47" s="903">
        <f>VLOOKUP(年度マスタ!$K$4&amp;"_"&amp;Y$33,データシート1!$A:$BT,MATCH("aa_"&amp;$S47,データシート1!$A$1:$BT$1,0),0)</f>
        <v>2.4980963313912139</v>
      </c>
      <c r="Z47" s="903">
        <f>VLOOKUP(年度マスタ!$K$4&amp;"_"&amp;Z$33,データシート1!$A:$BT,MATCH("aa_"&amp;$S47,データシート1!$A$1:$BT$1,0),0)</f>
        <v>2.46480761851869</v>
      </c>
      <c r="AA47" s="903">
        <f>VLOOKUP(年度マスタ!$K$4&amp;"_"&amp;AA$33,データシート1!$A:$BT,MATCH("aa_"&amp;$S47,データシート1!$A$1:$BT$1,0),0)</f>
        <v>2.6388383194960681</v>
      </c>
      <c r="AB47" s="903">
        <f>VLOOKUP(年度マスタ!$K$4&amp;"_"&amp;AB$33,データシート1!$A:$BT,MATCH("aa_"&amp;$S47,データシート1!$A$1:$BT$1,0),0)</f>
        <v>2.3006428231312972</v>
      </c>
      <c r="AC47" s="903">
        <f>VLOOKUP(年度マスタ!$K$4&amp;"_"&amp;AC$33,データシート1!$A:$BT,MATCH("aa_"&amp;$S47,データシート1!$A$1:$BT$1,0),0)</f>
        <v>2.1071523405348018</v>
      </c>
      <c r="AD47" s="903">
        <f>VLOOKUP(年度マスタ!$K$4&amp;"_"&amp;AD$33,データシート1!$A:$BT,MATCH("aa_"&amp;$S47,データシート1!$A$1:$BT$1,0),0)</f>
        <v>0</v>
      </c>
      <c r="AE47" s="903">
        <f>VLOOKUP(年度マスタ!$K$4&amp;"_"&amp;AE$33,データシート1!$A:$BT,MATCH("aa_"&amp;$S47,データシート1!$A$1:$BT$1,0),0)</f>
        <v>2.3020984809940725</v>
      </c>
      <c r="AF47" s="903">
        <f>VLOOKUP(年度マスタ!$K$4&amp;"_"&amp;AF$33,データシート1!$A:$BT,MATCH("aa_"&amp;$S47,データシート1!$A$1:$BT$1,0),0)</f>
        <v>2.3631975872012108</v>
      </c>
      <c r="AG47" s="903">
        <f>VLOOKUP(年度マスタ!$K$4&amp;"_"&amp;AG$33,データシート1!$A:$BT,MATCH("aa_"&amp;$S47,データシート1!$A$1:$BT$1,0),0)</f>
        <v>2.4648015845198579</v>
      </c>
      <c r="AH47" s="903">
        <f>VLOOKUP(年度マスタ!$K$4&amp;"_"&amp;AH$33,データシート1!$A:$BT,MATCH("aa_"&amp;$S47,データシート1!$A$1:$BT$1,0),0)</f>
        <v>2.1830699752210738</v>
      </c>
      <c r="AI47" s="903">
        <f>VLOOKUP(年度マスタ!$K$4&amp;"_"&amp;AI$33,データシート1!$A:$BT,MATCH("aa_"&amp;$S47,データシート1!$A$1:$BT$1,0),0)</f>
        <v>2.758338923014974</v>
      </c>
      <c r="AJ47" s="903">
        <f>VLOOKUP(年度マスタ!$K$4&amp;"_"&amp;AJ$33,データシート1!$A:$BT,MATCH("aa_"&amp;$S47,データシート1!$A$1:$BT$1,0),0)</f>
        <v>2.5415775237027831</v>
      </c>
      <c r="AK47" s="904">
        <f>VLOOKUP(年度マスタ!$K$4&amp;"_"&amp;AK$33,データシート1!$A:$BT,MATCH("aa_"&amp;$S47,データシート1!$A$1:$BT$1,0),0)</f>
        <v>3.081179458659252</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上市町</v>
      </c>
      <c r="AX48" s="1011">
        <f>SUM(AY39:BA39)</f>
        <v>69.542024978565436</v>
      </c>
      <c r="AY48" s="1011">
        <f>BB39</f>
        <v>18.879268106036339</v>
      </c>
      <c r="AZ48" s="1011">
        <f>BC39</f>
        <v>35.115284764868981</v>
      </c>
      <c r="BA48" s="1011">
        <f>SUM(BD39:BG39)</f>
        <v>35.30516419678905</v>
      </c>
      <c r="BB48" s="1011">
        <f>BH39</f>
        <v>3.081179458659252</v>
      </c>
      <c r="BC48" s="1011">
        <f>SUM(AX48:BB48)</f>
        <v>161.92292150491906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161.92292150491906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69.542024978565436</v>
      </c>
      <c r="P52" s="453">
        <f t="shared" ref="P52:P64" si="18">O52/$O$51</f>
        <v>0.42947610092653138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65.387884113064601</v>
      </c>
      <c r="P53" s="454">
        <f t="shared" si="18"/>
        <v>0.40382104957930975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1.1848405474023369</v>
      </c>
      <c r="P54" s="454">
        <f t="shared" si="18"/>
        <v>7.3173120666942919E-3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2.9693003180985031</v>
      </c>
      <c r="P55" s="454">
        <f t="shared" si="18"/>
        <v>1.8337739280527364E-2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18.879268106036339</v>
      </c>
      <c r="P56" s="453">
        <f t="shared" si="18"/>
        <v>0.11659416672186713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35.115284764868981</v>
      </c>
      <c r="P57" s="453">
        <f t="shared" si="18"/>
        <v>0.21686419957413017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35.30516419678905</v>
      </c>
      <c r="P58" s="453">
        <f t="shared" si="18"/>
        <v>0.21803685277329013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34.173214865062832</v>
      </c>
      <c r="P59" s="454">
        <f t="shared" si="18"/>
        <v>0.21104618510742892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19.856863582292412</v>
      </c>
      <c r="P60" s="454">
        <f t="shared" si="18"/>
        <v>0.1226315792584633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14.316351282770416</v>
      </c>
      <c r="P61" s="454">
        <f t="shared" si="18"/>
        <v>8.8414605848965613E-2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1.1319493317262161</v>
      </c>
      <c r="P62" s="454">
        <f t="shared" si="18"/>
        <v>6.9906676658611838E-3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3.081179458659252</v>
      </c>
      <c r="P64" s="612">
        <f t="shared" si="18"/>
        <v>1.9028680004181179E-2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714.88739999999996</v>
      </c>
      <c r="AI7" s="78">
        <f>VLOOKUP(年度マスタ!$K$4&amp;"_"&amp;$AG7,データシート1!$A:$BT,MATCH("ab_"&amp;AI$2,データシート1!$A$1:$BT$1,0),0)</f>
        <v>715</v>
      </c>
      <c r="AJ7" s="78">
        <f>VLOOKUP(年度マスタ!$K$4&amp;"_"&amp;$AG7,データシート1!$A:$BT,MATCH("ab_"&amp;AJ$2,データシート1!$A$1:$BT$1,0),0)</f>
        <v>30</v>
      </c>
      <c r="AK7" s="78">
        <f>VLOOKUP(年度マスタ!$K$4&amp;"_"&amp;$AG7,データシート1!$A:$BT,MATCH("ab_"&amp;AK$2,データシート1!$A$1:$BT$1,0),0)</f>
        <v>4918</v>
      </c>
      <c r="AL7" s="78">
        <f>VLOOKUP(年度マスタ!$K$4&amp;"_"&amp;$AG7,データシート1!$A:$BT,MATCH("ab_"&amp;AL$2,データシート1!$A$1:$BT$1,0),0)</f>
        <v>7690</v>
      </c>
      <c r="AM7" s="78">
        <f>VLOOKUP(年度マスタ!$K$4&amp;"_"&amp;$AG7,データシート1!$A:$BT,MATCH("ab_"&amp;AM$2,データシート1!$A$1:$BT$1,0),0)</f>
        <v>13900</v>
      </c>
      <c r="AN7" s="78">
        <f>VLOOKUP(年度マスタ!$K$4&amp;"_"&amp;$AG7,データシート1!$A:$BT,MATCH("ab_"&amp;AN$2,データシート1!$A$1:$BT$1,0),0)</f>
        <v>3705</v>
      </c>
      <c r="AO7" s="78">
        <f>VLOOKUP(年度マスタ!$K$4&amp;"_"&amp;$AG7,データシート1!$A:$BT,MATCH("ab_"&amp;AO$2,データシート1!$A$1:$BT$1,0),0)</f>
        <v>22486</v>
      </c>
      <c r="AP7" s="78">
        <f>VLOOKUP(年度マスタ!$K$4&amp;"_"&amp;$AG7,データシート1!$A:$BT,MATCH("ab_"&amp;AP$2,データシート1!$A$1:$BT$1,0),0)</f>
        <v>0</v>
      </c>
      <c r="AQ7" s="954">
        <f>VLOOKUP(年度マスタ!$K$4&amp;"_"&amp;$AG7,データシート1!$A:$BT,MATCH("ab_"&amp;AQ$2,データシート1!$A$1:$BT$1,0),0)</f>
        <v>2.3584555911611851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856.7595</v>
      </c>
      <c r="AI8" s="78">
        <f>VLOOKUP(年度マスタ!$K$4&amp;"_"&amp;$AG8,データシート1!$A:$BT,MATCH("ab_"&amp;AI$2,データシート1!$A$1:$BT$1,0),0)</f>
        <v>715</v>
      </c>
      <c r="AJ8" s="78">
        <f>VLOOKUP(年度マスタ!$K$4&amp;"_"&amp;$AG8,データシート1!$A:$BT,MATCH("ab_"&amp;AJ$2,データシート1!$A$1:$BT$1,0),0)</f>
        <v>30</v>
      </c>
      <c r="AK8" s="78">
        <f>VLOOKUP(年度マスタ!$K$4&amp;"_"&amp;$AG8,データシート1!$A:$BT,MATCH("ab_"&amp;AK$2,データシート1!$A$1:$BT$1,0),0)</f>
        <v>4918</v>
      </c>
      <c r="AL8" s="78">
        <f>VLOOKUP(年度マスタ!$K$4&amp;"_"&amp;$AG8,データシート1!$A:$BT,MATCH("ab_"&amp;AL$2,データシート1!$A$1:$BT$1,0),0)</f>
        <v>7717</v>
      </c>
      <c r="AM8" s="78">
        <f>VLOOKUP(年度マスタ!$K$4&amp;"_"&amp;$AG8,データシート1!$A:$BT,MATCH("ab_"&amp;AM$2,データシート1!$A$1:$BT$1,0),0)</f>
        <v>13936</v>
      </c>
      <c r="AN8" s="78">
        <f>VLOOKUP(年度マスタ!$K$4&amp;"_"&amp;$AG8,データシート1!$A:$BT,MATCH("ab_"&amp;AN$2,データシート1!$A$1:$BT$1,0),0)</f>
        <v>3612</v>
      </c>
      <c r="AO8" s="78">
        <f>VLOOKUP(年度マスタ!$K$4&amp;"_"&amp;$AG8,データシート1!$A:$BT,MATCH("ab_"&amp;AO$2,データシート1!$A$1:$BT$1,0),0)</f>
        <v>22267</v>
      </c>
      <c r="AP8" s="78">
        <f>VLOOKUP(年度マスタ!$K$4&amp;"_"&amp;$AG8,データシート1!$A:$BT,MATCH("ab_"&amp;AP$2,データシート1!$A$1:$BT$1,0),0)</f>
        <v>0</v>
      </c>
      <c r="AQ8" s="954">
        <f>VLOOKUP(年度マスタ!$K$4&amp;"_"&amp;$AG8,データシート1!$A:$BT,MATCH("ab_"&amp;AQ$2,データシート1!$A$1:$BT$1,0),0)</f>
        <v>2.4980963313912139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760.18079999999998</v>
      </c>
      <c r="AI9" s="78">
        <f>VLOOKUP(年度マスタ!$K$4&amp;"_"&amp;$AG9,データシート1!$A:$BT,MATCH("ab_"&amp;AI$2,データシート1!$A$1:$BT$1,0),0)</f>
        <v>715</v>
      </c>
      <c r="AJ9" s="78">
        <f>VLOOKUP(年度マスタ!$K$4&amp;"_"&amp;$AG9,データシート1!$A:$BT,MATCH("ab_"&amp;AJ$2,データシート1!$A$1:$BT$1,0),0)</f>
        <v>30</v>
      </c>
      <c r="AK9" s="78">
        <f>VLOOKUP(年度マスタ!$K$4&amp;"_"&amp;$AG9,データシート1!$A:$BT,MATCH("ab_"&amp;AK$2,データシート1!$A$1:$BT$1,0),0)</f>
        <v>4918</v>
      </c>
      <c r="AL9" s="78">
        <f>VLOOKUP(年度マスタ!$K$4&amp;"_"&amp;$AG9,データシート1!$A:$BT,MATCH("ab_"&amp;AL$2,データシート1!$A$1:$BT$1,0),0)</f>
        <v>7737</v>
      </c>
      <c r="AM9" s="78">
        <f>VLOOKUP(年度マスタ!$K$4&amp;"_"&amp;$AG9,データシート1!$A:$BT,MATCH("ab_"&amp;AM$2,データシート1!$A$1:$BT$1,0),0)</f>
        <v>14033</v>
      </c>
      <c r="AN9" s="78">
        <f>VLOOKUP(年度マスタ!$K$4&amp;"_"&amp;$AG9,データシート1!$A:$BT,MATCH("ab_"&amp;AN$2,データシート1!$A$1:$BT$1,0),0)</f>
        <v>3559</v>
      </c>
      <c r="AO9" s="78">
        <f>VLOOKUP(年度マスタ!$K$4&amp;"_"&amp;$AG9,データシート1!$A:$BT,MATCH("ab_"&amp;AO$2,データシート1!$A$1:$BT$1,0),0)</f>
        <v>22110</v>
      </c>
      <c r="AP9" s="78">
        <f>VLOOKUP(年度マスタ!$K$4&amp;"_"&amp;$AG9,データシート1!$A:$BT,MATCH("ab_"&amp;AP$2,データシート1!$A$1:$BT$1,0),0)</f>
        <v>0</v>
      </c>
      <c r="AQ9" s="954">
        <f>VLOOKUP(年度マスタ!$K$4&amp;"_"&amp;$AG9,データシート1!$A:$BT,MATCH("ab_"&amp;AQ$2,データシート1!$A$1:$BT$1,0),0)</f>
        <v>2.46480761851869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712.43050000000005</v>
      </c>
      <c r="AI10" s="78">
        <f>VLOOKUP(年度マスタ!$K$4&amp;"_"&amp;$AG10,データシート1!$A:$BT,MATCH("ab_"&amp;AI$2,データシート1!$A$1:$BT$1,0),0)</f>
        <v>715</v>
      </c>
      <c r="AJ10" s="78">
        <f>VLOOKUP(年度マスタ!$K$4&amp;"_"&amp;$AG10,データシート1!$A:$BT,MATCH("ab_"&amp;AJ$2,データシート1!$A$1:$BT$1,0),0)</f>
        <v>30</v>
      </c>
      <c r="AK10" s="78">
        <f>VLOOKUP(年度マスタ!$K$4&amp;"_"&amp;$AG10,データシート1!$A:$BT,MATCH("ab_"&amp;AK$2,データシート1!$A$1:$BT$1,0),0)</f>
        <v>4918</v>
      </c>
      <c r="AL10" s="78">
        <f>VLOOKUP(年度マスタ!$K$4&amp;"_"&amp;$AG10,データシート1!$A:$BT,MATCH("ab_"&amp;AL$2,データシート1!$A$1:$BT$1,0),0)</f>
        <v>7871</v>
      </c>
      <c r="AM10" s="78">
        <f>VLOOKUP(年度マスタ!$K$4&amp;"_"&amp;$AG10,データシート1!$A:$BT,MATCH("ab_"&amp;AM$2,データシート1!$A$1:$BT$1,0),0)</f>
        <v>14154</v>
      </c>
      <c r="AN10" s="78">
        <f>VLOOKUP(年度マスタ!$K$4&amp;"_"&amp;$AG10,データシート1!$A:$BT,MATCH("ab_"&amp;AN$2,データシート1!$A$1:$BT$1,0),0)</f>
        <v>3465</v>
      </c>
      <c r="AO10" s="78">
        <f>VLOOKUP(年度マスタ!$K$4&amp;"_"&amp;$AG10,データシート1!$A:$BT,MATCH("ab_"&amp;AO$2,データシート1!$A$1:$BT$1,0),0)</f>
        <v>22110</v>
      </c>
      <c r="AP10" s="78">
        <f>VLOOKUP(年度マスタ!$K$4&amp;"_"&amp;$AG10,データシート1!$A:$BT,MATCH("ab_"&amp;AP$2,データシート1!$A$1:$BT$1,0),0)</f>
        <v>0</v>
      </c>
      <c r="AQ10" s="954">
        <f>VLOOKUP(年度マスタ!$K$4&amp;"_"&amp;$AG10,データシート1!$A:$BT,MATCH("ab_"&amp;AQ$2,データシート1!$A$1:$BT$1,0),0)</f>
        <v>2.6388383194960681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870.0335</v>
      </c>
      <c r="AI11" s="78">
        <f>VLOOKUP(年度マスタ!$K$4&amp;"_"&amp;$AG11,データシート1!$A:$BT,MATCH("ab_"&amp;AI$2,データシート1!$A$1:$BT$1,0),0)</f>
        <v>715</v>
      </c>
      <c r="AJ11" s="78">
        <f>VLOOKUP(年度マスタ!$K$4&amp;"_"&amp;$AG11,データシート1!$A:$BT,MATCH("ab_"&amp;AJ$2,データシート1!$A$1:$BT$1,0),0)</f>
        <v>30</v>
      </c>
      <c r="AK11" s="78">
        <f>VLOOKUP(年度マスタ!$K$4&amp;"_"&amp;$AG11,データシート1!$A:$BT,MATCH("ab_"&amp;AK$2,データシート1!$A$1:$BT$1,0),0)</f>
        <v>4918</v>
      </c>
      <c r="AL11" s="78">
        <f>VLOOKUP(年度マスタ!$K$4&amp;"_"&amp;$AG11,データシート1!$A:$BT,MATCH("ab_"&amp;AL$2,データシート1!$A$1:$BT$1,0),0)</f>
        <v>7872</v>
      </c>
      <c r="AM11" s="78">
        <f>VLOOKUP(年度マスタ!$K$4&amp;"_"&amp;$AG11,データシート1!$A:$BT,MATCH("ab_"&amp;AM$2,データシート1!$A$1:$BT$1,0),0)</f>
        <v>14221</v>
      </c>
      <c r="AN11" s="78">
        <f>VLOOKUP(年度マスタ!$K$4&amp;"_"&amp;$AG11,データシート1!$A:$BT,MATCH("ab_"&amp;AN$2,データシート1!$A$1:$BT$1,0),0)</f>
        <v>3452</v>
      </c>
      <c r="AO11" s="78">
        <f>VLOOKUP(年度マスタ!$K$4&amp;"_"&amp;$AG11,データシート1!$A:$BT,MATCH("ab_"&amp;AO$2,データシート1!$A$1:$BT$1,0),0)</f>
        <v>21929</v>
      </c>
      <c r="AP11" s="78">
        <f>VLOOKUP(年度マスタ!$K$4&amp;"_"&amp;$AG11,データシート1!$A:$BT,MATCH("ab_"&amp;AP$2,データシート1!$A$1:$BT$1,0),0)</f>
        <v>0</v>
      </c>
      <c r="AQ11" s="954">
        <f>VLOOKUP(年度マスタ!$K$4&amp;"_"&amp;$AG11,データシート1!$A:$BT,MATCH("ab_"&amp;AQ$2,データシート1!$A$1:$BT$1,0),0)</f>
        <v>2.3006428231312972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904.08900000000006</v>
      </c>
      <c r="AI12" s="78">
        <f>VLOOKUP(年度マスタ!$K$4&amp;"_"&amp;$AG12,データシート1!$A:$BT,MATCH("ab_"&amp;AI$2,データシート1!$A$1:$BT$1,0),0)</f>
        <v>596</v>
      </c>
      <c r="AJ12" s="78">
        <f>VLOOKUP(年度マスタ!$K$4&amp;"_"&amp;$AG12,データシート1!$A:$BT,MATCH("ab_"&amp;AJ$2,データシート1!$A$1:$BT$1,0),0)</f>
        <v>23</v>
      </c>
      <c r="AK12" s="78">
        <f>VLOOKUP(年度マスタ!$K$4&amp;"_"&amp;$AG12,データシート1!$A:$BT,MATCH("ab_"&amp;AK$2,データシート1!$A$1:$BT$1,0),0)</f>
        <v>4935</v>
      </c>
      <c r="AL12" s="78">
        <f>VLOOKUP(年度マスタ!$K$4&amp;"_"&amp;$AG12,データシート1!$A:$BT,MATCH("ab_"&amp;AL$2,データシート1!$A$1:$BT$1,0),0)</f>
        <v>7872</v>
      </c>
      <c r="AM12" s="78">
        <f>VLOOKUP(年度マスタ!$K$4&amp;"_"&amp;$AG12,データシート1!$A:$BT,MATCH("ab_"&amp;AM$2,データシート1!$A$1:$BT$1,0),0)</f>
        <v>14250</v>
      </c>
      <c r="AN12" s="78">
        <f>VLOOKUP(年度マスタ!$K$4&amp;"_"&amp;$AG12,データシート1!$A:$BT,MATCH("ab_"&amp;AN$2,データシート1!$A$1:$BT$1,0),0)</f>
        <v>3373</v>
      </c>
      <c r="AO12" s="78">
        <f>VLOOKUP(年度マスタ!$K$4&amp;"_"&amp;$AG12,データシート1!$A:$BT,MATCH("ab_"&amp;AO$2,データシート1!$A$1:$BT$1,0),0)</f>
        <v>21716</v>
      </c>
      <c r="AP12" s="78">
        <f>VLOOKUP(年度マスタ!$K$4&amp;"_"&amp;$AG12,データシート1!$A:$BT,MATCH("ab_"&amp;AP$2,データシート1!$A$1:$BT$1,0),0)</f>
        <v>0</v>
      </c>
      <c r="AQ12" s="954">
        <f>VLOOKUP(年度マスタ!$K$4&amp;"_"&amp;$AG12,データシート1!$A:$BT,MATCH("ab_"&amp;AQ$2,データシート1!$A$1:$BT$1,0),0)</f>
        <v>2.1071523405348018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911.02179999999998</v>
      </c>
      <c r="AI13" s="78">
        <f>VLOOKUP(年度マスタ!$K$4&amp;"_"&amp;$AG13,データシート1!$A:$BT,MATCH("ab_"&amp;AI$2,データシート1!$A$1:$BT$1,0),0)</f>
        <v>596</v>
      </c>
      <c r="AJ13" s="78">
        <f>VLOOKUP(年度マスタ!$K$4&amp;"_"&amp;$AG13,データシート1!$A:$BT,MATCH("ab_"&amp;AJ$2,データシート1!$A$1:$BT$1,0),0)</f>
        <v>23</v>
      </c>
      <c r="AK13" s="78">
        <f>VLOOKUP(年度マスタ!$K$4&amp;"_"&amp;$AG13,データシート1!$A:$BT,MATCH("ab_"&amp;AK$2,データシート1!$A$1:$BT$1,0),0)</f>
        <v>4935</v>
      </c>
      <c r="AL13" s="78">
        <f>VLOOKUP(年度マスタ!$K$4&amp;"_"&amp;$AG13,データシート1!$A:$BT,MATCH("ab_"&amp;AL$2,データシート1!$A$1:$BT$1,0),0)</f>
        <v>7918</v>
      </c>
      <c r="AM13" s="78">
        <f>VLOOKUP(年度マスタ!$K$4&amp;"_"&amp;$AG13,データシート1!$A:$BT,MATCH("ab_"&amp;AM$2,データシート1!$A$1:$BT$1,0),0)</f>
        <v>14316</v>
      </c>
      <c r="AN13" s="78">
        <f>VLOOKUP(年度マスタ!$K$4&amp;"_"&amp;$AG13,データシート1!$A:$BT,MATCH("ab_"&amp;AN$2,データシート1!$A$1:$BT$1,0),0)</f>
        <v>3329</v>
      </c>
      <c r="AO13" s="78">
        <f>VLOOKUP(年度マスタ!$K$4&amp;"_"&amp;$AG13,データシート1!$A:$BT,MATCH("ab_"&amp;AO$2,データシート1!$A$1:$BT$1,0),0)</f>
        <v>21523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805.24740000000008</v>
      </c>
      <c r="AI14" s="78">
        <f>VLOOKUP(年度マスタ!$K$4&amp;"_"&amp;$AG14,データシート1!$A:$BT,MATCH("ab_"&amp;AI$2,データシート1!$A$1:$BT$1,0),0)</f>
        <v>596</v>
      </c>
      <c r="AJ14" s="78">
        <f>VLOOKUP(年度マスタ!$K$4&amp;"_"&amp;$AG14,データシート1!$A:$BT,MATCH("ab_"&amp;AJ$2,データシート1!$A$1:$BT$1,0),0)</f>
        <v>23</v>
      </c>
      <c r="AK14" s="78">
        <f>VLOOKUP(年度マスタ!$K$4&amp;"_"&amp;$AG14,データシート1!$A:$BT,MATCH("ab_"&amp;AK$2,データシート1!$A$1:$BT$1,0),0)</f>
        <v>4935</v>
      </c>
      <c r="AL14" s="78">
        <f>VLOOKUP(年度マスタ!$K$4&amp;"_"&amp;$AG14,データシート1!$A:$BT,MATCH("ab_"&amp;AL$2,データシート1!$A$1:$BT$1,0),0)</f>
        <v>7929</v>
      </c>
      <c r="AM14" s="78">
        <f>VLOOKUP(年度マスタ!$K$4&amp;"_"&amp;$AG14,データシート1!$A:$BT,MATCH("ab_"&amp;AM$2,データシート1!$A$1:$BT$1,0),0)</f>
        <v>14317</v>
      </c>
      <c r="AN14" s="78">
        <f>VLOOKUP(年度マスタ!$K$4&amp;"_"&amp;$AG14,データシート1!$A:$BT,MATCH("ab_"&amp;AN$2,データシート1!$A$1:$BT$1,0),0)</f>
        <v>3347</v>
      </c>
      <c r="AO14" s="78">
        <f>VLOOKUP(年度マスタ!$K$4&amp;"_"&amp;$AG14,データシート1!$A:$BT,MATCH("ab_"&amp;AO$2,データシート1!$A$1:$BT$1,0),0)</f>
        <v>21275</v>
      </c>
      <c r="AP14" s="78">
        <f>VLOOKUP(年度マスタ!$K$4&amp;"_"&amp;$AG14,データシート1!$A:$BT,MATCH("ab_"&amp;AP$2,データシート1!$A$1:$BT$1,0),0)</f>
        <v>0</v>
      </c>
      <c r="AQ14" s="954">
        <f>VLOOKUP(年度マスタ!$K$4&amp;"_"&amp;$AG14,データシート1!$A:$BT,MATCH("ab_"&amp;AQ$2,データシート1!$A$1:$BT$1,0),0)</f>
        <v>2.302098480994073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821.48699999999997</v>
      </c>
      <c r="AI15" s="78">
        <f>VLOOKUP(年度マスタ!$K$4&amp;"_"&amp;$AG15,データシート1!$A:$BT,MATCH("ab_"&amp;AI$2,データシート1!$A$1:$BT$1,0),0)</f>
        <v>596</v>
      </c>
      <c r="AJ15" s="78">
        <f>VLOOKUP(年度マスタ!$K$4&amp;"_"&amp;$AG15,データシート1!$A:$BT,MATCH("ab_"&amp;AJ$2,データシート1!$A$1:$BT$1,0),0)</f>
        <v>23</v>
      </c>
      <c r="AK15" s="78">
        <f>VLOOKUP(年度マスタ!$K$4&amp;"_"&amp;$AG15,データシート1!$A:$BT,MATCH("ab_"&amp;AK$2,データシート1!$A$1:$BT$1,0),0)</f>
        <v>4935</v>
      </c>
      <c r="AL15" s="78">
        <f>VLOOKUP(年度マスタ!$K$4&amp;"_"&amp;$AG15,データシート1!$A:$BT,MATCH("ab_"&amp;AL$2,データシート1!$A$1:$BT$1,0),0)</f>
        <v>7929</v>
      </c>
      <c r="AM15" s="78">
        <f>VLOOKUP(年度マスタ!$K$4&amp;"_"&amp;$AG15,データシート1!$A:$BT,MATCH("ab_"&amp;AM$2,データシート1!$A$1:$BT$1,0),0)</f>
        <v>14293</v>
      </c>
      <c r="AN15" s="78">
        <f>VLOOKUP(年度マスタ!$K$4&amp;"_"&amp;$AG15,データシート1!$A:$BT,MATCH("ab_"&amp;AN$2,データシート1!$A$1:$BT$1,0),0)</f>
        <v>3409</v>
      </c>
      <c r="AO15" s="78">
        <f>VLOOKUP(年度マスタ!$K$4&amp;"_"&amp;$AG15,データシート1!$A:$BT,MATCH("ab_"&amp;AO$2,データシート1!$A$1:$BT$1,0),0)</f>
        <v>20957</v>
      </c>
      <c r="AP15" s="78">
        <f>VLOOKUP(年度マスタ!$K$4&amp;"_"&amp;$AG15,データシート1!$A:$BT,MATCH("ab_"&amp;AP$2,データシート1!$A$1:$BT$1,0),0)</f>
        <v>0</v>
      </c>
      <c r="AQ15" s="954">
        <f>VLOOKUP(年度マスタ!$K$4&amp;"_"&amp;$AG15,データシート1!$A:$BT,MATCH("ab_"&amp;AQ$2,データシート1!$A$1:$BT$1,0),0)</f>
        <v>2.3631975872012112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778.30190000000005</v>
      </c>
      <c r="AI16" s="78">
        <f>VLOOKUP(年度マスタ!$K$4&amp;"_"&amp;$AG16,データシート1!$A:$BT,MATCH("ab_"&amp;AI$2,データシート1!$A$1:$BT$1,0),0)</f>
        <v>596</v>
      </c>
      <c r="AJ16" s="78">
        <f>VLOOKUP(年度マスタ!$K$4&amp;"_"&amp;$AG16,データシート1!$A:$BT,MATCH("ab_"&amp;AJ$2,データシート1!$A$1:$BT$1,0),0)</f>
        <v>23</v>
      </c>
      <c r="AK16" s="78">
        <f>VLOOKUP(年度マスタ!$K$4&amp;"_"&amp;$AG16,データシート1!$A:$BT,MATCH("ab_"&amp;AK$2,データシート1!$A$1:$BT$1,0),0)</f>
        <v>4935</v>
      </c>
      <c r="AL16" s="78">
        <f>VLOOKUP(年度マスタ!$K$4&amp;"_"&amp;$AG16,データシート1!$A:$BT,MATCH("ab_"&amp;AL$2,データシート1!$A$1:$BT$1,0),0)</f>
        <v>7956</v>
      </c>
      <c r="AM16" s="78">
        <f>VLOOKUP(年度マスタ!$K$4&amp;"_"&amp;$AG16,データシート1!$A:$BT,MATCH("ab_"&amp;AM$2,データシート1!$A$1:$BT$1,0),0)</f>
        <v>14211</v>
      </c>
      <c r="AN16" s="78">
        <f>VLOOKUP(年度マスタ!$K$4&amp;"_"&amp;$AG16,データシート1!$A:$BT,MATCH("ab_"&amp;AN$2,データシート1!$A$1:$BT$1,0),0)</f>
        <v>3378</v>
      </c>
      <c r="AO16" s="78">
        <f>VLOOKUP(年度マスタ!$K$4&amp;"_"&amp;$AG16,データシート1!$A:$BT,MATCH("ab_"&amp;AO$2,データシート1!$A$1:$BT$1,0),0)</f>
        <v>20712</v>
      </c>
      <c r="AP16" s="78">
        <f>VLOOKUP(年度マスタ!$K$4&amp;"_"&amp;$AG16,データシート1!$A:$BT,MATCH("ab_"&amp;AP$2,データシート1!$A$1:$BT$1,0),0)</f>
        <v>0</v>
      </c>
      <c r="AQ16" s="954">
        <f>VLOOKUP(年度マスタ!$K$4&amp;"_"&amp;$AG16,データシート1!$A:$BT,MATCH("ab_"&amp;AQ$2,データシート1!$A$1:$BT$1,0),0)</f>
        <v>2.4648015845198579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737.26710000000003</v>
      </c>
      <c r="AI17" s="151">
        <f>VLOOKUP(年度マスタ!$K$4&amp;"_"&amp;$AG17,データシート1!$A:$BT,MATCH("ab_"&amp;AI$2,データシート1!$A$1:$BT$1,0),0)</f>
        <v>596</v>
      </c>
      <c r="AJ17" s="151">
        <f>VLOOKUP(年度マスタ!$K$4&amp;"_"&amp;$AG17,データシート1!$A:$BT,MATCH("ab_"&amp;AJ$2,データシート1!$A$1:$BT$1,0),0)</f>
        <v>23</v>
      </c>
      <c r="AK17" s="151">
        <f>VLOOKUP(年度マスタ!$K$4&amp;"_"&amp;$AG17,データシート1!$A:$BT,MATCH("ab_"&amp;AK$2,データシート1!$A$1:$BT$1,0),0)</f>
        <v>4935</v>
      </c>
      <c r="AL17" s="151">
        <f>VLOOKUP(年度マスタ!$K$4&amp;"_"&amp;$AG17,データシート1!$A:$BT,MATCH("ab_"&amp;AL$2,データシート1!$A$1:$BT$1,0),0)</f>
        <v>7922</v>
      </c>
      <c r="AM17" s="151">
        <f>VLOOKUP(年度マスタ!$K$4&amp;"_"&amp;$AG17,データシート1!$A:$BT,MATCH("ab_"&amp;AM$2,データシート1!$A$1:$BT$1,0),0)</f>
        <v>14130</v>
      </c>
      <c r="AN17" s="151">
        <f>VLOOKUP(年度マスタ!$K$4&amp;"_"&amp;$AG17,データシート1!$A:$BT,MATCH("ab_"&amp;AN$2,データシート1!$A$1:$BT$1,0),0)</f>
        <v>3195</v>
      </c>
      <c r="AO17" s="151">
        <f>VLOOKUP(年度マスタ!$K$4&amp;"_"&amp;$AG17,データシート1!$A:$BT,MATCH("ab_"&amp;AO$2,データシート1!$A$1:$BT$1,0),0)</f>
        <v>20334</v>
      </c>
      <c r="AP17" s="151">
        <f>VLOOKUP(年度マスタ!$K$4&amp;"_"&amp;$AG17,データシート1!$A:$BT,MATCH("ab_"&amp;AP$2,データシート1!$A$1:$BT$1,0),0)</f>
        <v>0</v>
      </c>
      <c r="AQ17" s="955">
        <f>VLOOKUP(年度マスタ!$K$4&amp;"_"&amp;$AG17,データシート1!$A:$BT,MATCH("ab_"&amp;AQ$2,データシート1!$A$1:$BT$1,0),0)</f>
        <v>2.1830699752210738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705.49599999999998</v>
      </c>
      <c r="AI18" s="78">
        <f>VLOOKUP(年度マスタ!$K$4&amp;"_"&amp;$AG18,データシート1!$A:$BT,MATCH("ab_"&amp;AI$2,データシート1!$A$1:$BT$1,0),0)</f>
        <v>544</v>
      </c>
      <c r="AJ18" s="78">
        <f>VLOOKUP(年度マスタ!$K$4&amp;"_"&amp;$AG18,データシート1!$A:$BT,MATCH("ab_"&amp;AJ$2,データシート1!$A$1:$BT$1,0),0)</f>
        <v>128</v>
      </c>
      <c r="AK18" s="78">
        <f>VLOOKUP(年度マスタ!$K$4&amp;"_"&amp;$AG18,データシート1!$A:$BT,MATCH("ab_"&amp;AK$2,データシート1!$A$1:$BT$1,0),0)</f>
        <v>4501</v>
      </c>
      <c r="AL18" s="78">
        <f>VLOOKUP(年度マスタ!$K$4&amp;"_"&amp;$AG18,データシート1!$A:$BT,MATCH("ab_"&amp;AL$2,データシート1!$A$1:$BT$1,0),0)</f>
        <v>7841</v>
      </c>
      <c r="AM18" s="78">
        <f>VLOOKUP(年度マスタ!$K$4&amp;"_"&amp;$AG18,データシート1!$A:$BT,MATCH("ab_"&amp;AM$2,データシート1!$A$1:$BT$1,0),0)</f>
        <v>14133</v>
      </c>
      <c r="AN18" s="78">
        <f>VLOOKUP(年度マスタ!$K$4&amp;"_"&amp;$AG18,データシート1!$A:$BT,MATCH("ab_"&amp;AN$2,データシート1!$A$1:$BT$1,0),0)</f>
        <v>3142</v>
      </c>
      <c r="AO18" s="78">
        <f>VLOOKUP(年度マスタ!$K$4&amp;"_"&amp;$AG18,データシート1!$A:$BT,MATCH("ab_"&amp;AO$2,データシート1!$A$1:$BT$1,0),0)</f>
        <v>19959</v>
      </c>
      <c r="AP18" s="78">
        <f>VLOOKUP(年度マスタ!$K$4&amp;"_"&amp;$AG18,データシート1!$A:$BT,MATCH("ab_"&amp;AP$2,データシート1!$A$1:$BT$1,0),0)</f>
        <v>0</v>
      </c>
      <c r="AQ18" s="954">
        <f>VLOOKUP(年度マスタ!$K$4&amp;"_"&amp;$AG18,データシート1!$A:$BT,MATCH("ab_"&amp;AQ$2,データシート1!$A$1:$BT$1,0),0)</f>
        <v>2.758338923014974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838.42489999999998</v>
      </c>
      <c r="AI19" s="78">
        <f>VLOOKUP(年度マスタ!$K$4&amp;"_"&amp;$AG19,データシート1!$A:$BT,MATCH("ab_"&amp;AI$2,データシート1!$A$1:$BT$1,0),0)</f>
        <v>544</v>
      </c>
      <c r="AJ19" s="78">
        <f>VLOOKUP(年度マスタ!$K$4&amp;"_"&amp;$AG19,データシート1!$A:$BT,MATCH("ab_"&amp;AJ$2,データシート1!$A$1:$BT$1,0),0)</f>
        <v>128</v>
      </c>
      <c r="AK19" s="78">
        <f>VLOOKUP(年度マスタ!$K$4&amp;"_"&amp;$AG19,データシート1!$A:$BT,MATCH("ab_"&amp;AK$2,データシート1!$A$1:$BT$1,0),0)</f>
        <v>4501</v>
      </c>
      <c r="AL19" s="78">
        <f>VLOOKUP(年度マスタ!$K$4&amp;"_"&amp;$AG19,データシート1!$A:$BT,MATCH("ab_"&amp;AL$2,データシート1!$A$1:$BT$1,0),0)</f>
        <v>7796</v>
      </c>
      <c r="AM19" s="78">
        <f>VLOOKUP(年度マスタ!$K$4&amp;"_"&amp;$AG19,データシート1!$A:$BT,MATCH("ab_"&amp;AM$2,データシート1!$A$1:$BT$1,0),0)</f>
        <v>14030</v>
      </c>
      <c r="AN19" s="78">
        <f>VLOOKUP(年度マスタ!$K$4&amp;"_"&amp;$AG19,データシート1!$A:$BT,MATCH("ab_"&amp;AN$2,データシート1!$A$1:$BT$1,0),0)</f>
        <v>3114</v>
      </c>
      <c r="AO19" s="78">
        <f>VLOOKUP(年度マスタ!$K$4&amp;"_"&amp;$AG19,データシート1!$A:$BT,MATCH("ab_"&amp;AO$2,データシート1!$A$1:$BT$1,0),0)</f>
        <v>19638</v>
      </c>
      <c r="AP19" s="78">
        <f>VLOOKUP(年度マスタ!$K$4&amp;"_"&amp;$AG19,データシート1!$A:$BT,MATCH("ab_"&amp;AP$2,データシート1!$A$1:$BT$1,0),0)</f>
        <v>0</v>
      </c>
      <c r="AQ19" s="954">
        <f>VLOOKUP(年度マスタ!$K$4&amp;"_"&amp;$AG19,データシート1!$A:$BT,MATCH("ab_"&amp;AQ$2,データシート1!$A$1:$BT$1,0),0)</f>
        <v>2.5415775237027831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899.80880000000002</v>
      </c>
      <c r="AI20" s="78">
        <f>VLOOKUP(年度マスタ!$K$4&amp;"_"&amp;$AG20,データシート1!$A:$BT,MATCH("ab_"&amp;AI$2,データシート1!$A$1:$BT$1,0),0)</f>
        <v>544</v>
      </c>
      <c r="AJ20" s="78">
        <f>VLOOKUP(年度マスタ!$K$4&amp;"_"&amp;$AG20,データシート1!$A:$BT,MATCH("ab_"&amp;AJ$2,データシート1!$A$1:$BT$1,0),0)</f>
        <v>128</v>
      </c>
      <c r="AK20" s="78">
        <f>VLOOKUP(年度マスタ!$K$4&amp;"_"&amp;$AG20,データシート1!$A:$BT,MATCH("ab_"&amp;AK$2,データシート1!$A$1:$BT$1,0),0)</f>
        <v>4501</v>
      </c>
      <c r="AL20" s="78">
        <f>VLOOKUP(年度マスタ!$K$4&amp;"_"&amp;$AG20,データシート1!$A:$BT,MATCH("ab_"&amp;AL$2,データシート1!$A$1:$BT$1,0),0)</f>
        <v>7709</v>
      </c>
      <c r="AM20" s="78">
        <f>VLOOKUP(年度マスタ!$K$4&amp;"_"&amp;$AG20,データシート1!$A:$BT,MATCH("ab_"&amp;AM$2,データシート1!$A$1:$BT$1,0),0)</f>
        <v>13881</v>
      </c>
      <c r="AN20" s="78">
        <f>VLOOKUP(年度マスタ!$K$4&amp;"_"&amp;$AG20,データシート1!$A:$BT,MATCH("ab_"&amp;AN$2,データシート1!$A$1:$BT$1,0),0)</f>
        <v>3128</v>
      </c>
      <c r="AO20" s="78">
        <f>VLOOKUP(年度マスタ!$K$4&amp;"_"&amp;$AG20,データシート1!$A:$BT,MATCH("ab_"&amp;AO$2,データシート1!$A$1:$BT$1,0),0)</f>
        <v>19228</v>
      </c>
      <c r="AP20" s="78">
        <f>VLOOKUP(年度マスタ!$K$4&amp;"_"&amp;$AG20,データシート1!$A:$BT,MATCH("ab_"&amp;AP$2,データシート1!$A$1:$BT$1,0),0)</f>
        <v>0</v>
      </c>
      <c r="AQ20" s="954">
        <f>VLOOKUP(年度マスタ!$K$4&amp;"_"&amp;$AG20,データシート1!$A:$BT,MATCH("ab_"&amp;AQ$2,データシート1!$A$1:$BT$1,0),0)</f>
        <v>3.081179458659252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23.986999999999998</v>
      </c>
      <c r="BE13" s="70" t="str">
        <f>年度マスタ!K4</f>
        <v>16322</v>
      </c>
      <c r="BF13" s="70" t="str">
        <f>年度マスタ!K4</f>
        <v>16322</v>
      </c>
      <c r="BG13" s="70" t="str">
        <f>年度マスタ!K4</f>
        <v>16322</v>
      </c>
      <c r="BH13" s="278" t="s">
        <v>195</v>
      </c>
      <c r="BI13" s="278" t="s">
        <v>195</v>
      </c>
      <c r="BJ13" s="278" t="s">
        <v>195</v>
      </c>
      <c r="BK13" s="278" t="str">
        <f>年度マスタ!K4</f>
        <v>16322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23.986999999999998</v>
      </c>
      <c r="AY14" s="70"/>
      <c r="BE14" s="70" t="str">
        <f>AP2</f>
        <v>上市町</v>
      </c>
      <c r="BF14" s="70" t="str">
        <f>AP2</f>
        <v>上市町</v>
      </c>
      <c r="BG14" s="70" t="str">
        <f>AP2</f>
        <v>上市町</v>
      </c>
      <c r="BH14" s="70" t="s">
        <v>205</v>
      </c>
      <c r="BI14" s="70" t="s">
        <v>205</v>
      </c>
      <c r="BJ14" s="70" t="s">
        <v>205</v>
      </c>
      <c r="BK14" s="70" t="str">
        <f>AP2</f>
        <v>上市町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14.989000000000001</v>
      </c>
      <c r="BG17" s="952">
        <f t="shared" ref="BG17:BG39" si="2">BF17/BE17</f>
        <v>7.4945000000000004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0.1295460868689364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37.902999999999999</v>
      </c>
      <c r="G21" s="877">
        <f t="shared" ref="G21:O21" si="5">SUM(G22,G26,G27,G28)</f>
        <v>50.828000000000003</v>
      </c>
      <c r="H21" s="877">
        <f t="shared" si="5"/>
        <v>57.344000000000001</v>
      </c>
      <c r="I21" s="877">
        <f t="shared" si="5"/>
        <v>53.122</v>
      </c>
      <c r="J21" s="877">
        <f t="shared" si="5"/>
        <v>52.478000000000002</v>
      </c>
      <c r="K21" s="877">
        <f t="shared" si="5"/>
        <v>49.758000000000003</v>
      </c>
      <c r="L21" s="877">
        <f t="shared" si="5"/>
        <v>54.759</v>
      </c>
      <c r="M21" s="877">
        <f t="shared" si="5"/>
        <v>47.101999999999997</v>
      </c>
      <c r="N21" s="877">
        <f t="shared" si="5"/>
        <v>30.486000000000001</v>
      </c>
      <c r="O21" s="877">
        <f t="shared" si="5"/>
        <v>29.693999999999999</v>
      </c>
      <c r="P21" s="878">
        <f>SUM(P22,P26,P27,P28)</f>
        <v>23.986999999999998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37.902999999999999</v>
      </c>
      <c r="G22" s="879">
        <f t="shared" ref="G22:P22" si="6">SUM(G23:G25)</f>
        <v>50.828000000000003</v>
      </c>
      <c r="H22" s="879">
        <f t="shared" si="6"/>
        <v>57.344000000000001</v>
      </c>
      <c r="I22" s="879">
        <f t="shared" si="6"/>
        <v>53.122</v>
      </c>
      <c r="J22" s="879">
        <f t="shared" si="6"/>
        <v>52.478000000000002</v>
      </c>
      <c r="K22" s="879">
        <f t="shared" si="6"/>
        <v>49.758000000000003</v>
      </c>
      <c r="L22" s="879">
        <f t="shared" si="6"/>
        <v>54.759</v>
      </c>
      <c r="M22" s="879">
        <f t="shared" si="6"/>
        <v>47.101999999999997</v>
      </c>
      <c r="N22" s="879">
        <f t="shared" si="6"/>
        <v>30.486000000000001</v>
      </c>
      <c r="O22" s="879">
        <f t="shared" si="6"/>
        <v>29.693999999999999</v>
      </c>
      <c r="P22" s="880">
        <f t="shared" si="6"/>
        <v>23.986999999999998</v>
      </c>
      <c r="Z22" s="273"/>
      <c r="AB22" s="272"/>
      <c r="AC22" s="521" t="s">
        <v>286</v>
      </c>
      <c r="AP22" s="16" t="s">
        <v>287</v>
      </c>
      <c r="AQ22" s="273"/>
      <c r="AV22" s="70" t="str">
        <f>AW22</f>
        <v>エネルギー起源CO2</v>
      </c>
      <c r="AW22" s="70" t="str">
        <f>D56</f>
        <v>エネルギー起源CO2</v>
      </c>
      <c r="AX22" s="165">
        <f>P56</f>
        <v>23.986999999999998</v>
      </c>
      <c r="AY22" s="165">
        <f>AX22</f>
        <v>23.986999999999998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37.902999999999999</v>
      </c>
      <c r="G23" s="881">
        <f>IFERROR(VLOOKUP(年度マスタ!$K$4&amp;"_"&amp;G$20,データシート1!$A:$BU,MATCH("ba_"&amp;$E23,データシート1!$A$1:$BU$1,0),0),0)</f>
        <v>50.828000000000003</v>
      </c>
      <c r="H23" s="881">
        <f>IFERROR(VLOOKUP(年度マスタ!$K$4&amp;"_"&amp;H$20,データシート1!$A:$BU,MATCH("ba_"&amp;$E23,データシート1!$A$1:$BU$1,0),0),0)</f>
        <v>57.344000000000001</v>
      </c>
      <c r="I23" s="881">
        <f>IFERROR(VLOOKUP(年度マスタ!$K$4&amp;"_"&amp;I$20,データシート1!$A:$BU,MATCH("ba_"&amp;$E23,データシート1!$A$1:$BU$1,0),0),0)</f>
        <v>53.122</v>
      </c>
      <c r="J23" s="881">
        <f>IFERROR(VLOOKUP(年度マスタ!$K$4&amp;"_"&amp;J$20,データシート1!$A:$BU,MATCH("ba_"&amp;$E23,データシート1!$A$1:$BU$1,0),0),0)</f>
        <v>52.478000000000002</v>
      </c>
      <c r="K23" s="881">
        <f>IFERROR(VLOOKUP(年度マスタ!$K$4&amp;"_"&amp;K$20,データシート1!$A:$BU,MATCH("ba_"&amp;$E23,データシート1!$A$1:$BU$1,0),0),0)</f>
        <v>49.758000000000003</v>
      </c>
      <c r="L23" s="881">
        <f>IFERROR(VLOOKUP(年度マスタ!$K$4&amp;"_"&amp;L$20,データシート1!$A:$BU,MATCH("ba_"&amp;$E23,データシート1!$A$1:$BU$1,0),0),0)</f>
        <v>54.759</v>
      </c>
      <c r="M23" s="881">
        <f>IFERROR(VLOOKUP(年度マスタ!$K$4&amp;"_"&amp;M$20,データシート1!$A:$BU,MATCH("ba_"&amp;$E23,データシート1!$A$1:$BU$1,0),0),0)</f>
        <v>47.101999999999997</v>
      </c>
      <c r="N23" s="881">
        <f>IFERROR(VLOOKUP(年度マスタ!$K$4&amp;"_"&amp;N$20,データシート1!$A:$BU,MATCH("ba_"&amp;$E23,データシート1!$A$1:$BU$1,0),0),0)</f>
        <v>30.486000000000001</v>
      </c>
      <c r="O23" s="881">
        <f>IFERROR(VLOOKUP(年度マスタ!$K$4&amp;"_"&amp;O$20,データシート1!$A:$BU,MATCH("ba_"&amp;$E23,データシート1!$A$1:$BU$1,0),0),0)</f>
        <v>29.693999999999999</v>
      </c>
      <c r="P23" s="882">
        <f>IFERROR(VLOOKUP(年度マスタ!$K$4&amp;"_"&amp;P$20,データシート1!$A:$BU,MATCH("ba_"&amp;$E23,データシート1!$A$1:$BU$1,0),0),0)</f>
        <v>23.986999999999998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8.9979999999999993</v>
      </c>
      <c r="BG23" s="952">
        <f t="shared" ref="BG23" si="8">BF23/BE23</f>
        <v>8.9979999999999993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0.45353071052501814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146.75712649625194</v>
      </c>
      <c r="AG24" s="877">
        <f t="shared" ref="AG24:AP24" si="11">AG25+AG29</f>
        <v>140.07799819055603</v>
      </c>
      <c r="AH24" s="877">
        <f t="shared" si="11"/>
        <v>154.95283662127778</v>
      </c>
      <c r="AI24" s="877">
        <f t="shared" si="11"/>
        <v>155.48305630610477</v>
      </c>
      <c r="AJ24" s="877">
        <f t="shared" si="11"/>
        <v>134.84596694656994</v>
      </c>
      <c r="AK24" s="877">
        <f t="shared" si="11"/>
        <v>121.46065199224708</v>
      </c>
      <c r="AL24" s="877">
        <f t="shared" si="11"/>
        <v>111.90197612327209</v>
      </c>
      <c r="AM24" s="877">
        <f t="shared" si="11"/>
        <v>96.253324200135978</v>
      </c>
      <c r="AN24" s="877">
        <f t="shared" si="11"/>
        <v>87.592716357689795</v>
      </c>
      <c r="AO24" s="877">
        <f t="shared" si="11"/>
        <v>82.962506220702949</v>
      </c>
      <c r="AP24" s="878">
        <f t="shared" si="11"/>
        <v>89.962435144331451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113.15120757673407</v>
      </c>
      <c r="AG25" s="879">
        <f>①CO2排出量の現状把握!AA35</f>
        <v>107.57041395773571</v>
      </c>
      <c r="AH25" s="879">
        <f>①CO2排出量の現状把握!AB35</f>
        <v>123.75765550114335</v>
      </c>
      <c r="AI25" s="879">
        <f>①CO2排出量の現状把握!AC35</f>
        <v>123.83687966957596</v>
      </c>
      <c r="AJ25" s="879">
        <f>①CO2排出量の現状把握!AD35</f>
        <v>106.30678472783492</v>
      </c>
      <c r="AK25" s="879">
        <f>①CO2排出量の現状把握!AE35</f>
        <v>97.627792753737737</v>
      </c>
      <c r="AL25" s="879">
        <f>①CO2排出量の現状把握!AF35</f>
        <v>88.917946557506752</v>
      </c>
      <c r="AM25" s="879">
        <f>①CO2排出量の現状把握!AG35</f>
        <v>73.917772673830868</v>
      </c>
      <c r="AN25" s="879">
        <f>①CO2排出量の現状把握!AH35</f>
        <v>67.778099794155722</v>
      </c>
      <c r="AO25" s="879">
        <f>①CO2排出量の現状把握!AI35</f>
        <v>66.117997478197665</v>
      </c>
      <c r="AP25" s="880">
        <f>①CO2排出量の現状把握!AJ35</f>
        <v>71.7302663784739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109.3440359309474</v>
      </c>
      <c r="AG26" s="881">
        <f>①CO2排出量の現状把握!AA36</f>
        <v>104.01450628462599</v>
      </c>
      <c r="AH26" s="881">
        <f>①CO2排出量の現状把握!AB36</f>
        <v>120.7287406459027</v>
      </c>
      <c r="AI26" s="881">
        <f>①CO2排出量の現状把握!AC36</f>
        <v>121.2901388920596</v>
      </c>
      <c r="AJ26" s="881">
        <f>①CO2排出量の現状把握!AD36</f>
        <v>103.9083950349014</v>
      </c>
      <c r="AK26" s="881">
        <f>①CO2排出量の現状把握!AE36</f>
        <v>95.064804174904438</v>
      </c>
      <c r="AL26" s="881">
        <f>①CO2排出量の現状把握!AF36</f>
        <v>86.559535625775538</v>
      </c>
      <c r="AM26" s="881">
        <f>①CO2排出量の現状把握!AG36</f>
        <v>71.750663669702874</v>
      </c>
      <c r="AN26" s="881">
        <f>①CO2排出量の現状把握!AH36</f>
        <v>65.731875727332721</v>
      </c>
      <c r="AO26" s="881">
        <f>①CO2排出量の現状把握!AI36</f>
        <v>61.446031576872819</v>
      </c>
      <c r="AP26" s="882">
        <f>①CO2排出量の現状把握!AJ36</f>
        <v>67.379952767506424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2.15942030287508</v>
      </c>
      <c r="AG27" s="881">
        <f>①CO2排出量の現状把握!AA37</f>
        <v>1.9525600785431829</v>
      </c>
      <c r="AH27" s="881">
        <f>①CO2排出量の現状把握!AB37</f>
        <v>1.561012658065265</v>
      </c>
      <c r="AI27" s="881">
        <f>①CO2排出量の現状把握!AC37</f>
        <v>1.564026923392329</v>
      </c>
      <c r="AJ27" s="881">
        <f>①CO2排出量の現状把握!AD37</f>
        <v>1.4750771274027059</v>
      </c>
      <c r="AK27" s="881">
        <f>①CO2排出量の現状把握!AE37</f>
        <v>1.4867765071882697</v>
      </c>
      <c r="AL27" s="881">
        <f>①CO2排出量の現状把握!AF37</f>
        <v>1.3807974946616941</v>
      </c>
      <c r="AM27" s="881">
        <f>①CO2排出量の現状把握!AG37</f>
        <v>1.2631059577512664</v>
      </c>
      <c r="AN27" s="881">
        <f>①CO2排出量の現状把握!AH37</f>
        <v>1.1367958081408323</v>
      </c>
      <c r="AO27" s="881">
        <f>①CO2排出量の現状把握!AI37</f>
        <v>1.1922193704169712</v>
      </c>
      <c r="AP27" s="882">
        <f>①CO2排出量の現状把握!AJ37</f>
        <v>1.25031091657265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1.647751342911584</v>
      </c>
      <c r="AG28" s="881">
        <f>①CO2排出量の現状把握!AA38</f>
        <v>1.6033475945665221</v>
      </c>
      <c r="AH28" s="881">
        <f>①CO2排出量の現状把握!AB38</f>
        <v>1.467902197175381</v>
      </c>
      <c r="AI28" s="881">
        <f>①CO2排出量の現状把握!AC38</f>
        <v>0.98271385412402945</v>
      </c>
      <c r="AJ28" s="881">
        <f>①CO2排出量の現状把握!AD38</f>
        <v>0.92331256553081276</v>
      </c>
      <c r="AK28" s="881">
        <f>①CO2排出量の現状把握!AE38</f>
        <v>1.0762120716450323</v>
      </c>
      <c r="AL28" s="881">
        <f>①CO2排出量の現状把握!AF38</f>
        <v>0.97761343706952031</v>
      </c>
      <c r="AM28" s="881">
        <f>①CO2排出量の現状把握!AG38</f>
        <v>0.90400304637672801</v>
      </c>
      <c r="AN28" s="881">
        <f>①CO2排出量の現状把握!AH38</f>
        <v>0.90942825868216748</v>
      </c>
      <c r="AO28" s="881">
        <f>①CO2排出量の現状把握!AI38</f>
        <v>3.479746530907871</v>
      </c>
      <c r="AP28" s="882">
        <f>①CO2排出量の現状把握!AJ38</f>
        <v>3.1000026943948287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33.605918919517862</v>
      </c>
      <c r="AG29" s="883">
        <f>①CO2排出量の現状把握!AA39</f>
        <v>32.507584232820328</v>
      </c>
      <c r="AH29" s="883">
        <f>①CO2排出量の現状把握!AB39</f>
        <v>31.195181120134439</v>
      </c>
      <c r="AI29" s="883">
        <f>①CO2排出量の現状把握!AC39</f>
        <v>31.6461766365288</v>
      </c>
      <c r="AJ29" s="883">
        <f>①CO2排出量の現状把握!AD39</f>
        <v>28.539182218735029</v>
      </c>
      <c r="AK29" s="883">
        <f>①CO2排出量の現状把握!AE39</f>
        <v>23.832859238509347</v>
      </c>
      <c r="AL29" s="883">
        <f>①CO2排出量の現状把握!AF39</f>
        <v>22.98402956576534</v>
      </c>
      <c r="AM29" s="883">
        <f>①CO2排出量の現状把握!AG39</f>
        <v>22.335551526305117</v>
      </c>
      <c r="AN29" s="883">
        <f>①CO2排出量の現状把握!AH39</f>
        <v>19.814616563534067</v>
      </c>
      <c r="AO29" s="883">
        <f>①CO2排出量の現状把握!AI39</f>
        <v>16.84450874250529</v>
      </c>
      <c r="AP29" s="884">
        <f>①CO2排出量の現状把握!AJ39</f>
        <v>18.232168765857555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0.25827025170711565</v>
      </c>
      <c r="AG32" s="461">
        <f t="shared" si="16"/>
        <v>0.36285498548355749</v>
      </c>
      <c r="AH32" s="461">
        <f t="shared" si="16"/>
        <v>0.37007389635696186</v>
      </c>
      <c r="AI32" s="461">
        <f t="shared" si="16"/>
        <v>0.34165780672214802</v>
      </c>
      <c r="AJ32" s="461">
        <f t="shared" si="16"/>
        <v>0.38916996324252973</v>
      </c>
      <c r="AK32" s="461">
        <f t="shared" si="16"/>
        <v>0.40966353451796134</v>
      </c>
      <c r="AL32" s="461">
        <f t="shared" si="16"/>
        <v>0.48934792661460291</v>
      </c>
      <c r="AM32" s="461">
        <f t="shared" si="16"/>
        <v>0.48935452766350751</v>
      </c>
      <c r="AN32" s="461">
        <f t="shared" si="16"/>
        <v>0.34804263719267137</v>
      </c>
      <c r="AO32" s="461">
        <f t="shared" si="16"/>
        <v>0.3579207204879496</v>
      </c>
      <c r="AP32" s="461">
        <f t="shared" si="16"/>
        <v>0.26663351165979887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0.33497653990387938</v>
      </c>
      <c r="AG33" s="458">
        <f t="shared" ref="AG33:AP33" si="17">IFERROR(IF(G22/AG25&gt;1,1,G22/AG25),0)</f>
        <v>0.4725091047801514</v>
      </c>
      <c r="AH33" s="458">
        <f t="shared" si="17"/>
        <v>0.46335719408865356</v>
      </c>
      <c r="AI33" s="458">
        <f t="shared" si="17"/>
        <v>0.42896752681221606</v>
      </c>
      <c r="AJ33" s="458">
        <f t="shared" si="17"/>
        <v>0.49364676144004743</v>
      </c>
      <c r="AK33" s="458">
        <f t="shared" si="17"/>
        <v>0.50967043908810472</v>
      </c>
      <c r="AL33" s="458">
        <f t="shared" si="17"/>
        <v>0.61583743349926767</v>
      </c>
      <c r="AM33" s="458">
        <f t="shared" si="17"/>
        <v>0.63722158144350494</v>
      </c>
      <c r="AN33" s="458">
        <f>IFERROR(IF(N22/AN25&gt;1,1,N22/AN25),0)</f>
        <v>0.4497913056368793</v>
      </c>
      <c r="AO33" s="458">
        <f t="shared" si="17"/>
        <v>0.44910616069084008</v>
      </c>
      <c r="AP33" s="458">
        <f t="shared" si="17"/>
        <v>0.33440556143255096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0.34663984804746351</v>
      </c>
      <c r="AG34" s="459">
        <f t="shared" ref="AG34:AP36" si="18">IFERROR(IF(G23/AG26&gt;1,1,G23/AG26),0)</f>
        <v>0.48866260885682544</v>
      </c>
      <c r="AH34" s="459">
        <f t="shared" si="18"/>
        <v>0.47498217651578017</v>
      </c>
      <c r="AI34" s="459">
        <f t="shared" si="18"/>
        <v>0.4379745994624934</v>
      </c>
      <c r="AJ34" s="459">
        <f t="shared" si="18"/>
        <v>0.50504100253279205</v>
      </c>
      <c r="AK34" s="459">
        <f t="shared" si="18"/>
        <v>0.52341137639596913</v>
      </c>
      <c r="AL34" s="459">
        <f t="shared" si="18"/>
        <v>0.63261661010683568</v>
      </c>
      <c r="AM34" s="459">
        <f t="shared" si="18"/>
        <v>0.65646779543154365</v>
      </c>
      <c r="AN34" s="459">
        <f t="shared" si="18"/>
        <v>0.46379324585930337</v>
      </c>
      <c r="AO34" s="459">
        <f t="shared" si="18"/>
        <v>0.48325334017463689</v>
      </c>
      <c r="AP34" s="459">
        <f t="shared" si="18"/>
        <v>0.35599609401281124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37.902999999999999</v>
      </c>
      <c r="G55" s="885">
        <f t="shared" ref="G55:P55" si="32">SUM(G56,G57,G60,G61,G62,G63,G64,G65,)</f>
        <v>50.828000000000003</v>
      </c>
      <c r="H55" s="885">
        <f t="shared" si="32"/>
        <v>57.344000000000001</v>
      </c>
      <c r="I55" s="885">
        <f t="shared" si="32"/>
        <v>53.122</v>
      </c>
      <c r="J55" s="885">
        <f t="shared" si="32"/>
        <v>52.478000000000002</v>
      </c>
      <c r="K55" s="885">
        <f t="shared" si="32"/>
        <v>49.758000000000003</v>
      </c>
      <c r="L55" s="885">
        <f t="shared" si="32"/>
        <v>54.759</v>
      </c>
      <c r="M55" s="885">
        <f t="shared" si="32"/>
        <v>47.101999999999997</v>
      </c>
      <c r="N55" s="885">
        <f t="shared" si="32"/>
        <v>30.486000000000001</v>
      </c>
      <c r="O55" s="885">
        <f t="shared" si="32"/>
        <v>29.693999999999999</v>
      </c>
      <c r="P55" s="886">
        <f t="shared" si="32"/>
        <v>23.986999999999998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37.902999999999999</v>
      </c>
      <c r="G56" s="887">
        <f>IFERROR(VLOOKUP(年度マスタ!$K$4&amp;"_"&amp;G$54,データシート1!$A:$CE,MATCH("bc_"&amp;$C56,データシート1!$A$1:$CE$1,0),0),0)</f>
        <v>50.828000000000003</v>
      </c>
      <c r="H56" s="887">
        <f>IFERROR(VLOOKUP(年度マスタ!$K$4&amp;"_"&amp;H$54,データシート1!$A:$CE,MATCH("bc_"&amp;$C56,データシート1!$A$1:$CE$1,0),0),0)</f>
        <v>57.344000000000001</v>
      </c>
      <c r="I56" s="887">
        <f>IFERROR(VLOOKUP(年度マスタ!$K$4&amp;"_"&amp;I$54,データシート1!$A:$CE,MATCH("bc_"&amp;$C56,データシート1!$A$1:$CE$1,0),0),0)</f>
        <v>53.122</v>
      </c>
      <c r="J56" s="887">
        <f>IFERROR(VLOOKUP(年度マスタ!$K$4&amp;"_"&amp;J$54,データシート1!$A:$CE,MATCH("bc_"&amp;$C56,データシート1!$A$1:$CE$1,0),0),0)</f>
        <v>52.478000000000002</v>
      </c>
      <c r="K56" s="887">
        <f>IFERROR(VLOOKUP(年度マスタ!$K$4&amp;"_"&amp;K$54,データシート1!$A:$CE,MATCH("bc_"&amp;$C56,データシート1!$A$1:$CE$1,0),0),0)</f>
        <v>49.758000000000003</v>
      </c>
      <c r="L56" s="887">
        <f>IFERROR(VLOOKUP(年度マスタ!$K$4&amp;"_"&amp;L$54,データシート1!$A:$CE,MATCH("bc_"&amp;$C56,データシート1!$A$1:$CE$1,0),0),0)</f>
        <v>54.759</v>
      </c>
      <c r="M56" s="887">
        <f>IFERROR(VLOOKUP(年度マスタ!$K$4&amp;"_"&amp;M$54,データシート1!$A:$CE,MATCH("bc_"&amp;$C56,データシート1!$A$1:$CE$1,0),0),0)</f>
        <v>47.101999999999997</v>
      </c>
      <c r="N56" s="887">
        <f>IFERROR(VLOOKUP(年度マスタ!$K$4&amp;"_"&amp;N$54,データシート1!$A:$CE,MATCH("bc_"&amp;$C56,データシート1!$A$1:$CE$1,0),0),0)</f>
        <v>30.486000000000001</v>
      </c>
      <c r="O56" s="887">
        <f>IFERROR(VLOOKUP(年度マスタ!$K$4&amp;"_"&amp;O$54,データシート1!$A:$CE,MATCH("bc_"&amp;$C56,データシート1!$A$1:$CE$1,0),0),0)</f>
        <v>29.693999999999999</v>
      </c>
      <c r="P56" s="888">
        <f>IFERROR(VLOOKUP(年度マスタ!$K$4&amp;"_"&amp;P$54,データシート1!$A:$CE,MATCH("bc_"&amp;$C56,データシート1!$A$1:$CE$1,0),0),0)</f>
        <v>23.986999999999998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287.69</v>
      </c>
      <c r="K6" s="619">
        <f>VLOOKUP(年度マスタ!$K$4&amp;"_"&amp;K$5,データシート1!$A:$BT,MATCH("cb_"&amp;$G6,データシート1!$A$1:$BT$1,0),0)</f>
        <v>356.35</v>
      </c>
      <c r="L6" s="619">
        <f>VLOOKUP(年度マスタ!$K$4&amp;"_"&amp;L$5,データシート1!$A:$BT,MATCH("cb_"&amp;$G6,データシート1!$A$1:$BT$1,0),0)</f>
        <v>424.45</v>
      </c>
      <c r="M6" s="619">
        <f>VLOOKUP(年度マスタ!$K$4&amp;"_"&amp;M$5,データシート1!$A:$BT,MATCH("cb_"&amp;$G6,データシート1!$A$1:$BT$1,0),0)</f>
        <v>484.75</v>
      </c>
      <c r="N6" s="619">
        <f>VLOOKUP(年度マスタ!$K$4&amp;"_"&amp;N$5,データシート1!$A:$BT,MATCH("cb_"&amp;$G6,データシート1!$A$1:$BT$1,0),0)</f>
        <v>595.25</v>
      </c>
      <c r="O6" s="619">
        <f>VLOOKUP(年度マスタ!$K$4&amp;"_"&amp;O$5,データシート1!$A:$BT,MATCH("cb_"&amp;$G6,データシート1!$A$1:$BT$1,0),0)</f>
        <v>678.2</v>
      </c>
      <c r="P6" s="619">
        <f>VLOOKUP(年度マスタ!$K$4&amp;"_"&amp;P$5,データシート1!$A:$BT,MATCH("cb_"&amp;$G6,データシート1!$A$1:$BT$1,0),0)</f>
        <v>742.5</v>
      </c>
      <c r="Q6" s="619">
        <f>VLOOKUP(年度マスタ!$K$4&amp;"_"&amp;Q$5,データシート1!$A:$BT,MATCH("cb_"&amp;$G6,データシート1!$A$1:$BT$1,0),0)</f>
        <v>801.19999999999993</v>
      </c>
      <c r="R6" s="633">
        <f>VLOOKUP(年度マスタ!$K$4&amp;"_"&amp;R$5,データシート1!$A:$BT,MATCH("cb_"&amp;$G6,データシート1!$A$1:$BT$1,0),0)</f>
        <v>846.29999999999984</v>
      </c>
      <c r="S6" s="568"/>
      <c r="T6" s="190"/>
      <c r="U6" s="581"/>
      <c r="V6" s="195"/>
      <c r="W6" s="195"/>
      <c r="X6" s="195"/>
      <c r="Y6" s="196" t="s">
        <v>372</v>
      </c>
      <c r="Z6" s="663" t="s">
        <v>373</v>
      </c>
      <c r="AA6" s="663"/>
      <c r="AB6" s="663"/>
      <c r="AC6" s="664">
        <f>SUM(AC7:AC8)</f>
        <v>388554</v>
      </c>
      <c r="AD6" s="664">
        <f>SUM(AD7:AD8)</f>
        <v>453164.65900000004</v>
      </c>
      <c r="AE6" s="665">
        <f>$AD6*3600/100000000</f>
        <v>16.313927724000003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3521.8</v>
      </c>
      <c r="K7" s="617">
        <f>VLOOKUP(年度マスタ!$K$4&amp;"_"&amp;K$5,データシート1!$A:$BT,MATCH("cb_"&amp;$G7,データシート1!$A$1:$BT$1,0),0)</f>
        <v>4280.6000000000004</v>
      </c>
      <c r="L7" s="617">
        <f>VLOOKUP(年度マスタ!$K$4&amp;"_"&amp;L$5,データシート1!$A:$BT,MATCH("cb_"&amp;$G7,データシート1!$A$1:$BT$1,0),0)</f>
        <v>4704.2</v>
      </c>
      <c r="M7" s="617">
        <f>VLOOKUP(年度マスタ!$K$4&amp;"_"&amp;M$5,データシート1!$A:$BT,MATCH("cb_"&amp;$G7,データシート1!$A$1:$BT$1,0),0)</f>
        <v>4843</v>
      </c>
      <c r="N7" s="617">
        <f>VLOOKUP(年度マスタ!$K$4&amp;"_"&amp;N$5,データシート1!$A:$BT,MATCH("cb_"&amp;$G7,データシート1!$A$1:$BT$1,0),0)</f>
        <v>4843.2</v>
      </c>
      <c r="O7" s="617">
        <f>VLOOKUP(年度マスタ!$K$4&amp;"_"&amp;O$5,データシート1!$A:$BT,MATCH("cb_"&amp;$G7,データシート1!$A$1:$BT$1,0),0)</f>
        <v>4914.7</v>
      </c>
      <c r="P7" s="617">
        <f>VLOOKUP(年度マスタ!$K$4&amp;"_"&amp;P$5,データシート1!$A:$BT,MATCH("cb_"&amp;$G7,データシート1!$A$1:$BT$1,0),0)</f>
        <v>5013.7</v>
      </c>
      <c r="Q7" s="617">
        <f>VLOOKUP(年度マスタ!$K$4&amp;"_"&amp;Q$5,データシート1!$A:$BT,MATCH("cb_"&amp;$G7,データシート1!$A$1:$BT$1,0),0)</f>
        <v>5013.7</v>
      </c>
      <c r="R7" s="634">
        <f>VLOOKUP(年度マスタ!$K$4&amp;"_"&amp;R$5,データシート1!$A:$BT,MATCH("cb_"&amp;$G7,データシート1!$A$1:$BT$1,0),0)</f>
        <v>5013.7</v>
      </c>
      <c r="S7" s="568"/>
      <c r="T7" s="190"/>
      <c r="U7" s="581"/>
      <c r="V7" s="195"/>
      <c r="W7" s="195"/>
      <c r="X7" s="195"/>
      <c r="Y7" s="196" t="s">
        <v>375</v>
      </c>
      <c r="Z7" s="212" t="s">
        <v>376</v>
      </c>
      <c r="AA7" s="212"/>
      <c r="AB7" s="212"/>
      <c r="AC7" s="1022">
        <f>VLOOKUP(年度マスタ!$K$4&amp;"_"&amp;年度マスタ!$K$9,データシート3!A:AB,MATCH("ea_"&amp;$Y7&amp;"_設備",データシート3!$A$1:$AB$1,0),0)</f>
        <v>133370</v>
      </c>
      <c r="AD7" s="1022">
        <f>VLOOKUP(年度マスタ!$K$4&amp;"_"&amp;年度マスタ!$K$9,データシート3!A:AB,MATCH("ea_"&amp;$Y7&amp;"_年間発電",データシート3!$A$1:$AB$1,0),0)/10^3</f>
        <v>155483.99600000004</v>
      </c>
      <c r="AE7" s="554">
        <f t="shared" ref="AE7:AE16" si="0">$AD7*3600/100000000</f>
        <v>5.5974238560000016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255184</v>
      </c>
      <c r="AD8" s="1022">
        <f>VLOOKUP(年度マスタ!$K$4&amp;"_"&amp;年度マスタ!$K$9,データシート3!A:AB,MATCH("ea_"&amp;$Y8&amp;"_年間発電",データシート3!$A$1:$AB$1,0),0)/10^3</f>
        <v>297680.663</v>
      </c>
      <c r="AE8" s="554">
        <f t="shared" si="0"/>
        <v>10.716503868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323.59100000000001</v>
      </c>
      <c r="AE9" s="667">
        <f t="shared" si="0"/>
        <v>1.1649276E-2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40073</v>
      </c>
      <c r="AD10" s="666">
        <f>SUM(AD11:AD12)</f>
        <v>249862.93900000001</v>
      </c>
      <c r="AE10" s="667">
        <f t="shared" si="0"/>
        <v>8.9950658040000011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40073</v>
      </c>
      <c r="AD11" s="1022">
        <f>VLOOKUP(年度マスタ!$K$4&amp;"_"&amp;年度マスタ!$K$9,データシート3!A:AB,MATCH("ea_"&amp;$Y11&amp;"_年間発電",データシート3!$A$1:$AB$1,0),0)/10^3</f>
        <v>249862.93900000001</v>
      </c>
      <c r="AE11" s="554">
        <f t="shared" si="0"/>
        <v>8.9950658040000011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3809.4900000000002</v>
      </c>
      <c r="K12" s="651">
        <f t="shared" ref="K12:Q12" si="1">SUM(K6:K11)</f>
        <v>4636.9500000000007</v>
      </c>
      <c r="L12" s="651">
        <f t="shared" si="1"/>
        <v>5128.6499999999996</v>
      </c>
      <c r="M12" s="651">
        <f t="shared" si="1"/>
        <v>5327.75</v>
      </c>
      <c r="N12" s="651">
        <f t="shared" si="1"/>
        <v>5438.45</v>
      </c>
      <c r="O12" s="651">
        <f t="shared" si="1"/>
        <v>5592.9</v>
      </c>
      <c r="P12" s="651">
        <f t="shared" si="1"/>
        <v>5756.2</v>
      </c>
      <c r="Q12" s="651">
        <f t="shared" si="1"/>
        <v>5814.9</v>
      </c>
      <c r="R12" s="652">
        <f t="shared" ref="R12" si="2">SUM(R6:R11)</f>
        <v>5860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v>
      </c>
      <c r="AD13" s="666">
        <f>SUM(AD14:AD16)</f>
        <v>187.39400000000001</v>
      </c>
      <c r="AE13" s="667">
        <f t="shared" si="0"/>
        <v>6.7461840000000006E-3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31</v>
      </c>
      <c r="AD16" s="1022">
        <f>VLOOKUP(年度マスタ!$K$4&amp;"_"&amp;年度マスタ!$K$9,データシート3!A:AB,MATCH("ea_"&amp;$Y16&amp;"_年間発電",データシート3!$A$1:$AB$1,0),0)/10^3</f>
        <v>187.39400000000001</v>
      </c>
      <c r="AE16" s="554">
        <f t="shared" si="0"/>
        <v>6.7461840000000006E-3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3.4109665599999999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19.056277170000001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345.2625228</v>
      </c>
      <c r="K19" s="615">
        <f>K6*別紙!$C5/100*別紙!$E5/10^3</f>
        <v>427.66276199999999</v>
      </c>
      <c r="L19" s="615">
        <f>L6*別紙!$C5/100*別紙!$E5/10^3</f>
        <v>509.39093399999996</v>
      </c>
      <c r="M19" s="615">
        <f>M6*別紙!$C5/100*別紙!$E5/10^3</f>
        <v>581.75816999999995</v>
      </c>
      <c r="N19" s="615">
        <f>N6*別紙!$C5/100*別紙!$E5/10^3</f>
        <v>714.37142999999992</v>
      </c>
      <c r="O19" s="615">
        <f>O6*別紙!$C5/100*別紙!$E5/10^3</f>
        <v>813.92138399999999</v>
      </c>
      <c r="P19" s="615">
        <f>P6*別紙!$C5/100*別紙!$E5/10^3</f>
        <v>891.08910000000003</v>
      </c>
      <c r="Q19" s="615">
        <f>Q6*別紙!$C5/100*別紙!$E5/10^3</f>
        <v>961.53614399999981</v>
      </c>
      <c r="R19" s="639">
        <f>R6*別紙!$C5/100*別紙!$E5/10^3</f>
        <v>1015.6615559999998</v>
      </c>
      <c r="S19" s="572"/>
      <c r="T19" s="191"/>
      <c r="U19" s="588"/>
      <c r="W19" s="201"/>
      <c r="X19" s="201"/>
      <c r="Y19" s="173"/>
      <c r="Z19" s="628" t="s">
        <v>389</v>
      </c>
      <c r="AA19" s="671"/>
      <c r="AB19" s="672"/>
      <c r="AC19" s="673">
        <f>SUM($AC$6,$AC$9,$AC$10,$AC$13)</f>
        <v>428858</v>
      </c>
      <c r="AD19" s="673">
        <f>SUM($AD$6,$AD$9,$AD$10,$AD$13)</f>
        <v>703538.58299999998</v>
      </c>
      <c r="AE19" s="674">
        <f>SUM($AE$6,$AE$9,$AE$10,$AE$13,$AE$17,$AE$18)</f>
        <v>47.794632718000003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4658.4961679999997</v>
      </c>
      <c r="K20" s="617">
        <f>K7*別紙!$C6/100*別紙!$E6/10^3</f>
        <v>5662.2064560000008</v>
      </c>
      <c r="L20" s="617">
        <f>L7*別紙!$C6/100*別紙!$E6/10^3</f>
        <v>6222.5275920000004</v>
      </c>
      <c r="M20" s="617">
        <f>M7*別紙!$C6/100*別紙!$E6/10^3</f>
        <v>6406.1266799999994</v>
      </c>
      <c r="N20" s="617">
        <f>N7*別紙!$C6/100*別紙!$E6/10^3</f>
        <v>6406.391231999999</v>
      </c>
      <c r="O20" s="617">
        <f>O7*別紙!$C6/100*別紙!$E6/10^3</f>
        <v>6500.9685719999998</v>
      </c>
      <c r="P20" s="617">
        <f>P7*別紙!$C6/100*別紙!$E6/10^3</f>
        <v>6631.9218119999987</v>
      </c>
      <c r="Q20" s="617">
        <f>Q7*別紙!$C6/100*別紙!$E6/10^3</f>
        <v>6631.9218119999987</v>
      </c>
      <c r="R20" s="634">
        <f>R7*別紙!$C6/100*別紙!$E6/10^3</f>
        <v>6631.9218119999987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5003.7586907999994</v>
      </c>
      <c r="K25" s="657">
        <f t="shared" si="3"/>
        <v>6089.8692180000007</v>
      </c>
      <c r="L25" s="657">
        <f t="shared" si="3"/>
        <v>6731.9185260000004</v>
      </c>
      <c r="M25" s="657">
        <f t="shared" si="3"/>
        <v>6987.8848499999995</v>
      </c>
      <c r="N25" s="657">
        <f t="shared" si="3"/>
        <v>7120.7626619999992</v>
      </c>
      <c r="O25" s="657">
        <f t="shared" si="3"/>
        <v>7314.889956</v>
      </c>
      <c r="P25" s="657">
        <f t="shared" si="3"/>
        <v>7523.0109119999988</v>
      </c>
      <c r="Q25" s="657">
        <f t="shared" si="3"/>
        <v>7593.4579559999984</v>
      </c>
      <c r="R25" s="658">
        <f t="shared" ref="R25" si="4">SUM(R19:R24)</f>
        <v>7647.5833679999987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202111.07974765837</v>
      </c>
      <c r="K26" s="654">
        <f>(VLOOKUP(年度マスタ!$K$4&amp;"_"&amp;K$18,データシート1!$A:$BT,MATCH("da_合計",データシート1!$A$1:$BT$1,0),0))/10^3</f>
        <v>189612.50257678211</v>
      </c>
      <c r="L26" s="654">
        <f>(VLOOKUP(年度マスタ!$K$4&amp;"_"&amp;L$18,データシート1!$A:$BT,MATCH("da_合計",データシート1!$A$1:$BT$1,0),0))/10^3</f>
        <v>192568.1004121131</v>
      </c>
      <c r="M26" s="654">
        <f>(VLOOKUP(年度マスタ!$K$4&amp;"_"&amp;M$18,データシート1!$A:$BT,MATCH("da_合計",データシート1!$A$1:$BT$1,0),0))/10^3</f>
        <v>178070.37937355405</v>
      </c>
      <c r="N26" s="654">
        <f>(VLOOKUP(年度マスタ!$K$4&amp;"_"&amp;N$18,データシート1!$A:$BT,MATCH("da_合計",データシート1!$A$1:$BT$1,0),0))/10^3</f>
        <v>169317.58474188735</v>
      </c>
      <c r="O26" s="654">
        <f>(VLOOKUP(年度マスタ!$K$4&amp;"_"&amp;O$18,データシート1!$A:$BT,MATCH("da_合計",データシート1!$A$1:$BT$1,0),0))/10^3</f>
        <v>169299.3294005192</v>
      </c>
      <c r="P26" s="654">
        <f>(VLOOKUP(年度マスタ!$K$4&amp;"_"&amp;P$18,データシート1!$A:$BT,MATCH("da_合計",データシート1!$A$1:$BT$1,0),0))/10^3</f>
        <v>179978.97347358702</v>
      </c>
      <c r="Q26" s="654">
        <f>(VLOOKUP(年度マスタ!$K$4&amp;"_"&amp;Q$18,データシート1!$A:$BT,MATCH("da_合計",データシート1!$A$1:$BT$1,0),0))/10^3</f>
        <v>174757.07062908</v>
      </c>
      <c r="R26" s="655">
        <f>Q26</f>
        <v>174757.07062908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2.4757468502208484E-2</v>
      </c>
      <c r="K27" s="839">
        <f t="shared" ref="K27:P27" si="5">K25/K26</f>
        <v>3.2117445501959746E-2</v>
      </c>
      <c r="L27" s="839">
        <f t="shared" si="5"/>
        <v>3.4958638069301655E-2</v>
      </c>
      <c r="M27" s="839">
        <f t="shared" si="5"/>
        <v>3.9242264067629644E-2</v>
      </c>
      <c r="N27" s="839">
        <f t="shared" si="5"/>
        <v>4.2055659327146069E-2</v>
      </c>
      <c r="O27" s="839">
        <f t="shared" si="5"/>
        <v>4.3206845425210333E-2</v>
      </c>
      <c r="P27" s="839">
        <f t="shared" si="5"/>
        <v>4.1799387821844898E-2</v>
      </c>
      <c r="Q27" s="839">
        <f>Q25/Q26</f>
        <v>4.3451506303381744E-2</v>
      </c>
      <c r="R27" s="840">
        <f>R25/R26</f>
        <v>4.376122431253103E-2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4.376122431253103E-2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4.0258089728069031</v>
      </c>
      <c r="AA52" s="173"/>
      <c r="AB52" s="678" t="s">
        <v>413</v>
      </c>
      <c r="AC52" s="679">
        <f>$AD6</f>
        <v>453164.65900000004</v>
      </c>
      <c r="AD52" s="680">
        <f>R19+R20</f>
        <v>7647.5833679999987</v>
      </c>
      <c r="AE52" s="681">
        <f t="shared" ref="AE52:AE54" si="6">IFERROR(AD52/AC52,"-")</f>
        <v>1.6875948324999453E-2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528781.51237092004</v>
      </c>
      <c r="Z53" s="1130"/>
      <c r="AA53" s="173"/>
      <c r="AB53" s="678" t="s">
        <v>377</v>
      </c>
      <c r="AC53" s="679">
        <f>$AD9</f>
        <v>323.59100000000001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249862.93900000001</v>
      </c>
      <c r="AD54" s="679">
        <f>R22</f>
        <v>0</v>
      </c>
      <c r="AE54" s="681">
        <f t="shared" si="6"/>
        <v>0</v>
      </c>
      <c r="AF54" s="473"/>
      <c r="AG54" s="41"/>
      <c r="AH54" s="420"/>
      <c r="AI54" s="442" t="s">
        <v>440</v>
      </c>
      <c r="AJ54" s="443">
        <f>VLOOKUP(年度マスタ!$K$4&amp;"_"&amp;AJ$53,データシート1!$A$1:$BT$2000,MATCH("ca_太陽光発電（10kW未満）",データシート1!$A$1:$BT$1,0),0)</f>
        <v>63</v>
      </c>
      <c r="AK54" s="443">
        <f>VLOOKUP(年度マスタ!$K$4&amp;"_"&amp;AK$53,データシート1!$A$1:$BT$2000,MATCH("ca_太陽光発電（10kW未満）",データシート1!$A$1:$BT$1,0),0)</f>
        <v>77</v>
      </c>
      <c r="AL54" s="443">
        <f>VLOOKUP(年度マスタ!$K$4&amp;"_"&amp;AL$53,データシート1!$A$1:$BT$2000,MATCH("ca_太陽光発電（10kW未満）",データシート1!$A$1:$BT$1,0),0)</f>
        <v>90</v>
      </c>
      <c r="AM54" s="443">
        <f>VLOOKUP(年度マスタ!$K$4&amp;"_"&amp;AM$53,データシート1!$A$1:$BT$2000,MATCH("ca_太陽光発電（10kW未満）",データシート1!$A$1:$BT$1,0),0)</f>
        <v>101</v>
      </c>
      <c r="AN54" s="443">
        <f>VLOOKUP(年度マスタ!$K$4&amp;"_"&amp;AN$53,データシート1!$A$1:$BT$2000,MATCH("ca_太陽光発電（10kW未満）",データシート1!$A$1:$BT$1,0),0)</f>
        <v>124</v>
      </c>
      <c r="AO54" s="443">
        <f>VLOOKUP(年度マスタ!$K$4&amp;"_"&amp;AO$53,データシート1!$A$1:$BT$2000,MATCH("ca_太陽光発電（10kW未満）",データシート1!$A$1:$BT$1,0),0)</f>
        <v>142</v>
      </c>
      <c r="AP54" s="443">
        <f>VLOOKUP(年度マスタ!$K$4&amp;"_"&amp;AP$53,データシート1!$A$1:$BT$2000,MATCH("ca_太陽光発電（10kW未満）",データシート1!$A$1:$BT$1,0),0)</f>
        <v>155</v>
      </c>
      <c r="AQ54" s="443">
        <f>VLOOKUP(年度マスタ!$K$4&amp;"_"&amp;AQ$53,データシート1!$A$1:$BT$2000,MATCH("ca_太陽光発電（10kW未満）",データシート1!$A$1:$BT$1,0),0)</f>
        <v>166</v>
      </c>
      <c r="AR54" s="443">
        <f>VLOOKUP(年度マスタ!$K$4&amp;"_"&amp;AR$53,データシート1!$A$1:$BT$2000,MATCH("ca_太陽光発電（10kW未満）",データシート1!$A$1:$BT$1,0),0)</f>
        <v>174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187.39400000000001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上市町</v>
      </c>
      <c r="AZ12" s="1023" t="str">
        <f>年度マスタ!$K4</f>
        <v>16322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上市町</v>
      </c>
      <c r="AZ4" s="1038" t="str">
        <f>年度マスタ!$K4</f>
        <v>16322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5</v>
      </c>
      <c r="K7" s="702">
        <f t="shared" si="0"/>
        <v>5</v>
      </c>
      <c r="L7" s="702">
        <f t="shared" si="0"/>
        <v>5</v>
      </c>
      <c r="M7" s="702">
        <f t="shared" si="0"/>
        <v>6</v>
      </c>
      <c r="N7" s="702">
        <f t="shared" si="0"/>
        <v>6</v>
      </c>
      <c r="O7" s="702">
        <f>SUM(O8:O13)</f>
        <v>4</v>
      </c>
      <c r="P7" s="702">
        <f t="shared" si="0"/>
        <v>4</v>
      </c>
      <c r="Q7" s="703">
        <f>SUM(Q8:Q13)</f>
        <v>3</v>
      </c>
      <c r="R7" s="909">
        <f t="shared" si="0"/>
        <v>37.902999999999999</v>
      </c>
      <c r="S7" s="910">
        <f t="shared" si="0"/>
        <v>50.828000000000003</v>
      </c>
      <c r="T7" s="910">
        <f t="shared" si="0"/>
        <v>57.344000000000001</v>
      </c>
      <c r="U7" s="910">
        <f t="shared" si="0"/>
        <v>53.122</v>
      </c>
      <c r="V7" s="910">
        <f t="shared" si="0"/>
        <v>52.478000000000002</v>
      </c>
      <c r="W7" s="910">
        <f t="shared" si="0"/>
        <v>49.758000000000003</v>
      </c>
      <c r="X7" s="910">
        <f t="shared" si="0"/>
        <v>54.759</v>
      </c>
      <c r="Y7" s="910">
        <f t="shared" si="0"/>
        <v>47.101999999999997</v>
      </c>
      <c r="Z7" s="910">
        <f>SUM(Z8:Z13)</f>
        <v>30.486000000000001</v>
      </c>
      <c r="AA7" s="910">
        <f>SUM(AA8:AA13)</f>
        <v>29.693999999999999</v>
      </c>
      <c r="AB7" s="911">
        <f t="shared" si="0"/>
        <v>23.986999999999998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37.902999999999999</v>
      </c>
      <c r="S10" s="916">
        <f>VLOOKUP($D$3&amp;"_"&amp;S$3,データシート1!$A:$BU,MATCH($R$2&amp;"_"&amp;$C10,データシート1!$A$1:$BU$1,0),0)</f>
        <v>50.828000000000003</v>
      </c>
      <c r="T10" s="916">
        <f>VLOOKUP($D$3&amp;"_"&amp;T$3,データシート1!$A:$BU,MATCH($R$2&amp;"_"&amp;$C10,データシート1!$A$1:$BU$1,0),0)</f>
        <v>57.344000000000001</v>
      </c>
      <c r="U10" s="916">
        <f>VLOOKUP($D$3&amp;"_"&amp;U$3,データシート1!$A:$BU,MATCH($R$2&amp;"_"&amp;$C10,データシート1!$A$1:$BU$1,0),0)</f>
        <v>53.122</v>
      </c>
      <c r="V10" s="916">
        <f>VLOOKUP($D$3&amp;"_"&amp;V$3,データシート1!$A:$BU,MATCH($R$2&amp;"_"&amp;$C10,データシート1!$A$1:$BU$1,0),0)</f>
        <v>52.478000000000002</v>
      </c>
      <c r="W10" s="916">
        <f>VLOOKUP($D$3&amp;"_"&amp;W$3,データシート1!$A:$BU,MATCH($R$2&amp;"_"&amp;$C10,データシート1!$A$1:$BU$1,0),0)</f>
        <v>49.758000000000003</v>
      </c>
      <c r="X10" s="916">
        <f>VLOOKUP($D$3&amp;"_"&amp;X$3,データシート1!$A:$BU,MATCH($R$2&amp;"_"&amp;$C10,データシート1!$A$1:$BU$1,0),0)</f>
        <v>54.759</v>
      </c>
      <c r="Y10" s="916">
        <f>VLOOKUP($D$3&amp;"_"&amp;Y$3,データシート1!$A:$BU,MATCH($R$2&amp;"_"&amp;$C10,データシート1!$A$1:$BU$1,0),0)</f>
        <v>47.101999999999997</v>
      </c>
      <c r="Z10" s="916">
        <f>VLOOKUP($D$3&amp;"_"&amp;Z$3,データシート1!$A:$BU,MATCH($R$2&amp;"_"&amp;$C10,データシート1!$A$1:$BU$1,0),0)</f>
        <v>30.486000000000001</v>
      </c>
      <c r="AA10" s="916">
        <f>VLOOKUP($D$3&amp;"_"&amp;AA$3,データシート1!$A:$BU,MATCH($R$2&amp;"_"&amp;$C10,データシート1!$A$1:$BU$1,0),0)</f>
        <v>29.693999999999999</v>
      </c>
      <c r="AB10" s="917">
        <f>VLOOKUP($D$3&amp;"_"&amp;AB$3,データシート1!$A:$BU,MATCH($R$2&amp;"_"&amp;$C10,データシート1!$A$1:$BU$1,0),0)</f>
        <v>23.986999999999998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37.902999999999999</v>
      </c>
      <c r="S26" s="925">
        <f>VLOOKUP($D$3&amp;"_"&amp;S$3,データシート2!$A:$SI,MATCH($R$2&amp;"_"&amp;$B26,データシート2!$A$1:$SI$1,0),0)</f>
        <v>50.828000000000003</v>
      </c>
      <c r="T26" s="925">
        <f>VLOOKUP($D$3&amp;"_"&amp;T$3,データシート2!$A:$SI,MATCH($R$2&amp;"_"&amp;$B26,データシート2!$A$1:$SI$1,0),0)</f>
        <v>57.344000000000001</v>
      </c>
      <c r="U26" s="925">
        <f>VLOOKUP($D$3&amp;"_"&amp;U$3,データシート2!$A:$SI,MATCH($R$2&amp;"_"&amp;$B26,データシート2!$A$1:$SI$1,0),0)</f>
        <v>53.122</v>
      </c>
      <c r="V26" s="925">
        <f>VLOOKUP($D$3&amp;"_"&amp;V$3,データシート2!$A:$SI,MATCH($R$2&amp;"_"&amp;$B26,データシート2!$A$1:$SI$1,0),0)</f>
        <v>52.478000000000002</v>
      </c>
      <c r="W26" s="925">
        <f>VLOOKUP($D$3&amp;"_"&amp;W$3,データシート2!$A:$SI,MATCH($R$2&amp;"_"&amp;$B26,データシート2!$A$1:$SI$1,0),0)</f>
        <v>49.758000000000003</v>
      </c>
      <c r="X26" s="925">
        <f>VLOOKUP($D$3&amp;"_"&amp;X$3,データシート2!$A:$SI,MATCH($R$2&amp;"_"&amp;$B26,データシート2!$A$1:$SI$1,0),0)</f>
        <v>54.759</v>
      </c>
      <c r="Y26" s="925">
        <f>VLOOKUP($D$3&amp;"_"&amp;Y$3,データシート2!$A:$SI,MATCH($R$2&amp;"_"&amp;$B26,データシート2!$A$1:$SI$1,0),0)</f>
        <v>47.101999999999997</v>
      </c>
      <c r="Z26" s="925">
        <f>VLOOKUP($D$3&amp;"_"&amp;Z$3,データシート2!$A:$SI,MATCH($R$2&amp;"_"&amp;$B26,データシート2!$A$1:$SI$1,0),0)</f>
        <v>30.486000000000001</v>
      </c>
      <c r="AA26" s="925">
        <f>VLOOKUP($D$3&amp;"_"&amp;AA$3,データシート2!$A:$SI,MATCH($R$2&amp;"_"&amp;$B26,データシート2!$A$1:$SI$1,0),0)</f>
        <v>29.693999999999999</v>
      </c>
      <c r="AB26" s="926">
        <f>VLOOKUP($D$3&amp;"_"&amp;AB$3,データシート2!$A:$SI,MATCH($R$2&amp;"_"&amp;$B26,データシート2!$A$1:$SI$1,0),0)</f>
        <v>23.986999999999998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7.4260000000000002</v>
      </c>
      <c r="S29" s="938">
        <f>VLOOKUP($D$3&amp;"_"&amp;S$3,データシート2!$A:$SI,MATCH($R$2&amp;"_"&amp;$C29,データシート2!$A$1:$SI$1,0),0)</f>
        <v>10.977</v>
      </c>
      <c r="T29" s="938">
        <f>VLOOKUP($D$3&amp;"_"&amp;T$3,データシート2!$A:$SI,MATCH($R$2&amp;"_"&amp;$C29,データシート2!$A$1:$SI$1,0),0)</f>
        <v>10.589</v>
      </c>
      <c r="U29" s="938">
        <f>VLOOKUP($D$3&amp;"_"&amp;U$3,データシート2!$A:$SI,MATCH($R$2&amp;"_"&amp;$C29,データシート2!$A$1:$SI$1,0),0)</f>
        <v>10.067</v>
      </c>
      <c r="V29" s="938">
        <f>VLOOKUP($D$3&amp;"_"&amp;V$3,データシート2!$A:$SI,MATCH($R$2&amp;"_"&amp;$C29,データシート2!$A$1:$SI$1,0),0)</f>
        <v>10.279</v>
      </c>
      <c r="W29" s="938">
        <f>VLOOKUP($D$3&amp;"_"&amp;W$3,データシート2!$A:$SI,MATCH($R$2&amp;"_"&amp;$C29,データシート2!$A$1:$SI$1,0),0)</f>
        <v>10.616</v>
      </c>
      <c r="X29" s="938">
        <f>VLOOKUP($D$3&amp;"_"&amp;X$3,データシート2!$A:$SI,MATCH($R$2&amp;"_"&amp;$C29,データシート2!$A$1:$SI$1,0),0)</f>
        <v>13.151999999999999</v>
      </c>
      <c r="Y29" s="938">
        <f>VLOOKUP($D$3&amp;"_"&amp;Y$3,データシート2!$A:$SI,MATCH($R$2&amp;"_"&amp;$C29,データシート2!$A$1:$SI$1,0),0)</f>
        <v>12.731</v>
      </c>
      <c r="Z29" s="938">
        <f>VLOOKUP($D$3&amp;"_"&amp;Z$3,データシート2!$A:$SI,MATCH($R$2&amp;"_"&amp;$C29,データシート2!$A$1:$SI$1,0),0)</f>
        <v>11.936</v>
      </c>
      <c r="AA29" s="938">
        <f>VLOOKUP($D$3&amp;"_"&amp;AA$3,データシート2!$A:$SI,MATCH($R$2&amp;"_"&amp;$C29,データシート2!$A$1:$SI$1,0),0)</f>
        <v>9.43</v>
      </c>
      <c r="AB29" s="939">
        <f>VLOOKUP($D$3&amp;"_"&amp;AB$3,データシート2!$A:$SI,MATCH($R$2&amp;"_"&amp;$C29,データシート2!$A$1:$SI$1,0),0)</f>
        <v>8.9979999999999993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2</v>
      </c>
      <c r="R34" s="937">
        <f>VLOOKUP($D$3&amp;"_"&amp;R$3,データシート2!$A:$SI,MATCH($R$2&amp;"_"&amp;$C34,データシート2!$A$1:$SI$1,0),0)</f>
        <v>10.7</v>
      </c>
      <c r="S34" s="938">
        <f>VLOOKUP($D$3&amp;"_"&amp;S$3,データシート2!$A:$SI,MATCH($R$2&amp;"_"&amp;$C34,データシート2!$A$1:$SI$1,0),0)</f>
        <v>13.411</v>
      </c>
      <c r="T34" s="938">
        <f>VLOOKUP($D$3&amp;"_"&amp;T$3,データシート2!$A:$SI,MATCH($R$2&amp;"_"&amp;$C34,データシート2!$A$1:$SI$1,0),0)</f>
        <v>20.396000000000001</v>
      </c>
      <c r="U34" s="938">
        <f>VLOOKUP($D$3&amp;"_"&amp;U$3,データシート2!$A:$SI,MATCH($R$2&amp;"_"&amp;$C34,データシート2!$A$1:$SI$1,0),0)</f>
        <v>17.898</v>
      </c>
      <c r="V34" s="938">
        <f>VLOOKUP($D$3&amp;"_"&amp;V$3,データシート2!$A:$SI,MATCH($R$2&amp;"_"&amp;$C34,データシート2!$A$1:$SI$1,0),0)</f>
        <v>18.855</v>
      </c>
      <c r="W34" s="938">
        <f>VLOOKUP($D$3&amp;"_"&amp;W$3,データシート2!$A:$SI,MATCH($R$2&amp;"_"&amp;$C34,データシート2!$A$1:$SI$1,0),0)</f>
        <v>18.103000000000002</v>
      </c>
      <c r="X34" s="938">
        <f>VLOOKUP($D$3&amp;"_"&amp;X$3,データシート2!$A:$SI,MATCH($R$2&amp;"_"&amp;$C34,データシート2!$A$1:$SI$1,0),0)</f>
        <v>23.635999999999999</v>
      </c>
      <c r="Y34" s="938">
        <f>VLOOKUP($D$3&amp;"_"&amp;Y$3,データシート2!$A:$SI,MATCH($R$2&amp;"_"&amp;$C34,データシート2!$A$1:$SI$1,0),0)</f>
        <v>21.018000000000001</v>
      </c>
      <c r="Z34" s="938">
        <f>VLOOKUP($D$3&amp;"_"&amp;Z$3,データシート2!$A:$SI,MATCH($R$2&amp;"_"&amp;$C34,データシート2!$A$1:$SI$1,0),0)</f>
        <v>18.55</v>
      </c>
      <c r="AA34" s="938">
        <f>VLOOKUP($D$3&amp;"_"&amp;AA$3,データシート2!$A:$SI,MATCH($R$2&amp;"_"&amp;$C34,データシート2!$A$1:$SI$1,0),0)</f>
        <v>20.263999999999999</v>
      </c>
      <c r="AB34" s="939">
        <f>VLOOKUP($D$3&amp;"_"&amp;AB$3,データシート2!$A:$SI,MATCH($R$2&amp;"_"&amp;$C34,データシート2!$A$1:$SI$1,0),0)</f>
        <v>14.989000000000001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15.676</v>
      </c>
      <c r="S38" s="938">
        <f>VLOOKUP($D$3&amp;"_"&amp;S$3,データシート2!$A:$SI,MATCH($R$2&amp;"_"&amp;$C38,データシート2!$A$1:$SI$1,0),0)</f>
        <v>20.588000000000001</v>
      </c>
      <c r="T38" s="938">
        <f>VLOOKUP($D$3&amp;"_"&amp;T$3,データシート2!$A:$SI,MATCH($R$2&amp;"_"&amp;$C38,データシート2!$A$1:$SI$1,0),0)</f>
        <v>20.620999999999999</v>
      </c>
      <c r="U38" s="938">
        <f>VLOOKUP($D$3&amp;"_"&amp;U$3,データシート2!$A:$SI,MATCH($R$2&amp;"_"&amp;$C38,データシート2!$A$1:$SI$1,0),0)</f>
        <v>20.181000000000001</v>
      </c>
      <c r="V38" s="938">
        <f>VLOOKUP($D$3&amp;"_"&amp;V$3,データシート2!$A:$SI,MATCH($R$2&amp;"_"&amp;$C38,データシート2!$A$1:$SI$1,0),0)</f>
        <v>18.381</v>
      </c>
      <c r="W38" s="938">
        <f>VLOOKUP($D$3&amp;"_"&amp;W$3,データシート2!$A:$SI,MATCH($R$2&amp;"_"&amp;$C38,データシート2!$A$1:$SI$1,0),0)</f>
        <v>16.763000000000002</v>
      </c>
      <c r="X38" s="938">
        <f>VLOOKUP($D$3&amp;"_"&amp;X$3,データシート2!$A:$SI,MATCH($R$2&amp;"_"&amp;$C38,データシート2!$A$1:$SI$1,0),0)</f>
        <v>13.957000000000001</v>
      </c>
      <c r="Y38" s="938">
        <f>VLOOKUP($D$3&amp;"_"&amp;Y$3,データシート2!$A:$SI,MATCH($R$2&amp;"_"&amp;$C38,データシート2!$A$1:$SI$1,0),0)</f>
        <v>10.053000000000001</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4.101</v>
      </c>
      <c r="S41" s="938">
        <f>VLOOKUP($D$3&amp;"_"&amp;S$3,データシート2!$A:$SI,MATCH($R$2&amp;"_"&amp;$C41,データシート2!$A$1:$SI$1,0),0)</f>
        <v>5.8520000000000003</v>
      </c>
      <c r="T41" s="938">
        <f>VLOOKUP($D$3&amp;"_"&amp;T$3,データシート2!$A:$SI,MATCH($R$2&amp;"_"&amp;$C41,データシート2!$A$1:$SI$1,0),0)</f>
        <v>5.7380000000000004</v>
      </c>
      <c r="U41" s="938">
        <f>VLOOKUP($D$3&amp;"_"&amp;U$3,データシート2!$A:$SI,MATCH($R$2&amp;"_"&amp;$C41,データシート2!$A$1:$SI$1,0),0)</f>
        <v>4.976</v>
      </c>
      <c r="V41" s="938">
        <f>VLOOKUP($D$3&amp;"_"&amp;V$3,データシート2!$A:$SI,MATCH($R$2&amp;"_"&amp;$C41,データシート2!$A$1:$SI$1,0),0)</f>
        <v>4.9630000000000001</v>
      </c>
      <c r="W41" s="938">
        <f>VLOOKUP($D$3&amp;"_"&amp;W$3,データシート2!$A:$SI,MATCH($R$2&amp;"_"&amp;$C41,データシート2!$A$1:$SI$1,0),0)</f>
        <v>4.2759999999999998</v>
      </c>
      <c r="X41" s="938">
        <f>VLOOKUP($D$3&amp;"_"&amp;X$3,データシート2!$A:$SI,MATCH($R$2&amp;"_"&amp;$C41,データシート2!$A$1:$SI$1,0),0)</f>
        <v>4.0140000000000002</v>
      </c>
      <c r="Y41" s="938">
        <f>VLOOKUP($D$3&amp;"_"&amp;Y$3,データシート2!$A:$SI,MATCH($R$2&amp;"_"&amp;$C41,データシート2!$A$1:$SI$1,0),0)</f>
        <v>3.3</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2025-03-04T09:34:05Z</dcterms:created>
  <dcterms:modified xsi:type="dcterms:W3CDTF">2025-03-04T09:34:05Z</dcterms:modified>
  <cp:category/>
  <cp:contentStatus/>
</cp:coreProperties>
</file>