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ED934AD-83D8-4A3F-B257-677CBAB7619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<sst xmlns="http://schemas.openxmlformats.org/spreadsheetml/2006/main" count="16926" uniqueCount="2463">
  <si>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</si>
  <si>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</si>
  <si>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</si>
  <si>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</si>
  <si>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</si>
  <si>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</si>
  <si>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</si>
  <si>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</si>
  <si>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</si>
  <si>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</si>
  <si>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</si>
  <si>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</si>
  <si>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</si>
  <si>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</si>
  <si>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</si>
  <si>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</si>
  <si>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</si>
  <si>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</si>
  <si>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</si>
  <si>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</si>
  <si>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</si>
  <si>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</si>
  <si>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</si>
  <si>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</si>
  <si>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</si>
  <si>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</si>
  <si>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</si>
  <si>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</si>
  <si>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</si>
  <si>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</si>
  <si>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</si>
  <si>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</si>
  <si>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</si>
  <si>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</si>
  <si>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</si>
  <si>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</si>
  <si>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</si>
  <si>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</si>
  <si>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</si>
  <si>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</si>
  <si>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</si>
  <si>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</si>
  <si>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</si>
  <si>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</si>
  <si>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</si>
  <si>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</si>
  <si>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</si>
  <si>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</si>
  <si>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</si>
  <si>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</si>
  <si>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</si>
  <si>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</si>
  <si>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</si>
  <si>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</si>
  <si>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</si>
  <si>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</si>
  <si>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</si>
  <si>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</si>
  <si>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</si>
  <si>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</si>
  <si>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</si>
  <si>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</si>
  <si>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</si>
  <si>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</si>
  <si>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</si>
  <si>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</si>
  <si>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</si>
  <si>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</si>
  <si>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</si>
  <si>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</si>
  <si>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</si>
  <si>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</si>
  <si>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</si>
  <si>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</si>
  <si>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</si>
  <si>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</si>
  <si>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</si>
  <si>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</si>
  <si>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</si>
  <si>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</si>
  <si>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</si>
  <si>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</si>
  <si>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</si>
  <si>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</si>
  <si>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</si>
  <si>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</si>
  <si>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</si>
  <si>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</si>
  <si>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</si>
  <si>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</si>
  <si>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</si>
  <si>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</si>
  <si>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</si>
  <si>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</si>
  <si>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</si>
  <si>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</si>
  <si>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</si>
  <si>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</si>
  <si>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</si>
  <si>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</si>
  <si>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</si>
  <si>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</si>
  <si>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</si>
  <si>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</si>
  <si>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</si>
  <si>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</si>
  <si>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</si>
  <si>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</si>
  <si>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</si>
  <si>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</si>
  <si>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</si>
  <si>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</si>
  <si>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</si>
  <si>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</si>
  <si>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</si>
  <si>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</si>
  <si>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</si>
  <si>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</si>
  <si>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</si>
  <si>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</si>
  <si>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</si>
  <si>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</si>
  <si>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</si>
  <si>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</si>
  <si>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</si>
  <si>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</si>
  <si>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</si>
  <si>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</si>
  <si>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</si>
  <si>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</si>
  <si>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</si>
  <si>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</si>
  <si>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</si>
  <si>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</si>
  <si>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</si>
  <si>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</si>
  <si>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</si>
  <si>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</si>
  <si>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</si>
  <si>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</si>
  <si>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</si>
  <si>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</si>
  <si>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</si>
  <si>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</si>
  <si>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</si>
  <si>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</si>
  <si>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</si>
  <si>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</si>
  <si>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</si>
  <si>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</si>
  <si>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</si>
  <si>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</si>
  <si>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</si>
  <si>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</si>
  <si>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</si>
  <si>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</si>
  <si>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</si>
  <si>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</si>
  <si>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</si>
  <si>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</si>
  <si>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</si>
  <si>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</si>
  <si>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</si>
  <si>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</si>
  <si>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</si>
  <si>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</si>
  <si>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</si>
  <si>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</si>
  <si>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</si>
  <si>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</si>
  <si>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</si>
  <si>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</si>
  <si>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</si>
  <si>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</si>
  <si>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</si>
  <si>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</si>
  <si>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</si>
  <si>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</si>
  <si>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</si>
  <si>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</si>
  <si>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</si>
  <si>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</si>
  <si>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</si>
  <si>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</si>
  <si>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</si>
  <si>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</si>
  <si>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</si>
  <si>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</si>
  <si>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</si>
  <si>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</si>
  <si>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</si>
  <si>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</si>
  <si>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</si>
  <si>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</si>
  <si>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</si>
  <si>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</si>
  <si>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</si>
  <si>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</si>
  <si>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</si>
  <si>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</si>
  <si>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</si>
  <si>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</si>
  <si>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</si>
  <si>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</si>
  <si>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</si>
  <si>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</si>
  <si>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</si>
  <si>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</si>
  <si>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</si>
  <si>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</si>
  <si>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</si>
  <si>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</si>
  <si>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</si>
  <si>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</si>
  <si>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</si>
  <si>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</si>
  <si>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</si>
  <si>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</si>
  <si>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</si>
  <si>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</si>
  <si>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</si>
  <si>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</si>
  <si>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</si>
  <si>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</si>
  <si>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</si>
  <si>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</si>
  <si>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</si>
  <si>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</si>
  <si>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</si>
  <si>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</si>
  <si>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</si>
  <si>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</si>
  <si>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</si>
  <si>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</si>
  <si>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</si>
  <si>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</si>
  <si>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</si>
  <si>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</si>
  <si>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</si>
  <si>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</si>
  <si>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</si>
  <si>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</si>
  <si>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</si>
  <si>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</si>
  <si>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</si>
  <si>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</si>
  <si>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</si>
  <si>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</si>
  <si>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</si>
  <si>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</si>
  <si>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</si>
  <si>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</si>
  <si>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</si>
  <si>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</si>
  <si>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</si>
  <si>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</si>
  <si>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</si>
  <si>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</si>
  <si>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</si>
  <si>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</si>
  <si>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</si>
  <si>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</si>
  <si>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</si>
  <si>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</si>
  <si>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</si>
  <si>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</si>
  <si>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</si>
  <si>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</si>
  <si>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</si>
  <si>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</si>
  <si>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</si>
  <si>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</si>
  <si>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</si>
  <si>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</si>
  <si>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</si>
  <si>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</si>
  <si>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</si>
  <si>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</si>
  <si>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</si>
  <si>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</si>
  <si>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</si>
  <si>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</si>
  <si>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</si>
  <si>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</si>
  <si>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</si>
  <si>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</si>
  <si>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</si>
  <si>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</si>
  <si>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</si>
  <si>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</si>
  <si>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</si>
  <si>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</si>
  <si>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</si>
  <si>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</si>
  <si>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</si>
  <si>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</si>
  <si>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</si>
  <si>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</si>
  <si>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</si>
  <si>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</si>
  <si>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</si>
  <si>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</si>
  <si>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</si>
  <si>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</si>
  <si>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</si>
  <si>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</si>
  <si>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</si>
  <si>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</si>
  <si>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</si>
  <si>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</si>
  <si>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</si>
  <si>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</si>
  <si>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</si>
  <si>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</si>
  <si>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</si>
  <si>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</si>
  <si>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</si>
  <si>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</si>
  <si>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</si>
  <si>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</si>
  <si>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</si>
  <si>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</si>
  <si>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</si>
  <si>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</si>
  <si>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</si>
  <si>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</si>
  <si>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</si>
  <si>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</si>
  <si>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</si>
  <si>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</si>
  <si>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</si>
  <si>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</si>
  <si>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</si>
  <si>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</si>
  <si>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</si>
  <si>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</si>
  <si>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</si>
  <si>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</si>
  <si>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</si>
  <si>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</si>
  <si>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</si>
  <si>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</si>
  <si>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</si>
  <si>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</si>
  <si>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</si>
  <si>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</si>
  <si>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</si>
  <si>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</si>
  <si>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</si>
  <si>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</si>
  <si>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</si>
  <si>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</si>
  <si>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</si>
  <si>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</si>
  <si>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</si>
  <si>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</si>
  <si>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</si>
  <si>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</si>
  <si>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</si>
  <si>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</si>
  <si>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</si>
  <si>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</si>
  <si>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</si>
  <si>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</si>
  <si>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</si>
  <si>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</si>
  <si>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</si>
  <si>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</si>
  <si>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</si>
  <si>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</si>
  <si>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</si>
  <si>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</si>
  <si>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</si>
  <si>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</si>
  <si>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</si>
  <si>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</si>
  <si>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</si>
  <si>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</si>
  <si>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</si>
  <si>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</si>
  <si>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</si>
  <si>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</si>
  <si>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</si>
  <si>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</si>
  <si>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</si>
  <si>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</si>
  <si>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</si>
  <si>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</si>
  <si>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</si>
  <si>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</si>
  <si>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</si>
  <si>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</si>
  <si>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</si>
  <si>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</si>
  <si>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</si>
  <si>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</si>
  <si>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</si>
  <si>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</si>
  <si>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</si>
  <si>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</si>
  <si>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</si>
  <si>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</si>
  <si>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</si>
  <si>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</si>
  <si>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</si>
  <si>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</si>
  <si>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</si>
  <si>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</si>
  <si>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</si>
  <si>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</si>
  <si>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</si>
  <si>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</si>
  <si>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</si>
  <si>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</si>
  <si>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</si>
  <si>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</si>
  <si>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</si>
  <si>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</si>
  <si>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</si>
  <si>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</si>
  <si>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</si>
  <si>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</si>
  <si>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</si>
  <si>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</si>
  <si>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</si>
  <si>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</si>
  <si>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</si>
  <si>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</si>
  <si>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</si>
  <si>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</si>
  <si>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</si>
  <si>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</si>
  <si>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</si>
  <si>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</si>
  <si>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</si>
  <si>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</si>
  <si>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</si>
  <si>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</si>
  <si>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</si>
  <si>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</si>
  <si>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</si>
  <si>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</si>
  <si>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</si>
  <si>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</si>
  <si>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</si>
  <si>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</si>
  <si>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</si>
  <si>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</si>
  <si>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</si>
  <si>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</si>
  <si>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</si>
  <si>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</si>
  <si>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</si>
  <si>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</si>
  <si>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</si>
  <si>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</si>
  <si>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</si>
  <si>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</si>
  <si>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</si>
  <si>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</si>
  <si>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</si>
  <si>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</si>
  <si>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</si>
  <si>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</si>
  <si>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</si>
  <si>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</si>
  <si>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</si>
  <si>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</si>
  <si>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</si>
  <si>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</si>
  <si>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</si>
  <si>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</si>
  <si>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</si>
  <si>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</si>
  <si>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</si>
  <si>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</si>
  <si>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</si>
  <si>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</si>
  <si>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</si>
  <si>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</si>
  <si>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</si>
  <si>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</si>
  <si>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</si>
  <si>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</si>
  <si>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</si>
  <si>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</si>
  <si>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</si>
  <si>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</si>
  <si>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</si>
  <si>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</si>
  <si>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</si>
  <si>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</si>
  <si>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</si>
  <si>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</si>
  <si>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</si>
  <si>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</si>
  <si>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</si>
  <si>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</si>
  <si>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</si>
  <si>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</si>
  <si>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</si>
  <si>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</si>
  <si>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</si>
  <si>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</si>
  <si>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</si>
  <si>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</si>
  <si>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</si>
  <si>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</si>
  <si>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</si>
  <si>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</si>
  <si>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</si>
  <si>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</si>
  <si>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</si>
  <si>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</si>
  <si>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</si>
  <si>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</si>
  <si>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</si>
  <si>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</si>
  <si>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</si>
  <si>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</si>
  <si>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</si>
  <si>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</si>
  <si>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</si>
  <si>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</si>
  <si>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</si>
  <si>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</si>
  <si>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</si>
  <si>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</si>
  <si>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</si>
  <si>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</si>
  <si>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</si>
  <si>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</si>
  <si>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</si>
  <si>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</si>
  <si>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</si>
  <si>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</si>
  <si>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</si>
  <si>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</si>
  <si>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</si>
  <si>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</si>
  <si>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</si>
  <si>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</si>
  <si>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</si>
  <si>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</si>
  <si>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</si>
  <si>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</si>
  <si>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</si>
  <si>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</si>
  <si>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</si>
  <si>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</si>
  <si>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</si>
  <si>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</si>
  <si>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</si>
  <si>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</si>
  <si>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</si>
  <si>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</si>
  <si>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</si>
  <si>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</si>
  <si>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</si>
  <si>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</si>
  <si>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</si>
  <si>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</si>
  <si>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</si>
  <si>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</si>
  <si>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</si>
  <si>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</si>
  <si>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</si>
  <si>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</si>
  <si>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</si>
  <si>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</si>
  <si>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</si>
  <si>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</si>
  <si>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</si>
  <si>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</si>
  <si>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</si>
  <si>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</si>
  <si>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</si>
  <si>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</si>
  <si>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</si>
  <si>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</si>
  <si>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</si>
  <si>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</si>
  <si>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</si>
  <si>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</si>
  <si>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</si>
  <si>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</si>
  <si>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</si>
  <si>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</si>
  <si>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</si>
  <si>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</si>
  <si>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</si>
  <si>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</si>
  <si>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</si>
  <si>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</si>
  <si>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</si>
  <si>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</si>
  <si>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</si>
  <si>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</si>
  <si>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</si>
  <si>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</si>
  <si>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</si>
  <si>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</si>
  <si>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</si>
  <si>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</si>
  <si>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</si>
  <si>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</si>
  <si>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</si>
  <si>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</si>
  <si>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</si>
  <si>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</si>
  <si>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</si>
  <si>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</si>
  <si>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</si>
  <si>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</si>
  <si>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</si>
  <si>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</si>
  <si>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</si>
  <si>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</si>
  <si>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</si>
  <si>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</si>
  <si>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</si>
  <si>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</si>
  <si>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</si>
  <si>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</si>
  <si>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</si>
  <si>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</si>
  <si>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</si>
  <si>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</si>
  <si>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</si>
  <si>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</si>
  <si>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</si>
  <si>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</si>
  <si>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</si>
  <si>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</si>
  <si>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</si>
  <si>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</si>
  <si>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</si>
  <si>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</si>
  <si>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</si>
  <si>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</si>
  <si>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</si>
  <si>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</si>
  <si>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</si>
  <si>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</si>
  <si>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</si>
  <si>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</si>
  <si>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</si>
  <si>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</si>
  <si>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</si>
  <si>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</si>
  <si>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</si>
  <si>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</si>
  <si>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</si>
  <si>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</si>
  <si>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</si>
  <si>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</si>
  <si>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</si>
  <si>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</si>
  <si>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</si>
  <si>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</si>
  <si>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</si>
  <si>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</si>
  <si>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</si>
  <si>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</si>
  <si>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</si>
  <si>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</si>
  <si>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</si>
  <si>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</si>
  <si>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</si>
  <si>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</si>
  <si>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</si>
  <si>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</si>
  <si>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</si>
  <si>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</si>
  <si>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</si>
  <si>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</si>
  <si>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</si>
  <si>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</si>
  <si>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</si>
  <si>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</si>
  <si>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</si>
  <si>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</si>
  <si>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</si>
  <si>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</si>
  <si>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</si>
  <si>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</si>
  <si>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</si>
  <si>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</si>
  <si>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</si>
  <si>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</si>
  <si>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</si>
  <si>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</si>
  <si>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</si>
  <si>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</si>
  <si>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</si>
  <si>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</si>
  <si>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</si>
  <si>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</si>
  <si>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</si>
  <si>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</si>
  <si>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</si>
  <si>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</si>
  <si>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</si>
  <si>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</si>
  <si>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</si>
  <si>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</si>
  <si>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</si>
  <si>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</si>
  <si>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</si>
  <si>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</si>
  <si>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</si>
  <si>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</si>
  <si>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</si>
  <si>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</si>
  <si>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</si>
  <si>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</si>
  <si>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</si>
  <si>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</si>
  <si>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</si>
  <si>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</si>
  <si>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</si>
  <si>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</si>
  <si>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</si>
  <si>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</si>
  <si>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</si>
  <si>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</si>
  <si>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</si>
  <si>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</si>
  <si>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</si>
  <si>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</si>
  <si>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</si>
  <si>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</si>
  <si>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</si>
  <si>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</si>
  <si>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</si>
  <si>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</si>
  <si>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</si>
  <si>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</si>
  <si>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</si>
  <si>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</si>
  <si>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</si>
  <si>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</si>
  <si>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</si>
  <si>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</si>
  <si>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</si>
  <si>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</si>
  <si>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</si>
  <si>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</si>
  <si>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</si>
  <si>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</si>
  <si>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</si>
  <si>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</si>
  <si>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</si>
  <si>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</si>
  <si>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</si>
  <si>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</si>
  <si>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</si>
  <si>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</si>
  <si>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</si>
  <si>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</si>
  <si>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</si>
  <si>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</si>
  <si>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</si>
  <si>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</si>
  <si>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</si>
  <si>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</si>
  <si>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</si>
  <si>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</si>
  <si>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</si>
  <si>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</si>
  <si>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</si>
  <si>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</si>
  <si>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</si>
  <si>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</si>
  <si>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</si>
  <si>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</si>
  <si>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</si>
  <si>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</si>
  <si>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</si>
  <si>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</si>
  <si>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</si>
  <si>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</si>
  <si>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</si>
  <si>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</si>
  <si>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</si>
  <si>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</si>
  <si>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</si>
  <si>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</si>
  <si>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</si>
  <si>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</si>
  <si>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</si>
  <si>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</si>
  <si>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</si>
  <si>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</si>
  <si>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</si>
  <si>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</si>
  <si>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</si>
  <si>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</si>
  <si>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</si>
  <si>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</si>
  <si>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</si>
  <si>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</si>
  <si>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</si>
  <si>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</si>
  <si>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</si>
  <si>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</si>
  <si>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</si>
  <si>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</si>
  <si>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</si>
  <si>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</si>
  <si>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</si>
  <si>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</si>
  <si>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</si>
  <si>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</si>
  <si>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</si>
  <si>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</si>
  <si>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</si>
  <si>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</si>
  <si>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</si>
  <si>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</si>
  <si>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</si>
  <si>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</si>
  <si>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</si>
  <si>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</si>
  <si>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</si>
  <si>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</si>
  <si>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</si>
  <si>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</si>
  <si>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</si>
  <si>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</si>
  <si>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</si>
  <si>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</si>
  <si>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</si>
  <si>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</si>
  <si>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</si>
  <si>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</si>
  <si>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</si>
  <si>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</si>
  <si>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</si>
  <si>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</si>
  <si>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</si>
  <si>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</si>
  <si>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</si>
  <si>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</si>
  <si>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</si>
  <si>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</si>
  <si>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</si>
  <si>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</si>
  <si>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</si>
  <si>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</si>
  <si>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</si>
  <si>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</si>
  <si>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</si>
  <si>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</si>
  <si>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</si>
  <si>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</si>
  <si>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</si>
  <si>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</si>
  <si>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</si>
  <si>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</si>
  <si>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</si>
  <si>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</si>
  <si>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</si>
  <si>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</si>
  <si>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</si>
  <si>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</si>
  <si>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</si>
  <si>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</si>
  <si>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</si>
  <si>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</si>
  <si>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</si>
  <si>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</si>
  <si>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</si>
  <si>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</si>
  <si>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</si>
  <si>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</si>
  <si>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</si>
  <si>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</si>
  <si>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</si>
  <si>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</si>
  <si>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</si>
  <si>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</si>
  <si>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</si>
  <si>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</si>
  <si>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</si>
  <si>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</si>
  <si>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</si>
  <si>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</si>
  <si>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</si>
  <si>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</si>
  <si>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</si>
  <si>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</si>
  <si>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</si>
  <si>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</si>
  <si>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</si>
  <si>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</si>
  <si>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</si>
  <si>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</si>
  <si>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</si>
  <si>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</si>
  <si>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</si>
  <si>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</si>
  <si>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</si>
  <si>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</si>
  <si>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</si>
  <si>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</si>
  <si>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</si>
  <si>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</si>
  <si>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</si>
  <si>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</si>
  <si>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</si>
  <si>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</si>
  <si>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</si>
  <si>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</si>
  <si>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</si>
  <si>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</si>
  <si>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</si>
  <si>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</si>
  <si>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</si>
  <si>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</si>
  <si>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</si>
  <si>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</si>
  <si>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</si>
  <si>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</si>
  <si>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</si>
  <si>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</si>
  <si>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</si>
  <si>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</si>
  <si>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</si>
  <si>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</si>
  <si>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</si>
  <si>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</si>
  <si>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</si>
  <si>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</si>
  <si>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</si>
  <si>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</si>
  <si>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</si>
  <si>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</si>
  <si>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</si>
  <si>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</si>
  <si>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</si>
  <si>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</si>
  <si>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</si>
  <si>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</si>
  <si>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</si>
  <si>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</si>
  <si>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</si>
  <si>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</si>
  <si>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</si>
  <si>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</si>
  <si>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</si>
  <si>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</si>
  <si>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</si>
  <si>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</si>
  <si>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</si>
  <si>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</si>
  <si>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</si>
  <si>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</si>
  <si>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</si>
  <si>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</si>
  <si>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</si>
  <si>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</si>
  <si>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</si>
  <si>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</si>
  <si>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</si>
  <si>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</si>
  <si>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</si>
  <si>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</si>
  <si>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</si>
  <si>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</si>
  <si>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</si>
  <si>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</si>
  <si>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</si>
  <si>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</si>
  <si>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</si>
  <si>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</si>
  <si>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</si>
  <si>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</si>
  <si>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</si>
  <si>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</si>
  <si>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</si>
  <si>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</si>
  <si>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</si>
  <si>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</si>
  <si>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</si>
  <si>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</si>
  <si>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</si>
  <si>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</si>
  <si>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</si>
  <si>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</si>
  <si>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</si>
  <si>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</si>
  <si>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</si>
  <si>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</si>
  <si>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</si>
  <si>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</si>
  <si>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</si>
  <si>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</si>
  <si>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</si>
  <si>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</si>
  <si>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</si>
  <si>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</si>
  <si>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</si>
  <si>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</si>
  <si>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</si>
  <si>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</si>
  <si>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</si>
  <si>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</si>
  <si>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</si>
  <si>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</si>
  <si>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</si>
  <si>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</si>
  <si>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</si>
  <si>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</si>
  <si>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</si>
  <si>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</si>
  <si>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</si>
  <si>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</si>
  <si>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</si>
  <si>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</si>
  <si>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</si>
  <si>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</si>
  <si>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</si>
  <si>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</si>
  <si>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</si>
  <si>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</si>
  <si>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</si>
  <si>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</si>
  <si>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</si>
  <si>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</si>
  <si>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</si>
  <si>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</si>
  <si>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</si>
  <si>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</si>
  <si>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</si>
  <si>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</si>
  <si>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</si>
  <si>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</si>
  <si>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</si>
  <si>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</si>
  <si>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</si>
  <si>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</si>
  <si>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</si>
  <si>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</si>
  <si>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</si>
  <si>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</si>
  <si>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</si>
  <si>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</si>
  <si>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</si>
  <si>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</si>
  <si>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</si>
  <si>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</si>
  <si>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</si>
  <si>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</si>
  <si>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</si>
  <si>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</si>
  <si>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</si>
  <si>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</si>
  <si>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</si>
  <si>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</si>
  <si>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</si>
  <si>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</si>
  <si>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</si>
  <si>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</si>
  <si>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</si>
  <si>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</si>
  <si>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</si>
  <si>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</si>
  <si>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</si>
  <si>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</si>
  <si>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</si>
  <si>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</si>
  <si>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</si>
  <si>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</si>
  <si>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</si>
  <si>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</si>
  <si>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</si>
  <si>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</si>
  <si>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</si>
  <si>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</si>
  <si>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</si>
  <si>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</si>
  <si>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</si>
  <si>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</si>
  <si>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</si>
  <si>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</si>
  <si>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</si>
  <si>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</si>
  <si>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</si>
  <si>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</si>
  <si>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</si>
  <si>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</si>
  <si>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</si>
  <si>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</si>
  <si>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</si>
  <si>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</si>
  <si>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</si>
  <si>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</si>
  <si>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</si>
  <si>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</si>
  <si>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</si>
  <si>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</si>
  <si>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</si>
  <si>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</si>
  <si>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</si>
  <si>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</si>
  <si>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</si>
  <si>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</si>
  <si>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</si>
  <si>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</si>
  <si>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</si>
  <si>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</si>
  <si>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</si>
  <si>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</si>
  <si>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</si>
  <si>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</si>
  <si>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</si>
  <si>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</si>
  <si>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</si>
  <si>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</si>
  <si>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</si>
  <si>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</si>
  <si>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</si>
  <si>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</si>
  <si>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</si>
  <si>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</si>
  <si>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</si>
  <si>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</si>
  <si>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</si>
  <si>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</si>
  <si>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</si>
  <si>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</si>
  <si>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</si>
  <si>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</si>
  <si>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</si>
  <si>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</si>
  <si>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</si>
  <si>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</si>
  <si>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</si>
  <si>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</si>
  <si>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</si>
  <si>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</si>
  <si>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</si>
  <si>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</si>
  <si>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</si>
  <si>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</si>
  <si>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</si>
  <si>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</si>
  <si>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</si>
  <si>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</si>
  <si>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</si>
  <si>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</si>
  <si>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</si>
  <si>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</si>
  <si>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</si>
  <si>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</si>
  <si>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</si>
  <si>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</si>
  <si>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</si>
  <si>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</si>
  <si>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</si>
  <si>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</si>
  <si>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</si>
  <si>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</si>
  <si>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</si>
  <si>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</si>
  <si>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</si>
  <si>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</si>
  <si>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</si>
  <si>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</si>
  <si>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</si>
  <si>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</si>
  <si>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</si>
  <si>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</si>
  <si>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</si>
  <si>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</si>
  <si>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</si>
  <si>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</si>
  <si>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</si>
  <si>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</si>
  <si>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</si>
  <si>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</si>
  <si>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</si>
  <si>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</si>
  <si>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</si>
  <si>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</si>
  <si>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</si>
  <si>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</si>
  <si>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</si>
  <si>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</si>
  <si>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</si>
  <si>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</si>
  <si>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</si>
  <si>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</si>
  <si>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</si>
  <si>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</si>
  <si>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</si>
  <si>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</si>
  <si>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</si>
  <si>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</si>
  <si>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</si>
  <si>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</si>
  <si>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</si>
  <si>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</si>
  <si>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</si>
  <si>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</si>
  <si>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</si>
  <si>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</si>
  <si>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</si>
  <si>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</si>
  <si>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</si>
  <si>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</si>
  <si>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</si>
  <si>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</si>
  <si>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</si>
  <si>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</si>
  <si>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</si>
  <si>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</si>
  <si>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</si>
  <si>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</si>
  <si>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</si>
  <si>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</si>
  <si>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</si>
  <si>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</si>
  <si>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</si>
  <si>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</si>
  <si>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</si>
  <si>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</si>
  <si>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</si>
  <si>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</si>
  <si>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</si>
  <si>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</si>
  <si>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</si>
  <si>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</si>
  <si>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</si>
  <si>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</si>
  <si>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</si>
  <si>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</si>
  <si>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</si>
  <si>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</si>
  <si>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</si>
  <si>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</si>
  <si>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</si>
  <si>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</si>
  <si>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</si>
  <si>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</si>
  <si>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</si>
  <si>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</si>
  <si>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</si>
  <si>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</si>
  <si>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</si>
  <si>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</si>
  <si>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</si>
  <si>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</si>
  <si>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</si>
  <si>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</si>
  <si>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</si>
  <si>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</si>
  <si>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</si>
  <si>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</si>
  <si>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</si>
  <si>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</si>
  <si>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</si>
  <si>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</si>
  <si>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</si>
  <si>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</si>
  <si>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</si>
  <si>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</si>
  <si>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</si>
  <si>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</si>
  <si>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</si>
  <si>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</si>
  <si>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</si>
  <si>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</si>
  <si>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</si>
  <si>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</si>
  <si>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</si>
  <si>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</si>
  <si>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</si>
  <si>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</si>
  <si>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</si>
  <si>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</si>
  <si>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</si>
  <si>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</si>
  <si>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</si>
  <si>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</si>
  <si>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</si>
  <si>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</si>
  <si>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</si>
  <si>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</si>
  <si>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</si>
  <si>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</si>
  <si>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</si>
  <si>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</si>
  <si>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</si>
  <si>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</si>
  <si>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</si>
  <si>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</si>
  <si>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</si>
  <si>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</si>
  <si>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</si>
  <si>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</si>
  <si>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</si>
  <si>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</si>
  <si>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</si>
  <si>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</si>
  <si>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</si>
  <si>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</si>
  <si>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</si>
  <si>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</si>
  <si>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</si>
  <si>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</si>
  <si>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</si>
  <si>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</si>
  <si>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</si>
  <si>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</si>
  <si>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</si>
  <si>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</si>
  <si>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</si>
  <si>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</si>
  <si>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</si>
  <si>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</si>
  <si>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</si>
  <si>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</si>
  <si>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</si>
  <si>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</si>
  <si>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</si>
  <si>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</si>
  <si>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</si>
  <si>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</si>
  <si>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</si>
  <si>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</si>
  <si>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</si>
  <si>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</si>
  <si>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</si>
  <si>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</si>
  <si>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</si>
  <si>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</si>
  <si>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</si>
  <si>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</si>
  <si>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</si>
  <si>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</si>
  <si>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</si>
  <si>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</si>
  <si>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</si>
  <si>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</si>
  <si>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</si>
  <si>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</si>
  <si>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</si>
  <si>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</si>
  <si>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</si>
  <si>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</si>
  <si>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</si>
  <si>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</si>
  <si>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</si>
  <si>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</si>
  <si>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</si>
  <si>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</si>
  <si>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</si>
  <si>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</si>
  <si>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</si>
  <si>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</si>
  <si>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</si>
  <si>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</si>
  <si>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</si>
  <si>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</si>
  <si>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</si>
  <si>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</si>
  <si>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</si>
  <si>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</si>
  <si>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</si>
  <si>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</si>
  <si>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</si>
  <si>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</si>
  <si>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</si>
  <si>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</si>
  <si>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</si>
  <si>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</si>
  <si>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</si>
  <si>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</si>
  <si>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</si>
  <si>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</si>
  <si>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</si>
  <si>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</si>
  <si>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</si>
  <si>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</si>
  <si>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</si>
  <si>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</si>
  <si>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</si>
  <si>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</si>
  <si>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</si>
  <si>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</si>
  <si>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</si>
  <si>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</si>
  <si>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</si>
  <si>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</si>
  <si>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</si>
  <si>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</si>
  <si>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</si>
  <si>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</si>
  <si>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</si>
  <si>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</si>
  <si>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</si>
  <si>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</si>
  <si>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</si>
  <si>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</si>
  <si>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</si>
  <si>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</si>
  <si>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</si>
  <si>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</si>
  <si>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</si>
  <si>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</si>
  <si>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</si>
  <si>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</si>
  <si>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</si>
  <si>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</si>
  <si>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</si>
  <si>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</si>
  <si>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</si>
  <si>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</si>
  <si>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</si>
  <si>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</si>
  <si>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</si>
  <si>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</si>
  <si>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</si>
  <si>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</si>
  <si>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</si>
  <si>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</si>
  <si>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</si>
  <si>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</si>
  <si>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</si>
  <si>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</si>
  <si>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</si>
  <si>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</si>
  <si>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</si>
  <si>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</si>
  <si>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</si>
  <si>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</si>
  <si>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</si>
  <si>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</si>
  <si>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</si>
  <si>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</si>
  <si>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</si>
  <si>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</si>
  <si>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</si>
  <si>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</si>
  <si>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</si>
  <si>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</si>
  <si>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</si>
  <si>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</si>
  <si>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</si>
  <si>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</si>
  <si>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</si>
  <si>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</si>
  <si>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</si>
  <si>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</si>
  <si>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</si>
  <si>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</si>
  <si>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</si>
  <si>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</si>
  <si>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</si>
  <si>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</si>
  <si>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</si>
  <si>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</si>
  <si>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</si>
  <si>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</si>
  <si>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</si>
  <si>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</si>
  <si>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</si>
  <si>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</si>
  <si>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</si>
  <si>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</si>
  <si>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</si>
  <si>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</si>
  <si>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</si>
  <si>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</si>
  <si>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</si>
  <si>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</si>
  <si>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</si>
  <si>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</si>
  <si>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</si>
  <si>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</si>
  <si>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</si>
  <si>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</si>
  <si>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</si>
  <si>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</si>
  <si>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</si>
  <si>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</si>
  <si>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</si>
  <si>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</si>
  <si>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</si>
  <si>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</si>
  <si>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</si>
  <si>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</si>
  <si>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</si>
  <si>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</si>
  <si>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</si>
  <si>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</si>
  <si>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</si>
  <si>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</si>
  <si>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</si>
  <si>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</si>
  <si>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</si>
  <si>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</si>
  <si>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</si>
  <si>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</si>
  <si>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</si>
  <si>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</si>
  <si>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</si>
  <si>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</si>
  <si>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</si>
  <si>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</si>
  <si>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</si>
  <si>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</si>
  <si>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</si>
  <si>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</si>
  <si>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</si>
  <si>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</si>
  <si>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</si>
  <si>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</si>
  <si>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</si>
  <si>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</si>
  <si>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</si>
  <si>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</si>
  <si>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</si>
  <si>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</si>
  <si>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</si>
  <si>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</si>
  <si>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</si>
  <si>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</si>
  <si>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</si>
  <si>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</si>
  <si>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</si>
  <si>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</si>
  <si>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</si>
  <si>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</si>
  <si>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</si>
  <si>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</si>
  <si>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</si>
  <si>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</si>
  <si>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</si>
  <si>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</si>
  <si>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</si>
  <si>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</si>
  <si>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</si>
  <si>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</si>
  <si>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</si>
  <si>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</si>
  <si>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</si>
  <si>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</si>
  <si>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</si>
  <si>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</si>
  <si>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</si>
  <si>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</si>
  <si>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</si>
  <si>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15100</t>
  </si>
  <si>
    <t>新潟市</t>
  </si>
  <si>
    <t>15100_令和4年度</t>
  </si>
  <si>
    <t>15100_令和6年度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</si>
  <si>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</si>
  <si>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</si>
  <si>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</si>
  <si>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</si>
  <si>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</si>
  <si>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</si>
  <si>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</si>
  <si>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</si>
  <si>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</si>
  <si>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</si>
  <si>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</si>
  <si>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</si>
  <si>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</si>
  <si>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</si>
  <si>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01404_令和6年度</t>
  </si>
  <si>
    <t>01404</t>
  </si>
  <si>
    <t>神恵内村</t>
  </si>
  <si>
    <t>_令和6年度</t>
  </si>
  <si>
    <t>市区町村コード_令和4年度</t>
  </si>
  <si>
    <t>01404_令和4年度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</si>
  <si>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</si>
  <si>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</si>
  <si>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</si>
  <si>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</si>
  <si>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</si>
  <si>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</si>
  <si>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</si>
  <si>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</si>
  <si>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</si>
  <si>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</si>
  <si>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</si>
  <si>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</si>
  <si>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</si>
  <si>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</si>
  <si>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</si>
  <si>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</si>
  <si>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</si>
  <si>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</si>
  <si>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</si>
  <si>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</si>
  <si>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</si>
  <si>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</si>
  <si>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</si>
  <si>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</si>
  <si>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</si>
  <si>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</si>
  <si>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</si>
  <si>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</si>
  <si>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</si>
  <si>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</si>
  <si>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</si>
  <si>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</si>
  <si>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</si>
  <si>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</si>
  <si>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</si>
  <si>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</si>
  <si>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</si>
  <si>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</si>
  <si>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</si>
  <si>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</si>
  <si>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</si>
  <si>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</si>
  <si>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</si>
  <si>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</si>
  <si>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</si>
  <si>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</si>
  <si>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</si>
  <si>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</si>
  <si>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</si>
  <si>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</si>
  <si>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</si>
  <si>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</si>
  <si>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</si>
  <si>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</si>
  <si>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</si>
  <si>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</si>
  <si>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</si>
  <si>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15202</t>
  </si>
  <si>
    <t>長岡市</t>
  </si>
  <si>
    <t>15202_令和4年度</t>
  </si>
  <si>
    <t>15202_令和6年度</t>
  </si>
  <si>
    <t>01470_令和6年度</t>
  </si>
  <si>
    <t>01470</t>
  </si>
  <si>
    <t>音威子府村</t>
  </si>
  <si>
    <t>01470_令和4年度</t>
  </si>
  <si>
    <t>15205</t>
  </si>
  <si>
    <t>柏崎市</t>
  </si>
  <si>
    <t>15205_令和4年度</t>
  </si>
  <si>
    <t>15205_令和6年度</t>
  </si>
  <si>
    <t>15213</t>
  </si>
  <si>
    <t>燕市</t>
  </si>
  <si>
    <t>15213_令和4年度</t>
  </si>
  <si>
    <t>15213_令和6年度</t>
  </si>
  <si>
    <t>15222</t>
  </si>
  <si>
    <t>上越市</t>
  </si>
  <si>
    <t>15222_令和4年度</t>
  </si>
  <si>
    <t>15222_令和6年度</t>
  </si>
  <si>
    <t>15482</t>
  </si>
  <si>
    <t>津南町</t>
  </si>
  <si>
    <t>15482_令和4年度</t>
  </si>
  <si>
    <t>15482_令和6年度</t>
  </si>
  <si>
    <t>15461</t>
  </si>
  <si>
    <t>湯沢町</t>
  </si>
  <si>
    <t>15461_令和4年度</t>
  </si>
  <si>
    <t>15461_令和6年度</t>
  </si>
  <si>
    <t>15342</t>
  </si>
  <si>
    <t>弥彦村</t>
  </si>
  <si>
    <t>15342_令和4年度</t>
  </si>
  <si>
    <t>15342_令和6年度</t>
  </si>
  <si>
    <t>15209</t>
  </si>
  <si>
    <t>加茂市</t>
  </si>
  <si>
    <t>15209_令和4年度</t>
  </si>
  <si>
    <t>15209_令和6年度</t>
  </si>
  <si>
    <t>15218</t>
  </si>
  <si>
    <t>五泉市</t>
  </si>
  <si>
    <t>15218_令和4年度</t>
  </si>
  <si>
    <t>15218_令和6年度</t>
  </si>
  <si>
    <t>15212</t>
  </si>
  <si>
    <t>村上市</t>
  </si>
  <si>
    <t>15212_令和4年度</t>
  </si>
  <si>
    <t>15212_令和6年度</t>
  </si>
  <si>
    <t>15405</t>
  </si>
  <si>
    <t>出雲崎町</t>
  </si>
  <si>
    <t>15405_令和4年度</t>
  </si>
  <si>
    <t>15405_令和6年度</t>
  </si>
  <si>
    <t>15227</t>
  </si>
  <si>
    <t>胎内市</t>
  </si>
  <si>
    <t>15227_令和4年度</t>
  </si>
  <si>
    <t>15227_令和6年度</t>
  </si>
  <si>
    <t>15307</t>
  </si>
  <si>
    <t>聖籠町</t>
  </si>
  <si>
    <t>15307_令和4年度</t>
  </si>
  <si>
    <t>15307_令和6年度</t>
  </si>
  <si>
    <t>15504</t>
  </si>
  <si>
    <t>刈羽村</t>
  </si>
  <si>
    <t>15504_令和4年度</t>
  </si>
  <si>
    <t>15504_令和6年度</t>
  </si>
  <si>
    <t>15581</t>
  </si>
  <si>
    <t>関川村</t>
  </si>
  <si>
    <t>15581_令和4年度</t>
  </si>
  <si>
    <t>15581_令和6年度</t>
  </si>
  <si>
    <t>47354_平成2年度</t>
  </si>
  <si>
    <t>47354</t>
  </si>
  <si>
    <t>座間味村</t>
  </si>
  <si>
    <t>47354_平成17年度</t>
  </si>
  <si>
    <t>47354_平成18年度</t>
  </si>
  <si>
    <t>47354_平成19年度</t>
  </si>
  <si>
    <t>47354_平成20年度</t>
  </si>
  <si>
    <t>47354_平成21年度</t>
  </si>
  <si>
    <t>47354_平成22年度</t>
  </si>
  <si>
    <t>47354_平成23年度</t>
  </si>
  <si>
    <t>47354_平成24年度</t>
  </si>
  <si>
    <t>47354_平成25年度</t>
  </si>
  <si>
    <t>47354_平成26年度</t>
  </si>
  <si>
    <t>47354_平成27年度</t>
  </si>
  <si>
    <t>47354_平成28年度</t>
  </si>
  <si>
    <t>47354_平成29年度</t>
  </si>
  <si>
    <t>47354_平成30年度</t>
  </si>
  <si>
    <t>47354_令和元年度</t>
  </si>
  <si>
    <t>47354_令和2年度</t>
  </si>
  <si>
    <t>47354_令和3年度</t>
  </si>
  <si>
    <t>47354_令和4年度</t>
  </si>
  <si>
    <t>47354_令和5年度</t>
  </si>
  <si>
    <t>47354_令和6年度</t>
  </si>
  <si>
    <t>33586_平成2年度</t>
  </si>
  <si>
    <t>33586</t>
  </si>
  <si>
    <t>新庄村</t>
  </si>
  <si>
    <t>33586_平成17年度</t>
  </si>
  <si>
    <t>33586_平成18年度</t>
  </si>
  <si>
    <t>33586_平成19年度</t>
  </si>
  <si>
    <t>33586_平成20年度</t>
  </si>
  <si>
    <t>33586_平成21年度</t>
  </si>
  <si>
    <t>33586_平成22年度</t>
  </si>
  <si>
    <t>33586_平成23年度</t>
  </si>
  <si>
    <t>33586_平成24年度</t>
  </si>
  <si>
    <t>33586_平成25年度</t>
  </si>
  <si>
    <t>33586_平成26年度</t>
  </si>
  <si>
    <t>33586_平成27年度</t>
  </si>
  <si>
    <t>33586_平成28年度</t>
  </si>
  <si>
    <t>33586_平成29年度</t>
  </si>
  <si>
    <t>33586_平成30年度</t>
  </si>
  <si>
    <t>33586_令和元年度</t>
  </si>
  <si>
    <t>33586_令和2年度</t>
  </si>
  <si>
    <t>33586_令和3年度</t>
  </si>
  <si>
    <t>33586_令和4年度</t>
  </si>
  <si>
    <t>33586_令和5年度</t>
  </si>
  <si>
    <t>33586_令和6年度</t>
  </si>
  <si>
    <t>20410_平成2年度</t>
  </si>
  <si>
    <t>20410</t>
  </si>
  <si>
    <t>根羽村</t>
  </si>
  <si>
    <t>20410_平成17年度</t>
  </si>
  <si>
    <t>20410_平成18年度</t>
  </si>
  <si>
    <t>20410_平成19年度</t>
  </si>
  <si>
    <t>20410_平成20年度</t>
  </si>
  <si>
    <t>20410_平成21年度</t>
  </si>
  <si>
    <t>20410_平成22年度</t>
  </si>
  <si>
    <t>20410_平成23年度</t>
  </si>
  <si>
    <t>20410_平成24年度</t>
  </si>
  <si>
    <t>20410_平成25年度</t>
  </si>
  <si>
    <t>20410_平成26年度</t>
  </si>
  <si>
    <t>20410_平成27年度</t>
  </si>
  <si>
    <t>20410_平成28年度</t>
  </si>
  <si>
    <t>20410_平成29年度</t>
  </si>
  <si>
    <t>20410_平成30年度</t>
  </si>
  <si>
    <t>20410_令和元年度</t>
  </si>
  <si>
    <t>20410_令和2年度</t>
  </si>
  <si>
    <t>20410_令和3年度</t>
  </si>
  <si>
    <t>20410_令和4年度</t>
  </si>
  <si>
    <t>20410_令和5年度</t>
  </si>
  <si>
    <t>20410_令和6年度</t>
  </si>
  <si>
    <t>29450_平成2年度</t>
  </si>
  <si>
    <t>29450</t>
  </si>
  <si>
    <t>下北山村</t>
  </si>
  <si>
    <t>29450_平成17年度</t>
  </si>
  <si>
    <t>29450_平成18年度</t>
  </si>
  <si>
    <t>29450_平成19年度</t>
  </si>
  <si>
    <t>29450_平成20年度</t>
  </si>
  <si>
    <t>29450_平成21年度</t>
  </si>
  <si>
    <t>29450_平成22年度</t>
  </si>
  <si>
    <t>29450_平成23年度</t>
  </si>
  <si>
    <t>29450_平成24年度</t>
  </si>
  <si>
    <t>29450_平成25年度</t>
  </si>
  <si>
    <t>29450_平成26年度</t>
  </si>
  <si>
    <t>29450_平成27年度</t>
  </si>
  <si>
    <t>29450_平成28年度</t>
  </si>
  <si>
    <t>29450_平成29年度</t>
  </si>
  <si>
    <t>29450_平成30年度</t>
  </si>
  <si>
    <t>29450_令和元年度</t>
  </si>
  <si>
    <t>29450_令和2年度</t>
  </si>
  <si>
    <t>29450_令和3年度</t>
  </si>
  <si>
    <t>29450_令和4年度</t>
  </si>
  <si>
    <t>29450_令和5年度</t>
  </si>
  <si>
    <t>29450_令和6年度</t>
  </si>
  <si>
    <t>39306_平成2年度</t>
  </si>
  <si>
    <t>39306</t>
  </si>
  <si>
    <t>馬路村</t>
  </si>
  <si>
    <t>39306_平成17年度</t>
  </si>
  <si>
    <t>39306_平成18年度</t>
  </si>
  <si>
    <t>39306_平成19年度</t>
  </si>
  <si>
    <t>39306_平成20年度</t>
  </si>
  <si>
    <t>39306_平成21年度</t>
  </si>
  <si>
    <t>39306_平成22年度</t>
  </si>
  <si>
    <t>39306_平成23年度</t>
  </si>
  <si>
    <t>39306_平成24年度</t>
  </si>
  <si>
    <t>39306_平成25年度</t>
  </si>
  <si>
    <t>39306_平成26年度</t>
  </si>
  <si>
    <t>39306_平成27年度</t>
  </si>
  <si>
    <t>39306_平成28年度</t>
  </si>
  <si>
    <t>39306_平成29年度</t>
  </si>
  <si>
    <t>39306_平成30年度</t>
  </si>
  <si>
    <t>39306_令和元年度</t>
  </si>
  <si>
    <t>39306_令和2年度</t>
  </si>
  <si>
    <t>39306_令和3年度</t>
  </si>
  <si>
    <t>39306_令和4年度</t>
  </si>
  <si>
    <t>39306_令和5年度</t>
  </si>
  <si>
    <t>39306_令和6年度</t>
  </si>
  <si>
    <t>01404_平成2年度</t>
  </si>
  <si>
    <t>01404_平成17年度</t>
  </si>
  <si>
    <t>01404_平成18年度</t>
  </si>
  <si>
    <t>01404_平成19年度</t>
  </si>
  <si>
    <t>01404_平成20年度</t>
  </si>
  <si>
    <t>01404_平成21年度</t>
  </si>
  <si>
    <t>01404_平成22年度</t>
  </si>
  <si>
    <t>01404_平成23年度</t>
  </si>
  <si>
    <t>01404_平成24年度</t>
  </si>
  <si>
    <t>01404_平成25年度</t>
  </si>
  <si>
    <t>01404_平成26年度</t>
  </si>
  <si>
    <t>01404_平成27年度</t>
  </si>
  <si>
    <t>01404_平成28年度</t>
  </si>
  <si>
    <t>01404_平成29年度</t>
  </si>
  <si>
    <t>01404_平成30年度</t>
  </si>
  <si>
    <t>01404_令和元年度</t>
  </si>
  <si>
    <t>01404_令和2年度</t>
  </si>
  <si>
    <t>01404_令和3年度</t>
  </si>
  <si>
    <t>01404_令和5年度</t>
  </si>
  <si>
    <t>47353_平成2年度</t>
  </si>
  <si>
    <t>47353</t>
  </si>
  <si>
    <t>渡嘉敷村</t>
  </si>
  <si>
    <t>47353_平成17年度</t>
  </si>
  <si>
    <t>47353_平成18年度</t>
  </si>
  <si>
    <t>47353_平成19年度</t>
  </si>
  <si>
    <t>47353_平成20年度</t>
  </si>
  <si>
    <t>47353_平成21年度</t>
  </si>
  <si>
    <t>47353_平成22年度</t>
  </si>
  <si>
    <t>47353_平成23年度</t>
  </si>
  <si>
    <t>47353_平成24年度</t>
  </si>
  <si>
    <t>47353_平成25年度</t>
  </si>
  <si>
    <t>47353_平成26年度</t>
  </si>
  <si>
    <t>47353_平成27年度</t>
  </si>
  <si>
    <t>47353_平成28年度</t>
  </si>
  <si>
    <t>47353_平成29年度</t>
  </si>
  <si>
    <t>47353_平成30年度</t>
  </si>
  <si>
    <t>47353_令和元年度</t>
  </si>
  <si>
    <t>47353_令和2年度</t>
  </si>
  <si>
    <t>47353_令和3年度</t>
  </si>
  <si>
    <t>47353_令和4年度</t>
  </si>
  <si>
    <t>47353_令和5年度</t>
  </si>
  <si>
    <t>47353_令和6年度</t>
  </si>
  <si>
    <t>46304_平成2年度</t>
  </si>
  <si>
    <t>46304</t>
  </si>
  <si>
    <t>十島村</t>
  </si>
  <si>
    <t>46304_平成17年度</t>
  </si>
  <si>
    <t>46304_平成18年度</t>
  </si>
  <si>
    <t>46304_平成19年度</t>
  </si>
  <si>
    <t>46304_平成20年度</t>
  </si>
  <si>
    <t>46304_平成21年度</t>
  </si>
  <si>
    <t>46304_平成22年度</t>
  </si>
  <si>
    <t>46304_平成23年度</t>
  </si>
  <si>
    <t>46304_平成24年度</t>
  </si>
  <si>
    <t>46304_平成25年度</t>
  </si>
  <si>
    <t>46304_平成26年度</t>
  </si>
  <si>
    <t>46304_平成27年度</t>
  </si>
  <si>
    <t>46304_平成28年度</t>
  </si>
  <si>
    <t>46304_平成29年度</t>
  </si>
  <si>
    <t>46304_平成30年度</t>
  </si>
  <si>
    <t>46304_令和元年度</t>
  </si>
  <si>
    <t>46304_令和2年度</t>
  </si>
  <si>
    <t>46304_令和3年度</t>
  </si>
  <si>
    <t>46304_令和4年度</t>
  </si>
  <si>
    <t>46304_令和5年度</t>
  </si>
  <si>
    <t>46304_令和6年度</t>
  </si>
  <si>
    <t>47355_平成2年度</t>
  </si>
  <si>
    <t>47355</t>
  </si>
  <si>
    <t>粟国村</t>
  </si>
  <si>
    <t>47355_平成17年度</t>
  </si>
  <si>
    <t>47355_平成18年度</t>
  </si>
  <si>
    <t>47355_平成19年度</t>
  </si>
  <si>
    <t>47355_平成20年度</t>
  </si>
  <si>
    <t>47355_平成21年度</t>
  </si>
  <si>
    <t>47355_平成22年度</t>
  </si>
  <si>
    <t>47355_平成23年度</t>
  </si>
  <si>
    <t>47355_平成24年度</t>
  </si>
  <si>
    <t>47355_平成25年度</t>
  </si>
  <si>
    <t>47355_平成26年度</t>
  </si>
  <si>
    <t>47355_平成27年度</t>
  </si>
  <si>
    <t>47355_平成28年度</t>
  </si>
  <si>
    <t>47355_平成29年度</t>
  </si>
  <si>
    <t>47355_平成30年度</t>
  </si>
  <si>
    <t>47355_令和元年度</t>
  </si>
  <si>
    <t>47355_令和2年度</t>
  </si>
  <si>
    <t>47355_令和3年度</t>
  </si>
  <si>
    <t>47355_令和4年度</t>
  </si>
  <si>
    <t>47355_令和5年度</t>
  </si>
  <si>
    <t>47355_令和6年度</t>
  </si>
  <si>
    <t>20307_平成2年度</t>
  </si>
  <si>
    <t>20307</t>
  </si>
  <si>
    <t>北相木村</t>
  </si>
  <si>
    <t>20307_平成17年度</t>
  </si>
  <si>
    <t>20307_平成18年度</t>
  </si>
  <si>
    <t>20307_平成19年度</t>
  </si>
  <si>
    <t>20307_平成20年度</t>
  </si>
  <si>
    <t>20307_平成21年度</t>
  </si>
  <si>
    <t>20307_平成22年度</t>
  </si>
  <si>
    <t>20307_平成23年度</t>
  </si>
  <si>
    <t>20307_平成24年度</t>
  </si>
  <si>
    <t>20307_平成25年度</t>
  </si>
  <si>
    <t>20307_平成26年度</t>
  </si>
  <si>
    <t>20307_平成27年度</t>
  </si>
  <si>
    <t>20307_平成28年度</t>
  </si>
  <si>
    <t>20307_平成29年度</t>
  </si>
  <si>
    <t>20307_平成30年度</t>
  </si>
  <si>
    <t>20307_令和元年度</t>
  </si>
  <si>
    <t>20307_令和2年度</t>
  </si>
  <si>
    <t>20307_令和3年度</t>
  </si>
  <si>
    <t>20307_令和4年度</t>
  </si>
  <si>
    <t>20307_令和5年度</t>
  </si>
  <si>
    <t>20307_令和6年度</t>
  </si>
  <si>
    <t>20429_平成2年度</t>
  </si>
  <si>
    <t>20429</t>
  </si>
  <si>
    <t>王滝村</t>
  </si>
  <si>
    <t>20429_平成17年度</t>
  </si>
  <si>
    <t>20429_平成18年度</t>
  </si>
  <si>
    <t>20429_平成19年度</t>
  </si>
  <si>
    <t>20429_平成20年度</t>
  </si>
  <si>
    <t>20429_平成21年度</t>
  </si>
  <si>
    <t>20429_平成22年度</t>
  </si>
  <si>
    <t>20429_平成23年度</t>
  </si>
  <si>
    <t>20429_平成24年度</t>
  </si>
  <si>
    <t>20429_平成25年度</t>
  </si>
  <si>
    <t>20429_平成26年度</t>
  </si>
  <si>
    <t>20429_平成27年度</t>
  </si>
  <si>
    <t>20429_平成28年度</t>
  </si>
  <si>
    <t>20429_平成29年度</t>
  </si>
  <si>
    <t>20429_平成30年度</t>
  </si>
  <si>
    <t>20429_令和元年度</t>
  </si>
  <si>
    <t>20429_令和2年度</t>
  </si>
  <si>
    <t>20429_令和3年度</t>
  </si>
  <si>
    <t>20429_令和4年度</t>
  </si>
  <si>
    <t>20429_令和5年度</t>
  </si>
  <si>
    <t>20429_令和6年度</t>
  </si>
  <si>
    <t>19442_平成2年度</t>
  </si>
  <si>
    <t>19442</t>
  </si>
  <si>
    <t>小菅村</t>
  </si>
  <si>
    <t>19442_平成17年度</t>
  </si>
  <si>
    <t>19442_平成18年度</t>
  </si>
  <si>
    <t>19442_平成19年度</t>
  </si>
  <si>
    <t>19442_平成20年度</t>
  </si>
  <si>
    <t>19442_平成21年度</t>
  </si>
  <si>
    <t>19442_平成22年度</t>
  </si>
  <si>
    <t>19442_平成23年度</t>
  </si>
  <si>
    <t>19442_平成24年度</t>
  </si>
  <si>
    <t>19442_平成25年度</t>
  </si>
  <si>
    <t>19442_平成26年度</t>
  </si>
  <si>
    <t>19442_平成27年度</t>
  </si>
  <si>
    <t>19442_平成28年度</t>
  </si>
  <si>
    <t>19442_平成29年度</t>
  </si>
  <si>
    <t>19442_平成30年度</t>
  </si>
  <si>
    <t>19442_令和元年度</t>
  </si>
  <si>
    <t>19442_令和2年度</t>
  </si>
  <si>
    <t>19442_令和3年度</t>
  </si>
  <si>
    <t>19442_令和4年度</t>
  </si>
  <si>
    <t>19442_令和5年度</t>
  </si>
  <si>
    <t>19442_令和6年度</t>
  </si>
  <si>
    <t>01470_平成2年度</t>
  </si>
  <si>
    <t>01470_平成17年度</t>
  </si>
  <si>
    <t>01470_平成18年度</t>
  </si>
  <si>
    <t>01470_平成19年度</t>
  </si>
  <si>
    <t>01470_平成20年度</t>
  </si>
  <si>
    <t>01470_平成21年度</t>
  </si>
  <si>
    <t>01470_平成22年度</t>
  </si>
  <si>
    <t>01470_平成23年度</t>
  </si>
  <si>
    <t>01470_平成24年度</t>
  </si>
  <si>
    <t>01470_平成25年度</t>
  </si>
  <si>
    <t>01470_平成26年度</t>
  </si>
  <si>
    <t>01470_平成27年度</t>
  </si>
  <si>
    <t>01470_平成28年度</t>
  </si>
  <si>
    <t>01470_平成29年度</t>
  </si>
  <si>
    <t>01470_平成30年度</t>
  </si>
  <si>
    <t>01470_令和元年度</t>
  </si>
  <si>
    <t>01470_令和2年度</t>
  </si>
  <si>
    <t>01470_令和3年度</t>
  </si>
  <si>
    <t>01470_令和5年度</t>
  </si>
  <si>
    <t>29444_平成2年度</t>
  </si>
  <si>
    <t>29444</t>
  </si>
  <si>
    <t>黒滝村</t>
  </si>
  <si>
    <t>29444_平成17年度</t>
  </si>
  <si>
    <t>29444_平成18年度</t>
  </si>
  <si>
    <t>29444_平成19年度</t>
  </si>
  <si>
    <t>29444_平成20年度</t>
  </si>
  <si>
    <t>29444_平成21年度</t>
  </si>
  <si>
    <t>29444_平成22年度</t>
  </si>
  <si>
    <t>29444_平成23年度</t>
  </si>
  <si>
    <t>29444_平成24年度</t>
  </si>
  <si>
    <t>29444_平成25年度</t>
  </si>
  <si>
    <t>29444_平成26年度</t>
  </si>
  <si>
    <t>29444_平成27年度</t>
  </si>
  <si>
    <t>29444_平成28年度</t>
  </si>
  <si>
    <t>29444_平成29年度</t>
  </si>
  <si>
    <t>29444_平成30年度</t>
  </si>
  <si>
    <t>29444_令和元年度</t>
  </si>
  <si>
    <t>29444_令和2年度</t>
  </si>
  <si>
    <t>29444_令和3年度</t>
  </si>
  <si>
    <t>29444_令和4年度</t>
  </si>
  <si>
    <t>29444_令和5年度</t>
  </si>
  <si>
    <t>29444_令和6年度</t>
  </si>
  <si>
    <t>32527_平成2年度</t>
  </si>
  <si>
    <t>32527</t>
  </si>
  <si>
    <t>知夫村</t>
  </si>
  <si>
    <t>32527_平成17年度</t>
  </si>
  <si>
    <t>32527_平成18年度</t>
  </si>
  <si>
    <t>32527_平成19年度</t>
  </si>
  <si>
    <t>32527_平成20年度</t>
  </si>
  <si>
    <t>32527_平成21年度</t>
  </si>
  <si>
    <t>32527_平成22年度</t>
  </si>
  <si>
    <t>32527_平成23年度</t>
  </si>
  <si>
    <t>32527_平成24年度</t>
  </si>
  <si>
    <t>32527_平成25年度</t>
  </si>
  <si>
    <t>32527_平成26年度</t>
  </si>
  <si>
    <t>32527_平成27年度</t>
  </si>
  <si>
    <t>32527_平成28年度</t>
  </si>
  <si>
    <t>32527_平成29年度</t>
  </si>
  <si>
    <t>32527_平成30年度</t>
  </si>
  <si>
    <t>32527_令和元年度</t>
  </si>
  <si>
    <t>32527_令和2年度</t>
  </si>
  <si>
    <t>32527_令和3年度</t>
  </si>
  <si>
    <t>32527_令和4年度</t>
  </si>
  <si>
    <t>32527_令和5年度</t>
  </si>
  <si>
    <t>32527_令和6年度</t>
  </si>
  <si>
    <t>47358_平成2年度</t>
  </si>
  <si>
    <t>47358</t>
  </si>
  <si>
    <t>北大東村</t>
  </si>
  <si>
    <t>47358_平成17年度</t>
  </si>
  <si>
    <t>47358_平成18年度</t>
  </si>
  <si>
    <t>47358_平成19年度</t>
  </si>
  <si>
    <t>47358_平成20年度</t>
  </si>
  <si>
    <t>47358_平成21年度</t>
  </si>
  <si>
    <t>47358_平成22年度</t>
  </si>
  <si>
    <t>47358_平成23年度</t>
  </si>
  <si>
    <t>47358_平成24年度</t>
  </si>
  <si>
    <t>47358_平成25年度</t>
  </si>
  <si>
    <t>47358_平成26年度</t>
  </si>
  <si>
    <t>47358_平成27年度</t>
  </si>
  <si>
    <t>47358_平成28年度</t>
  </si>
  <si>
    <t>47358_平成29年度</t>
  </si>
  <si>
    <t>47358_平成30年度</t>
  </si>
  <si>
    <t>47358_令和元年度</t>
  </si>
  <si>
    <t>47358_令和2年度</t>
  </si>
  <si>
    <t>47358_令和3年度</t>
  </si>
  <si>
    <t>47358_令和4年度</t>
  </si>
  <si>
    <t>47358_令和5年度</t>
  </si>
  <si>
    <t>47358_令和6年度</t>
  </si>
  <si>
    <t>19443_平成2年度</t>
  </si>
  <si>
    <t>19443</t>
  </si>
  <si>
    <t>丹波山村</t>
  </si>
  <si>
    <t>19443_平成17年度</t>
  </si>
  <si>
    <t>19443_平成18年度</t>
  </si>
  <si>
    <t>19443_平成19年度</t>
  </si>
  <si>
    <t>19443_平成20年度</t>
  </si>
  <si>
    <t>19443_平成21年度</t>
  </si>
  <si>
    <t>19443_平成22年度</t>
  </si>
  <si>
    <t>19443_平成23年度</t>
  </si>
  <si>
    <t>19443_平成24年度</t>
  </si>
  <si>
    <t>19443_平成25年度</t>
  </si>
  <si>
    <t>19443_平成26年度</t>
  </si>
  <si>
    <t>19443_平成27年度</t>
  </si>
  <si>
    <t>19443_平成28年度</t>
  </si>
  <si>
    <t>19443_平成29年度</t>
  </si>
  <si>
    <t>19443_平成30年度</t>
  </si>
  <si>
    <t>19443_令和元年度</t>
  </si>
  <si>
    <t>19443_令和2年度</t>
  </si>
  <si>
    <t>19443_令和3年度</t>
  </si>
  <si>
    <t>19443_令和4年度</t>
  </si>
  <si>
    <t>19443_令和5年度</t>
  </si>
  <si>
    <t>19443_令和6年度</t>
  </si>
  <si>
    <t>07364_平成2年度</t>
  </si>
  <si>
    <t>07364</t>
  </si>
  <si>
    <t>檜枝岐村</t>
  </si>
  <si>
    <t>07364_平成17年度</t>
  </si>
  <si>
    <t>07364_平成18年度</t>
  </si>
  <si>
    <t>07364_平成19年度</t>
  </si>
  <si>
    <t>07364_平成20年度</t>
  </si>
  <si>
    <t>07364_平成21年度</t>
  </si>
  <si>
    <t>07364_平成22年度</t>
  </si>
  <si>
    <t>07364_平成23年度</t>
  </si>
  <si>
    <t>07364_平成24年度</t>
  </si>
  <si>
    <t>07364_平成25年度</t>
  </si>
  <si>
    <t>07364_平成26年度</t>
  </si>
  <si>
    <t>07364_平成27年度</t>
  </si>
  <si>
    <t>07364_平成28年度</t>
  </si>
  <si>
    <t>07364_平成29年度</t>
  </si>
  <si>
    <t>07364_平成30年度</t>
  </si>
  <si>
    <t>07364_令和元年度</t>
  </si>
  <si>
    <t>07364_令和2年度</t>
  </si>
  <si>
    <t>07364_令和3年度</t>
  </si>
  <si>
    <t>07364_令和4年度</t>
  </si>
  <si>
    <t>07364_令和5年度</t>
  </si>
  <si>
    <t>07364_令和6年度</t>
  </si>
  <si>
    <t>20412_平成2年度</t>
  </si>
  <si>
    <t>20412</t>
  </si>
  <si>
    <t>売木村</t>
  </si>
  <si>
    <t>20412_平成17年度</t>
  </si>
  <si>
    <t>20412_平成18年度</t>
  </si>
  <si>
    <t>20412_平成19年度</t>
  </si>
  <si>
    <t>20412_平成20年度</t>
  </si>
  <si>
    <t>20412_平成21年度</t>
  </si>
  <si>
    <t>20412_平成22年度</t>
  </si>
  <si>
    <t>20412_平成23年度</t>
  </si>
  <si>
    <t>20412_平成24年度</t>
  </si>
  <si>
    <t>20412_平成25年度</t>
  </si>
  <si>
    <t>20412_平成26年度</t>
  </si>
  <si>
    <t>20412_平成27年度</t>
  </si>
  <si>
    <t>20412_平成28年度</t>
  </si>
  <si>
    <t>20412_平成29年度</t>
  </si>
  <si>
    <t>20412_平成30年度</t>
  </si>
  <si>
    <t>20412_令和元年度</t>
  </si>
  <si>
    <t>20412_令和2年度</t>
  </si>
  <si>
    <t>20412_令和3年度</t>
  </si>
  <si>
    <t>20412_令和4年度</t>
  </si>
  <si>
    <t>20412_令和5年度</t>
  </si>
  <si>
    <t>20412_令和6年度</t>
  </si>
  <si>
    <t>29451_平成2年度</t>
  </si>
  <si>
    <t>29451</t>
  </si>
  <si>
    <t>上北山村</t>
  </si>
  <si>
    <t>29451_平成17年度</t>
  </si>
  <si>
    <t>29451_平成18年度</t>
  </si>
  <si>
    <t>29451_平成19年度</t>
  </si>
  <si>
    <t>29451_平成20年度</t>
  </si>
  <si>
    <t>29451_平成21年度</t>
  </si>
  <si>
    <t>29451_平成22年度</t>
  </si>
  <si>
    <t>29451_平成23年度</t>
  </si>
  <si>
    <t>29451_平成24年度</t>
  </si>
  <si>
    <t>29451_平成25年度</t>
  </si>
  <si>
    <t>29451_平成26年度</t>
  </si>
  <si>
    <t>29451_平成27年度</t>
  </si>
  <si>
    <t>29451_平成28年度</t>
  </si>
  <si>
    <t>29451_平成29年度</t>
  </si>
  <si>
    <t>29451_平成30年度</t>
  </si>
  <si>
    <t>29451_令和元年度</t>
  </si>
  <si>
    <t>29451_令和2年度</t>
  </si>
  <si>
    <t>29451_令和3年度</t>
  </si>
  <si>
    <t>29451_令和4年度</t>
  </si>
  <si>
    <t>29451_令和5年度</t>
  </si>
  <si>
    <t>29451_令和6年度</t>
  </si>
  <si>
    <t>30427_平成2年度</t>
  </si>
  <si>
    <t>30427</t>
  </si>
  <si>
    <t>北山村</t>
  </si>
  <si>
    <t>30427_平成17年度</t>
  </si>
  <si>
    <t>30427_平成18年度</t>
  </si>
  <si>
    <t>30427_平成19年度</t>
  </si>
  <si>
    <t>30427_平成20年度</t>
  </si>
  <si>
    <t>30427_平成21年度</t>
  </si>
  <si>
    <t>30427_平成22年度</t>
  </si>
  <si>
    <t>30427_平成23年度</t>
  </si>
  <si>
    <t>30427_平成24年度</t>
  </si>
  <si>
    <t>30427_平成25年度</t>
  </si>
  <si>
    <t>30427_平成26年度</t>
  </si>
  <si>
    <t>30427_平成27年度</t>
  </si>
  <si>
    <t>30427_平成28年度</t>
  </si>
  <si>
    <t>30427_平成29年度</t>
  </si>
  <si>
    <t>30427_平成30年度</t>
  </si>
  <si>
    <t>30427_令和元年度</t>
  </si>
  <si>
    <t>30427_令和2年度</t>
  </si>
  <si>
    <t>30427_令和3年度</t>
  </si>
  <si>
    <t>30427_令和4年度</t>
  </si>
  <si>
    <t>30427_令和5年度</t>
  </si>
  <si>
    <t>30427_令和6年度</t>
  </si>
  <si>
    <t>20409_平成2年度</t>
  </si>
  <si>
    <t>20409</t>
  </si>
  <si>
    <t>平谷村</t>
  </si>
  <si>
    <t>20409_平成17年度</t>
  </si>
  <si>
    <t>20409_平成18年度</t>
  </si>
  <si>
    <t>20409_平成19年度</t>
  </si>
  <si>
    <t>20409_平成20年度</t>
  </si>
  <si>
    <t>20409_平成21年度</t>
  </si>
  <si>
    <t>20409_平成22年度</t>
  </si>
  <si>
    <t>20409_平成23年度</t>
  </si>
  <si>
    <t>20409_平成24年度</t>
  </si>
  <si>
    <t>20409_平成25年度</t>
  </si>
  <si>
    <t>20409_平成26年度</t>
  </si>
  <si>
    <t>20409_平成27年度</t>
  </si>
  <si>
    <t>20409_平成28年度</t>
  </si>
  <si>
    <t>20409_平成29年度</t>
  </si>
  <si>
    <t>20409_平成30年度</t>
  </si>
  <si>
    <t>20409_令和元年度</t>
  </si>
  <si>
    <t>20409_令和2年度</t>
  </si>
  <si>
    <t>20409_令和3年度</t>
  </si>
  <si>
    <t>20409_令和4年度</t>
  </si>
  <si>
    <t>20409_令和5年度</t>
  </si>
  <si>
    <t>20409_令和6年度</t>
  </si>
  <si>
    <t>46303_平成2年度</t>
  </si>
  <si>
    <t>46303</t>
  </si>
  <si>
    <t>三島村</t>
  </si>
  <si>
    <t>46303_平成17年度</t>
  </si>
  <si>
    <t>46303_平成18年度</t>
  </si>
  <si>
    <t>46303_平成19年度</t>
  </si>
  <si>
    <t>46303_平成20年度</t>
  </si>
  <si>
    <t>46303_平成21年度</t>
  </si>
  <si>
    <t>46303_平成22年度</t>
  </si>
  <si>
    <t>46303_平成23年度</t>
  </si>
  <si>
    <t>46303_平成24年度</t>
  </si>
  <si>
    <t>46303_平成25年度</t>
  </si>
  <si>
    <t>46303_平成26年度</t>
  </si>
  <si>
    <t>46303_平成27年度</t>
  </si>
  <si>
    <t>46303_平成28年度</t>
  </si>
  <si>
    <t>46303_平成29年度</t>
  </si>
  <si>
    <t>46303_平成30年度</t>
  </si>
  <si>
    <t>46303_令和元年度</t>
  </si>
  <si>
    <t>46303_令和2年度</t>
  </si>
  <si>
    <t>46303_令和3年度</t>
  </si>
  <si>
    <t>46303_令和4年度</t>
  </si>
  <si>
    <t>46303_令和5年度</t>
  </si>
  <si>
    <t>46303_令和6年度</t>
  </si>
  <si>
    <t>39364_平成2年度</t>
  </si>
  <si>
    <t>39364</t>
  </si>
  <si>
    <t>大川村</t>
  </si>
  <si>
    <t>39364_平成17年度</t>
  </si>
  <si>
    <t>39364_平成18年度</t>
  </si>
  <si>
    <t>39364_平成19年度</t>
  </si>
  <si>
    <t>39364_平成20年度</t>
  </si>
  <si>
    <t>39364_平成21年度</t>
  </si>
  <si>
    <t>39364_平成22年度</t>
  </si>
  <si>
    <t>39364_平成23年度</t>
  </si>
  <si>
    <t>39364_平成24年度</t>
  </si>
  <si>
    <t>39364_平成25年度</t>
  </si>
  <si>
    <t>39364_平成26年度</t>
  </si>
  <si>
    <t>39364_平成27年度</t>
  </si>
  <si>
    <t>39364_平成28年度</t>
  </si>
  <si>
    <t>39364_平成29年度</t>
  </si>
  <si>
    <t>39364_平成30年度</t>
  </si>
  <si>
    <t>39364_令和元年度</t>
  </si>
  <si>
    <t>39364_令和2年度</t>
  </si>
  <si>
    <t>39364_令和3年度</t>
  </si>
  <si>
    <t>39364_令和4年度</t>
  </si>
  <si>
    <t>39364_令和5年度</t>
  </si>
  <si>
    <t>39364_令和6年度</t>
  </si>
  <si>
    <t>29447_平成2年度</t>
  </si>
  <si>
    <t>29447</t>
  </si>
  <si>
    <t>野迫川村</t>
  </si>
  <si>
    <t>29447_平成17年度</t>
  </si>
  <si>
    <t>29447_平成18年度</t>
  </si>
  <si>
    <t>29447_平成19年度</t>
  </si>
  <si>
    <t>29447_平成20年度</t>
  </si>
  <si>
    <t>29447_平成21年度</t>
  </si>
  <si>
    <t>29447_平成22年度</t>
  </si>
  <si>
    <t>29447_平成23年度</t>
  </si>
  <si>
    <t>29447_平成24年度</t>
  </si>
  <si>
    <t>29447_平成25年度</t>
  </si>
  <si>
    <t>29447_平成26年度</t>
  </si>
  <si>
    <t>29447_平成27年度</t>
  </si>
  <si>
    <t>29447_平成28年度</t>
  </si>
  <si>
    <t>29447_平成29年度</t>
  </si>
  <si>
    <t>29447_平成30年度</t>
  </si>
  <si>
    <t>29447_令和元年度</t>
  </si>
  <si>
    <t>29447_令和2年度</t>
  </si>
  <si>
    <t>29447_令和3年度</t>
  </si>
  <si>
    <t>29447_令和4年度</t>
  </si>
  <si>
    <t>29447_令和5年度</t>
  </si>
  <si>
    <t>29447_令和6年度</t>
  </si>
  <si>
    <t>15586_平成2年度</t>
  </si>
  <si>
    <t>15586</t>
  </si>
  <si>
    <t>粟島浦村</t>
  </si>
  <si>
    <t>15586_平成17年度</t>
  </si>
  <si>
    <t>15586_平成18年度</t>
  </si>
  <si>
    <t>15586_平成19年度</t>
  </si>
  <si>
    <t>15586_平成20年度</t>
  </si>
  <si>
    <t>15586_平成21年度</t>
  </si>
  <si>
    <t>15586_平成22年度</t>
  </si>
  <si>
    <t>15586_平成23年度</t>
  </si>
  <si>
    <t>15586_平成24年度</t>
  </si>
  <si>
    <t>15586_平成25年度</t>
  </si>
  <si>
    <t>15586_平成26年度</t>
  </si>
  <si>
    <t>15586_平成27年度</t>
  </si>
  <si>
    <t>15586_平成28年度</t>
  </si>
  <si>
    <t>15586_平成29年度</t>
  </si>
  <si>
    <t>15586_平成30年度</t>
  </si>
  <si>
    <t>15586_令和元年度</t>
  </si>
  <si>
    <t>15586_令和2年度</t>
  </si>
  <si>
    <t>15586_令和3年度</t>
  </si>
  <si>
    <t>15586_令和4年度</t>
  </si>
  <si>
    <t>15586_令和5年度</t>
  </si>
  <si>
    <t>15586_令和6年度</t>
  </si>
  <si>
    <t>13362_平成2年度</t>
  </si>
  <si>
    <t>13362</t>
  </si>
  <si>
    <t>利島村</t>
  </si>
  <si>
    <t>13362_平成17年度</t>
  </si>
  <si>
    <t>13362_平成18年度</t>
  </si>
  <si>
    <t>13362_平成19年度</t>
  </si>
  <si>
    <t>13362_平成20年度</t>
  </si>
  <si>
    <t>13362_平成21年度</t>
  </si>
  <si>
    <t>13362_平成22年度</t>
  </si>
  <si>
    <t>13362_平成23年度</t>
  </si>
  <si>
    <t>13362_平成24年度</t>
  </si>
  <si>
    <t>13362_平成25年度</t>
  </si>
  <si>
    <t>13362_平成26年度</t>
  </si>
  <si>
    <t>13362_平成27年度</t>
  </si>
  <si>
    <t>13362_平成28年度</t>
  </si>
  <si>
    <t>13362_平成29年度</t>
  </si>
  <si>
    <t>13362_平成30年度</t>
  </si>
  <si>
    <t>13362_令和元年度</t>
  </si>
  <si>
    <t>13362_令和2年度</t>
  </si>
  <si>
    <t>13362_令和3年度</t>
  </si>
  <si>
    <t>13362_令和4年度</t>
  </si>
  <si>
    <t>13362_令和5年度</t>
  </si>
  <si>
    <t>13362_令和6年度</t>
  </si>
  <si>
    <t>47356_平成2年度</t>
  </si>
  <si>
    <t>47356</t>
  </si>
  <si>
    <t>渡名喜村</t>
  </si>
  <si>
    <t>47356_平成17年度</t>
  </si>
  <si>
    <t>47356_平成18年度</t>
  </si>
  <si>
    <t>47356_平成19年度</t>
  </si>
  <si>
    <t>47356_平成20年度</t>
  </si>
  <si>
    <t>47356_平成21年度</t>
  </si>
  <si>
    <t>47356_平成22年度</t>
  </si>
  <si>
    <t>47356_平成23年度</t>
  </si>
  <si>
    <t>47356_平成24年度</t>
  </si>
  <si>
    <t>47356_平成25年度</t>
  </si>
  <si>
    <t>47356_平成26年度</t>
  </si>
  <si>
    <t>47356_平成27年度</t>
  </si>
  <si>
    <t>47356_平成28年度</t>
  </si>
  <si>
    <t>47356_平成29年度</t>
  </si>
  <si>
    <t>47356_平成30年度</t>
  </si>
  <si>
    <t>47356_令和元年度</t>
  </si>
  <si>
    <t>47356_令和2年度</t>
  </si>
  <si>
    <t>47356_令和3年度</t>
  </si>
  <si>
    <t>47356_令和4年度</t>
  </si>
  <si>
    <t>47356_令和5年度</t>
  </si>
  <si>
    <t>47356_令和6年度</t>
  </si>
  <si>
    <t>13382_平成2年度</t>
  </si>
  <si>
    <t>13382</t>
  </si>
  <si>
    <t>御蔵島村</t>
  </si>
  <si>
    <t>13382_平成17年度</t>
  </si>
  <si>
    <t>13382_平成18年度</t>
  </si>
  <si>
    <t>13382_平成19年度</t>
  </si>
  <si>
    <t>13382_平成20年度</t>
  </si>
  <si>
    <t>13382_平成21年度</t>
  </si>
  <si>
    <t>13382_平成22年度</t>
  </si>
  <si>
    <t>13382_平成23年度</t>
  </si>
  <si>
    <t>13382_平成24年度</t>
  </si>
  <si>
    <t>13382_平成25年度</t>
  </si>
  <si>
    <t>13382_平成26年度</t>
  </si>
  <si>
    <t>13382_平成27年度</t>
  </si>
  <si>
    <t>13382_平成28年度</t>
  </si>
  <si>
    <t>13382_平成29年度</t>
  </si>
  <si>
    <t>13382_平成30年度</t>
  </si>
  <si>
    <t>13382_令和元年度</t>
  </si>
  <si>
    <t>13382_令和2年度</t>
  </si>
  <si>
    <t>13382_令和3年度</t>
  </si>
  <si>
    <t>13382_令和4年度</t>
  </si>
  <si>
    <t>13382_令和5年度</t>
  </si>
  <si>
    <t>13382_令和6年度</t>
  </si>
  <si>
    <t>13402_平成2年度</t>
  </si>
  <si>
    <t>13402</t>
  </si>
  <si>
    <t>青ヶ島村</t>
  </si>
  <si>
    <t>13402_平成17年度</t>
  </si>
  <si>
    <t>13402_平成18年度</t>
  </si>
  <si>
    <t>13402_平成19年度</t>
  </si>
  <si>
    <t>13402_平成20年度</t>
  </si>
  <si>
    <t>13402_平成21年度</t>
  </si>
  <si>
    <t>13402_平成22年度</t>
  </si>
  <si>
    <t>13402_平成23年度</t>
  </si>
  <si>
    <t>13402_平成24年度</t>
  </si>
  <si>
    <t>13402_平成25年度</t>
  </si>
  <si>
    <t>13402_平成26年度</t>
  </si>
  <si>
    <t>13402_平成27年度</t>
  </si>
  <si>
    <t>13402_平成28年度</t>
  </si>
  <si>
    <t>13402_平成29年度</t>
  </si>
  <si>
    <t>13402_平成30年度</t>
  </si>
  <si>
    <t>13402_令和元年度</t>
  </si>
  <si>
    <t>13402_令和2年度</t>
  </si>
  <si>
    <t>13402_令和3年度</t>
  </si>
  <si>
    <t>13402_令和4年度</t>
  </si>
  <si>
    <t>13402_令和5年度</t>
  </si>
  <si>
    <t>13402_令和6年度</t>
  </si>
  <si>
    <t>15361</t>
  </si>
  <si>
    <t>田上町</t>
  </si>
  <si>
    <t>15361_令和4年度</t>
  </si>
  <si>
    <t>15361_令和6年度</t>
  </si>
  <si>
    <t>15385</t>
  </si>
  <si>
    <t>阿賀町</t>
  </si>
  <si>
    <t>15385_令和4年度</t>
  </si>
  <si>
    <t>15385_令和6年度</t>
  </si>
  <si>
    <t>15226</t>
  </si>
  <si>
    <t>南魚沼市</t>
  </si>
  <si>
    <t>15226_令和4年度</t>
  </si>
  <si>
    <t>15226_令和6年度</t>
  </si>
  <si>
    <t>15217</t>
  </si>
  <si>
    <t>妙高市</t>
  </si>
  <si>
    <t>15217_令和4年度</t>
  </si>
  <si>
    <t>15217_令和6年度</t>
  </si>
  <si>
    <t>15206</t>
  </si>
  <si>
    <t>新発田市</t>
  </si>
  <si>
    <t>15206_令和4年度</t>
  </si>
  <si>
    <t>15206_令和6年度</t>
  </si>
  <si>
    <t>15204</t>
  </si>
  <si>
    <t>三条市</t>
  </si>
  <si>
    <t>15204_令和4年度</t>
  </si>
  <si>
    <t>15204_令和6年度</t>
  </si>
  <si>
    <t>15224</t>
  </si>
  <si>
    <t>佐渡市</t>
  </si>
  <si>
    <t>15224_令和4年度</t>
  </si>
  <si>
    <t>15224_令和6年度</t>
  </si>
  <si>
    <t>15210</t>
  </si>
  <si>
    <t>十日町市</t>
  </si>
  <si>
    <t>15210_令和4年度</t>
  </si>
  <si>
    <t>15210_令和6年度</t>
  </si>
  <si>
    <t>15223</t>
  </si>
  <si>
    <t>阿賀野市</t>
  </si>
  <si>
    <t>15223_令和4年度</t>
  </si>
  <si>
    <t>15223_令和6年度</t>
  </si>
  <si>
    <t>15216</t>
  </si>
  <si>
    <t>糸魚川市</t>
  </si>
  <si>
    <t>15216_令和4年度</t>
  </si>
  <si>
    <t>15216_令和6年度</t>
  </si>
  <si>
    <t>15211</t>
  </si>
  <si>
    <t>見附市</t>
  </si>
  <si>
    <t>15211_令和4年度</t>
  </si>
  <si>
    <t>15211_令和6年度</t>
  </si>
  <si>
    <t>15208</t>
  </si>
  <si>
    <t>小千谷市</t>
  </si>
  <si>
    <t>15208_令和4年度</t>
  </si>
  <si>
    <t>15208_令和6年度</t>
  </si>
  <si>
    <t>15225</t>
  </si>
  <si>
    <t>魚沼市</t>
  </si>
  <si>
    <t>15225_令和4年度</t>
  </si>
  <si>
    <t>15225_令和6年度</t>
  </si>
  <si>
    <t>15_平成2年度</t>
  </si>
  <si>
    <t>15</t>
  </si>
  <si>
    <t>新潟県</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</si>
  <si>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</si>
  <si>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</si>
  <si>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</si>
  <si>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</si>
  <si>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</si>
  <si>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</si>
  <si>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</si>
  <si>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</si>
  <si>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</si>
  <si>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</si>
  <si>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</si>
  <si>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</si>
  <si>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</si>
  <si>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</si>
  <si>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</si>
  <si>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</si>
  <si>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</si>
  <si>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</si>
  <si>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15_令和5年度</t>
  </si>
  <si>
    <t>15_令和6年度</t>
  </si>
  <si>
    <t>15586_令和7年度</t>
  </si>
  <si>
    <t>15586_令和8年度</t>
  </si>
  <si>
    <t>15586_令和9年度</t>
  </si>
  <si>
    <t>15586_令和10年度</t>
  </si>
  <si>
    <t>15586_令和11年度</t>
  </si>
  <si>
    <t>15586_令和12年度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</si>
</sst>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7.4988969999999988E-2</c:v>
                </c:pt>
                <c:pt idx="1">
                  <c:v>6.5673570000000001E-2</c:v>
                </c:pt>
                <c:pt idx="2">
                  <c:v>6.5673570000000001E-2</c:v>
                </c:pt>
                <c:pt idx="3">
                  <c:v>0.10479825</c:v>
                </c:pt>
                <c:pt idx="4">
                  <c:v>6.3344719999999993E-2</c:v>
                </c:pt>
                <c:pt idx="5">
                  <c:v>8.430436999999999E-2</c:v>
                </c:pt>
                <c:pt idx="6">
                  <c:v>9.7811699999999988E-2</c:v>
                </c:pt>
                <c:pt idx="7">
                  <c:v>6.1481639999999997E-2</c:v>
                </c:pt>
                <c:pt idx="8">
                  <c:v>8.6633219999999997E-2</c:v>
                </c:pt>
                <c:pt idx="9">
                  <c:v>8.2441290000000014E-2</c:v>
                </c:pt>
                <c:pt idx="10">
                  <c:v>2.1891189999999998E-2</c:v>
                </c:pt>
                <c:pt idx="11">
                  <c:v>0</c:v>
                </c:pt>
                <c:pt idx="12">
                  <c:v>2.1891190000000001E-2</c:v>
                </c:pt>
                <c:pt idx="13">
                  <c:v>2.3754270000000001E-2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1.0185835254585112</c:v>
                </c:pt>
                <c:pt idx="1">
                  <c:v>1.0270835290541174</c:v>
                </c:pt>
                <c:pt idx="2">
                  <c:v>1.0347428850461675</c:v>
                </c:pt>
                <c:pt idx="3">
                  <c:v>0.90099814552307333</c:v>
                </c:pt>
                <c:pt idx="4">
                  <c:v>1.0230751660286312</c:v>
                </c:pt>
                <c:pt idx="5">
                  <c:v>1.039857000458472</c:v>
                </c:pt>
                <c:pt idx="6">
                  <c:v>0.9942871981914958</c:v>
                </c:pt>
                <c:pt idx="7">
                  <c:v>0.99324037262897547</c:v>
                </c:pt>
                <c:pt idx="8">
                  <c:v>0.95511079020687817</c:v>
                </c:pt>
                <c:pt idx="9">
                  <c:v>0.96898673556150894</c:v>
                </c:pt>
                <c:pt idx="10">
                  <c:v>0.94445900518405401</c:v>
                </c:pt>
                <c:pt idx="11">
                  <c:v>0.85966877860342317</c:v>
                </c:pt>
                <c:pt idx="12">
                  <c:v>0.90257944092504583</c:v>
                </c:pt>
                <c:pt idx="13">
                  <c:v>0.88299540204050242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0.60641346492346415</c:v>
                </c:pt>
                <c:pt idx="1">
                  <c:v>0.62406364844940532</c:v>
                </c:pt>
                <c:pt idx="2">
                  <c:v>0.65204419051831919</c:v>
                </c:pt>
                <c:pt idx="3">
                  <c:v>0.76187108490007405</c:v>
                </c:pt>
                <c:pt idx="4">
                  <c:v>0.82942036323523483</c:v>
                </c:pt>
                <c:pt idx="5">
                  <c:v>0.73969915750473159</c:v>
                </c:pt>
                <c:pt idx="6">
                  <c:v>0.71342693367704779</c:v>
                </c:pt>
                <c:pt idx="7">
                  <c:v>0.668460007609323</c:v>
                </c:pt>
                <c:pt idx="8">
                  <c:v>0.73967488306891527</c:v>
                </c:pt>
                <c:pt idx="9">
                  <c:v>0.68045053789630794</c:v>
                </c:pt>
                <c:pt idx="10">
                  <c:v>0.65953803985747839</c:v>
                </c:pt>
                <c:pt idx="11">
                  <c:v>0.63883974409143207</c:v>
                </c:pt>
                <c:pt idx="12">
                  <c:v>0.57722647396164417</c:v>
                </c:pt>
                <c:pt idx="13">
                  <c:v>0.58531977404864688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1.203725848407317</c:v>
                </c:pt>
                <c:pt idx="1">
                  <c:v>1.1740942760324711</c:v>
                </c:pt>
                <c:pt idx="2">
                  <c:v>1.3705419338984011</c:v>
                </c:pt>
                <c:pt idx="3">
                  <c:v>1.4441737328882731</c:v>
                </c:pt>
                <c:pt idx="4">
                  <c:v>1.437360718090789</c:v>
                </c:pt>
                <c:pt idx="5">
                  <c:v>1.2828911967849519</c:v>
                </c:pt>
                <c:pt idx="6">
                  <c:v>1.0728056154007299</c:v>
                </c:pt>
                <c:pt idx="7">
                  <c:v>1.0433816272008878</c:v>
                </c:pt>
                <c:pt idx="8">
                  <c:v>1.0053581454104448</c:v>
                </c:pt>
                <c:pt idx="9">
                  <c:v>0.98103271230251621</c:v>
                </c:pt>
                <c:pt idx="10">
                  <c:v>0.99531192798829926</c:v>
                </c:pt>
                <c:pt idx="11">
                  <c:v>0.80194467011440973</c:v>
                </c:pt>
                <c:pt idx="12">
                  <c:v>0.8959885298382807</c:v>
                </c:pt>
                <c:pt idx="13">
                  <c:v>0.83902550454542391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1.4128871036778741</c:v>
                </c:pt>
                <c:pt idx="1">
                  <c:v>1.3468924839213625</c:v>
                </c:pt>
                <c:pt idx="2">
                  <c:v>1.3740740982787638</c:v>
                </c:pt>
                <c:pt idx="3">
                  <c:v>1.4951480849946552</c:v>
                </c:pt>
                <c:pt idx="4">
                  <c:v>1.462152560310914</c:v>
                </c:pt>
                <c:pt idx="5">
                  <c:v>0.77175694664376626</c:v>
                </c:pt>
                <c:pt idx="6">
                  <c:v>0.8189301625338482</c:v>
                </c:pt>
                <c:pt idx="7">
                  <c:v>1.0453193000214469</c:v>
                </c:pt>
                <c:pt idx="8">
                  <c:v>0.94378754509044316</c:v>
                </c:pt>
                <c:pt idx="9">
                  <c:v>0.87909113921840387</c:v>
                </c:pt>
                <c:pt idx="10">
                  <c:v>0.88922606204716703</c:v>
                </c:pt>
                <c:pt idx="11">
                  <c:v>0.50081424003326702</c:v>
                </c:pt>
                <c:pt idx="12">
                  <c:v>0.36661811932297445</c:v>
                </c:pt>
                <c:pt idx="13">
                  <c:v>0.36855120476687997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128</c:v>
                </c:pt>
                <c:pt idx="1">
                  <c:v>133</c:v>
                </c:pt>
                <c:pt idx="2">
                  <c:v>137</c:v>
                </c:pt>
                <c:pt idx="3">
                  <c:v>130</c:v>
                </c:pt>
                <c:pt idx="4">
                  <c:v>135</c:v>
                </c:pt>
                <c:pt idx="5">
                  <c:v>141</c:v>
                </c:pt>
                <c:pt idx="6">
                  <c:v>139</c:v>
                </c:pt>
                <c:pt idx="7">
                  <c:v>138</c:v>
                </c:pt>
                <c:pt idx="8">
                  <c:v>138</c:v>
                </c:pt>
                <c:pt idx="9">
                  <c:v>140</c:v>
                </c:pt>
                <c:pt idx="10">
                  <c:v>147</c:v>
                </c:pt>
                <c:pt idx="11">
                  <c:v>153</c:v>
                </c:pt>
                <c:pt idx="12">
                  <c:v>147</c:v>
                </c:pt>
                <c:pt idx="13">
                  <c:v>143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150</c:v>
                </c:pt>
                <c:pt idx="1">
                  <c:v>146</c:v>
                </c:pt>
                <c:pt idx="2">
                  <c:v>151</c:v>
                </c:pt>
                <c:pt idx="3">
                  <c:v>126</c:v>
                </c:pt>
                <c:pt idx="4">
                  <c:v>150</c:v>
                </c:pt>
                <c:pt idx="5">
                  <c:v>153</c:v>
                </c:pt>
                <c:pt idx="6">
                  <c:v>145</c:v>
                </c:pt>
                <c:pt idx="7">
                  <c:v>151</c:v>
                </c:pt>
                <c:pt idx="8">
                  <c:v>145</c:v>
                </c:pt>
                <c:pt idx="9">
                  <c:v>150</c:v>
                </c:pt>
                <c:pt idx="10">
                  <c:v>143</c:v>
                </c:pt>
                <c:pt idx="11">
                  <c:v>138</c:v>
                </c:pt>
                <c:pt idx="12">
                  <c:v>147</c:v>
                </c:pt>
                <c:pt idx="13">
                  <c:v>144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136</c:v>
                </c:pt>
                <c:pt idx="1">
                  <c:v>139</c:v>
                </c:pt>
                <c:pt idx="2">
                  <c:v>134</c:v>
                </c:pt>
                <c:pt idx="3">
                  <c:v>138</c:v>
                </c:pt>
                <c:pt idx="4">
                  <c:v>150</c:v>
                </c:pt>
                <c:pt idx="5">
                  <c:v>154</c:v>
                </c:pt>
                <c:pt idx="6">
                  <c:v>159</c:v>
                </c:pt>
                <c:pt idx="7">
                  <c:v>159</c:v>
                </c:pt>
                <c:pt idx="8">
                  <c:v>166</c:v>
                </c:pt>
                <c:pt idx="9">
                  <c:v>163</c:v>
                </c:pt>
                <c:pt idx="10">
                  <c:v>164</c:v>
                </c:pt>
                <c:pt idx="11">
                  <c:v>170</c:v>
                </c:pt>
                <c:pt idx="12">
                  <c:v>167</c:v>
                </c:pt>
                <c:pt idx="13">
                  <c:v>169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33</c:v>
                </c:pt>
                <c:pt idx="1">
                  <c:v>33</c:v>
                </c:pt>
                <c:pt idx="2">
                  <c:v>33</c:v>
                </c:pt>
                <c:pt idx="3">
                  <c:v>33</c:v>
                </c:pt>
                <c:pt idx="4">
                  <c:v>33</c:v>
                </c:pt>
                <c:pt idx="5">
                  <c:v>24</c:v>
                </c:pt>
                <c:pt idx="6">
                  <c:v>24</c:v>
                </c:pt>
                <c:pt idx="7">
                  <c:v>24</c:v>
                </c:pt>
                <c:pt idx="8">
                  <c:v>24</c:v>
                </c:pt>
                <c:pt idx="9">
                  <c:v>24</c:v>
                </c:pt>
                <c:pt idx="10">
                  <c:v>24</c:v>
                </c:pt>
                <c:pt idx="11">
                  <c:v>14</c:v>
                </c:pt>
                <c:pt idx="12">
                  <c:v>14</c:v>
                </c:pt>
                <c:pt idx="13">
                  <c:v>14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c:v>
                </c:pt>
                <c:pt idx="1">
                  <c:v>14</c:v>
                </c:pt>
                <c:pt idx="2">
                  <c:v>14</c:v>
                </c:pt>
                <c:pt idx="3">
                  <c:v>14</c:v>
                </c:pt>
                <c:pt idx="4">
                  <c:v>14</c:v>
                </c:pt>
                <c:pt idx="5">
                  <c:v>5</c:v>
                </c:pt>
                <c:pt idx="6">
                  <c:v>5</c:v>
                </c:pt>
                <c:pt idx="7">
                  <c:v>5</c:v>
                </c:pt>
                <c:pt idx="8">
                  <c:v>5</c:v>
                </c:pt>
                <c:pt idx="9">
                  <c:v>5</c:v>
                </c:pt>
                <c:pt idx="10">
                  <c:v>5</c:v>
                </c:pt>
                <c:pt idx="11">
                  <c:v>5</c:v>
                </c:pt>
                <c:pt idx="12">
                  <c:v>5</c:v>
                </c:pt>
                <c:pt idx="13">
                  <c:v>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1.3705419338984011</c:v>
                </c:pt>
                <c:pt idx="1">
                  <c:v>1.4441737328882731</c:v>
                </c:pt>
                <c:pt idx="2">
                  <c:v>1.437360718090789</c:v>
                </c:pt>
                <c:pt idx="3">
                  <c:v>1.2828911967849519</c:v>
                </c:pt>
                <c:pt idx="4">
                  <c:v>1.0728056154007299</c:v>
                </c:pt>
                <c:pt idx="5">
                  <c:v>1.0433816272008878</c:v>
                </c:pt>
                <c:pt idx="6">
                  <c:v>1.0053581454104448</c:v>
                </c:pt>
                <c:pt idx="7">
                  <c:v>0.98103271230251621</c:v>
                </c:pt>
                <c:pt idx="8">
                  <c:v>0.99531192798829926</c:v>
                </c:pt>
                <c:pt idx="9">
                  <c:v>0.80194467011440973</c:v>
                </c:pt>
                <c:pt idx="10">
                  <c:v>0.8959885298382807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1.3740740982787638</c:v>
                </c:pt>
                <c:pt idx="1">
                  <c:v>1.4951480849946552</c:v>
                </c:pt>
                <c:pt idx="2">
                  <c:v>1.462152560310914</c:v>
                </c:pt>
                <c:pt idx="3">
                  <c:v>0.77175694664376626</c:v>
                </c:pt>
                <c:pt idx="4">
                  <c:v>0.8189301625338482</c:v>
                </c:pt>
                <c:pt idx="5">
                  <c:v>1.0453193000214469</c:v>
                </c:pt>
                <c:pt idx="6">
                  <c:v>0.94378754509044316</c:v>
                </c:pt>
                <c:pt idx="7">
                  <c:v>0.87909113921840387</c:v>
                </c:pt>
                <c:pt idx="8">
                  <c:v>0.88922606204716703</c:v>
                </c:pt>
                <c:pt idx="9">
                  <c:v>0.50081424003326702</c:v>
                </c:pt>
                <c:pt idx="10">
                  <c:v>0.36661811932297445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c:v>
                </c:pt>
                <c:pt idx="2">
                  <c:v>9.2121144299478458E-2</c:v>
                </c:pt>
                <c:pt idx="3">
                  <c:v>3.9907337177410942</c:v>
                </c:pt>
                <c:pt idx="4">
                  <c:v>1.6205398084915561</c:v>
                </c:pt>
                <c:pt idx="5">
                  <c:v>0.68687867003498926</c:v>
                </c:pt>
                <c:pt idx="7">
                  <c:v>1.029150178604894</c:v>
                </c:pt>
                <c:pt idx="8">
                  <c:v>2.2210697486559801E-2</c:v>
                </c:pt>
                <c:pt idx="9">
                  <c:v>0</c:v>
                </c:pt>
                <c:pt idx="10">
                  <c:v>9.3619770000000005E-2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4.0828548620405725</c:v>
                </c:pt>
                <c:pt idx="4" formatCode="#,##0">
                  <c:v>1.6205398084915561</c:v>
                </c:pt>
                <c:pt idx="5" formatCode="#,##0">
                  <c:v>0.68687867003498926</c:v>
                </c:pt>
                <c:pt idx="6" formatCode="#,##0">
                  <c:v>1.0513608760914539</c:v>
                </c:pt>
                <c:pt idx="10" formatCode="#,##0">
                  <c:v>9.3619770000000005E-2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粟島浦村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粟島浦村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粟島浦村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粟島浦村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粟島浦村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0.17960309999999999</c:v>
                </c:pt>
                <c:pt idx="1">
                  <c:v>3.282132923999999</c:v>
                </c:pt>
                <c:pt idx="2">
                  <c:v>0</c:v>
                </c:pt>
                <c:pt idx="3">
                  <c:v>0</c:v>
                </c:pt>
                <c:pt idx="4">
                  <c:v>1.9681319999999999E-2</c:v>
                </c:pt>
                <c:pt idx="5">
                  <c:v>0.18577299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45,420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粟島浦村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4420</c:v>
                </c:pt>
                <c:pt idx="1">
                  <c:v>41000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5.1132709664258001E-2</c:v>
                </c:pt>
                <c:pt idx="3">
                  <c:v>1.411019850646656</c:v>
                </c:pt>
                <c:pt idx="4">
                  <c:v>1.437360718090789</c:v>
                </c:pt>
                <c:pt idx="5">
                  <c:v>0.82942036323523483</c:v>
                </c:pt>
                <c:pt idx="7">
                  <c:v>0.99638772766832084</c:v>
                </c:pt>
                <c:pt idx="8">
                  <c:v>2.6687438360310501E-2</c:v>
                </c:pt>
                <c:pt idx="9">
                  <c:v>0</c:v>
                </c:pt>
                <c:pt idx="10">
                  <c:v>6.3344719999999993E-2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1.462152560310914</c:v>
                </c:pt>
                <c:pt idx="4" formatCode="#,##0">
                  <c:v>1.437360718090789</c:v>
                </c:pt>
                <c:pt idx="5" formatCode="#,##0">
                  <c:v>0.82942036323523483</c:v>
                </c:pt>
                <c:pt idx="6" formatCode="#,##0">
                  <c:v>1.0230751660286312</c:v>
                </c:pt>
                <c:pt idx="10" formatCode="#,##0">
                  <c:v>6.3344719999999993E-2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2214.4098245501555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0</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96159.333999999988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4988.9750000000004</c:v>
                </c:pt>
                <c:pt idx="1">
                  <c:v>91170.358999999982</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0</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排出量比較シート!$DL$21:$DL$50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排出量比較シート!$BV$21:$BV$50</c:f>
              <c:numCache>
                <c:formatCode>0%</c:formatCode>
                <c:ptCount val="30"/>
                <c:pt idx="0">
                  <c:v>1.3261488096145711E-2</c:v>
                </c:pt>
                <c:pt idx="1">
                  <c:v>9.1002698355848399E-2</c:v>
                </c:pt>
                <c:pt idx="2">
                  <c:v>0.26227716910348042</c:v>
                </c:pt>
                <c:pt idx="3">
                  <c:v>0.18423280338241466</c:v>
                </c:pt>
                <c:pt idx="4">
                  <c:v>0.71981155419903864</c:v>
                </c:pt>
                <c:pt idx="5">
                  <c:v>8.3499400610932764E-2</c:v>
                </c:pt>
                <c:pt idx="6">
                  <c:v>3.2121039660227167E-3</c:v>
                </c:pt>
                <c:pt idx="7">
                  <c:v>0</c:v>
                </c:pt>
                <c:pt idx="8">
                  <c:v>7.1811179011084497E-2</c:v>
                </c:pt>
                <c:pt idx="9">
                  <c:v>0.13850798972639247</c:v>
                </c:pt>
                <c:pt idx="10">
                  <c:v>0.34349497628903963</c:v>
                </c:pt>
                <c:pt idx="11">
                  <c:v>6.8501418262230537E-2</c:v>
                </c:pt>
                <c:pt idx="12">
                  <c:v>0.18114110231110259</c:v>
                </c:pt>
                <c:pt idx="13">
                  <c:v>0.18585979930385391</c:v>
                </c:pt>
                <c:pt idx="14">
                  <c:v>5.4102160240291283E-3</c:v>
                </c:pt>
                <c:pt idx="15">
                  <c:v>8.7999595960102164E-2</c:v>
                </c:pt>
                <c:pt idx="16">
                  <c:v>0.14995909632818916</c:v>
                </c:pt>
                <c:pt idx="17">
                  <c:v>5.1891622219344173E-2</c:v>
                </c:pt>
                <c:pt idx="18">
                  <c:v>0.11250871576542038</c:v>
                </c:pt>
                <c:pt idx="19">
                  <c:v>0.144617958857923</c:v>
                </c:pt>
                <c:pt idx="20">
                  <c:v>0.20828705898326411</c:v>
                </c:pt>
                <c:pt idx="21">
                  <c:v>6.8953938509753093E-2</c:v>
                </c:pt>
                <c:pt idx="22">
                  <c:v>6.2794429531025705E-3</c:v>
                </c:pt>
                <c:pt idx="23">
                  <c:v>0.51249044704066293</c:v>
                </c:pt>
                <c:pt idx="24">
                  <c:v>0.24759263280807448</c:v>
                </c:pt>
                <c:pt idx="25">
                  <c:v>0.13262584431472565</c:v>
                </c:pt>
                <c:pt idx="26">
                  <c:v>1.9183029364317417E-2</c:v>
                </c:pt>
                <c:pt idx="27">
                  <c:v>0</c:v>
                </c:pt>
                <c:pt idx="28">
                  <c:v>4.4144139414670968E-3</c:v>
                </c:pt>
                <c:pt idx="29">
                  <c:v>2.6779293577301064E-2</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排出量比較シート!$BZ$21:$BZ$50</c:f>
              <c:numCache>
                <c:formatCode>0%</c:formatCode>
                <c:ptCount val="30"/>
                <c:pt idx="0">
                  <c:v>0.35237230469743391</c:v>
                </c:pt>
                <c:pt idx="1">
                  <c:v>0.2085664536907379</c:v>
                </c:pt>
                <c:pt idx="2">
                  <c:v>0.1368623465331838</c:v>
                </c:pt>
                <c:pt idx="3">
                  <c:v>0.20107709105679725</c:v>
                </c:pt>
                <c:pt idx="4">
                  <c:v>5.9484758309195813E-2</c:v>
                </c:pt>
                <c:pt idx="5">
                  <c:v>0.24709034272380043</c:v>
                </c:pt>
                <c:pt idx="6">
                  <c:v>0.29184648752144232</c:v>
                </c:pt>
                <c:pt idx="7">
                  <c:v>3.8598732548183502E-2</c:v>
                </c:pt>
                <c:pt idx="8">
                  <c:v>0.24742461614199701</c:v>
                </c:pt>
                <c:pt idx="9">
                  <c:v>7.635820387533454E-2</c:v>
                </c:pt>
                <c:pt idx="10">
                  <c:v>0.14795540837952431</c:v>
                </c:pt>
                <c:pt idx="11">
                  <c:v>0.2773578754037086</c:v>
                </c:pt>
                <c:pt idx="12">
                  <c:v>0.19981193481257367</c:v>
                </c:pt>
                <c:pt idx="13">
                  <c:v>0.13837843366903385</c:v>
                </c:pt>
                <c:pt idx="14">
                  <c:v>8.0050722163860277E-2</c:v>
                </c:pt>
                <c:pt idx="15">
                  <c:v>0.23171179397903766</c:v>
                </c:pt>
                <c:pt idx="16">
                  <c:v>0.20883576657745631</c:v>
                </c:pt>
                <c:pt idx="17">
                  <c:v>0.45106648608651423</c:v>
                </c:pt>
                <c:pt idx="18">
                  <c:v>0.17293020195767497</c:v>
                </c:pt>
                <c:pt idx="19">
                  <c:v>0.34567886503764289</c:v>
                </c:pt>
                <c:pt idx="20">
                  <c:v>0.19936324231572239</c:v>
                </c:pt>
                <c:pt idx="21">
                  <c:v>0.25503477847679112</c:v>
                </c:pt>
                <c:pt idx="22">
                  <c:v>3.1521360341632478E-2</c:v>
                </c:pt>
                <c:pt idx="23">
                  <c:v>0.10164796717198817</c:v>
                </c:pt>
                <c:pt idx="24">
                  <c:v>0.14464861255018147</c:v>
                </c:pt>
                <c:pt idx="25">
                  <c:v>0.32412810224861432</c:v>
                </c:pt>
                <c:pt idx="26">
                  <c:v>2.7953973410728718E-2</c:v>
                </c:pt>
                <c:pt idx="27">
                  <c:v>0.28734684092057666</c:v>
                </c:pt>
                <c:pt idx="28">
                  <c:v>3.5748270571166703E-2</c:v>
                </c:pt>
                <c:pt idx="29">
                  <c:v>0.11901965974381772</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排出量比較シート!$CA$21:$CA$50</c:f>
              <c:numCache>
                <c:formatCode>0%</c:formatCode>
                <c:ptCount val="30"/>
                <c:pt idx="0">
                  <c:v>0.19125650743674158</c:v>
                </c:pt>
                <c:pt idx="1">
                  <c:v>0.24297457501524169</c:v>
                </c:pt>
                <c:pt idx="2">
                  <c:v>0.23621734956353985</c:v>
                </c:pt>
                <c:pt idx="3">
                  <c:v>0.16750181320765356</c:v>
                </c:pt>
                <c:pt idx="4">
                  <c:v>5.7181610786114528E-2</c:v>
                </c:pt>
                <c:pt idx="5">
                  <c:v>0.38658001978049389</c:v>
                </c:pt>
                <c:pt idx="6">
                  <c:v>0.19132790502803054</c:v>
                </c:pt>
                <c:pt idx="7">
                  <c:v>3.6461823529757201E-2</c:v>
                </c:pt>
                <c:pt idx="8">
                  <c:v>0.22035987617266106</c:v>
                </c:pt>
                <c:pt idx="9">
                  <c:v>0.2647641032655349</c:v>
                </c:pt>
                <c:pt idx="10">
                  <c:v>0.21344456378177509</c:v>
                </c:pt>
                <c:pt idx="11">
                  <c:v>0.21435400195856882</c:v>
                </c:pt>
                <c:pt idx="12">
                  <c:v>0.34881283736991286</c:v>
                </c:pt>
                <c:pt idx="13">
                  <c:v>0.19395286557813637</c:v>
                </c:pt>
                <c:pt idx="14">
                  <c:v>9.3184321822919719E-2</c:v>
                </c:pt>
                <c:pt idx="15">
                  <c:v>0.15992709950250164</c:v>
                </c:pt>
                <c:pt idx="16">
                  <c:v>0.23335041596149167</c:v>
                </c:pt>
                <c:pt idx="17">
                  <c:v>0.20419263638584673</c:v>
                </c:pt>
                <c:pt idx="18">
                  <c:v>0.29345287560672739</c:v>
                </c:pt>
                <c:pt idx="19">
                  <c:v>0.14636443935443885</c:v>
                </c:pt>
                <c:pt idx="20">
                  <c:v>0.20253408482451268</c:v>
                </c:pt>
                <c:pt idx="21">
                  <c:v>0.25546720770178244</c:v>
                </c:pt>
                <c:pt idx="22">
                  <c:v>3.219720047976047E-2</c:v>
                </c:pt>
                <c:pt idx="23">
                  <c:v>0.10360021194906721</c:v>
                </c:pt>
                <c:pt idx="24">
                  <c:v>0.16862828576873704</c:v>
                </c:pt>
                <c:pt idx="25">
                  <c:v>0.20881441596871361</c:v>
                </c:pt>
                <c:pt idx="26">
                  <c:v>2.1235127543012551E-2</c:v>
                </c:pt>
                <c:pt idx="27">
                  <c:v>0.41431937430369281</c:v>
                </c:pt>
                <c:pt idx="28">
                  <c:v>2.2600903373719686E-2</c:v>
                </c:pt>
                <c:pt idx="29">
                  <c:v>0.12154360205227016</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排出量比較シート!$CB$21:$CB$50</c:f>
              <c:numCache>
                <c:formatCode>0%</c:formatCode>
                <c:ptCount val="30"/>
                <c:pt idx="0">
                  <c:v>0.4431096997696789</c:v>
                </c:pt>
                <c:pt idx="1">
                  <c:v>0.45745627293817204</c:v>
                </c:pt>
                <c:pt idx="2">
                  <c:v>0.36464313479979593</c:v>
                </c:pt>
                <c:pt idx="3">
                  <c:v>0.39116711103702578</c:v>
                </c:pt>
                <c:pt idx="4">
                  <c:v>0.14892068913109027</c:v>
                </c:pt>
                <c:pt idx="5">
                  <c:v>0.2453341764041041</c:v>
                </c:pt>
                <c:pt idx="6">
                  <c:v>0.4924182154193103</c:v>
                </c:pt>
                <c:pt idx="7">
                  <c:v>0.92493944392205929</c:v>
                </c:pt>
                <c:pt idx="8">
                  <c:v>0.46040432867425735</c:v>
                </c:pt>
                <c:pt idx="9">
                  <c:v>0.520369703132738</c:v>
                </c:pt>
                <c:pt idx="10">
                  <c:v>0.27628874866035036</c:v>
                </c:pt>
                <c:pt idx="11">
                  <c:v>0.43978670437549205</c:v>
                </c:pt>
                <c:pt idx="12">
                  <c:v>0.26361640486530497</c:v>
                </c:pt>
                <c:pt idx="13">
                  <c:v>0.46150578502790962</c:v>
                </c:pt>
                <c:pt idx="14">
                  <c:v>0.82135473998919084</c:v>
                </c:pt>
                <c:pt idx="15">
                  <c:v>0.51103246231554156</c:v>
                </c:pt>
                <c:pt idx="16">
                  <c:v>0.40785472113286286</c:v>
                </c:pt>
                <c:pt idx="17">
                  <c:v>0.29284925530829475</c:v>
                </c:pt>
                <c:pt idx="18">
                  <c:v>0.38173636199548366</c:v>
                </c:pt>
                <c:pt idx="19">
                  <c:v>0.30671872498674324</c:v>
                </c:pt>
                <c:pt idx="20">
                  <c:v>0.38981561387650082</c:v>
                </c:pt>
                <c:pt idx="21">
                  <c:v>0.37908696359087546</c:v>
                </c:pt>
                <c:pt idx="22">
                  <c:v>0.92928657504472489</c:v>
                </c:pt>
                <c:pt idx="23">
                  <c:v>0.2739611690783964</c:v>
                </c:pt>
                <c:pt idx="24">
                  <c:v>0.43913046887300705</c:v>
                </c:pt>
                <c:pt idx="25">
                  <c:v>0.32651239560896361</c:v>
                </c:pt>
                <c:pt idx="26">
                  <c:v>0.93045613194043286</c:v>
                </c:pt>
                <c:pt idx="27">
                  <c:v>0.29833378477573058</c:v>
                </c:pt>
                <c:pt idx="28">
                  <c:v>0.93136057320902732</c:v>
                </c:pt>
                <c:pt idx="29">
                  <c:v>0.73265744462661098</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排出量比較シート!$CH$21:$CH$50</c:f>
              <c:numCache>
                <c:formatCode>0%</c:formatCode>
                <c:ptCount val="30"/>
                <c:pt idx="0">
                  <c:v>0</c:v>
                </c:pt>
                <c:pt idx="1">
                  <c:v>0</c:v>
                </c:pt>
                <c:pt idx="2">
                  <c:v>0</c:v>
                </c:pt>
                <c:pt idx="3">
                  <c:v>5.6021181316108795E-2</c:v>
                </c:pt>
                <c:pt idx="4">
                  <c:v>1.4601387574560795E-2</c:v>
                </c:pt>
                <c:pt idx="5">
                  <c:v>3.7496060480668829E-2</c:v>
                </c:pt>
                <c:pt idx="6">
                  <c:v>2.1195288065194027E-2</c:v>
                </c:pt>
                <c:pt idx="7">
                  <c:v>0</c:v>
                </c:pt>
                <c:pt idx="8">
                  <c:v>0</c:v>
                </c:pt>
                <c:pt idx="9">
                  <c:v>0</c:v>
                </c:pt>
                <c:pt idx="10">
                  <c:v>1.8816302889310705E-2</c:v>
                </c:pt>
                <c:pt idx="11">
                  <c:v>0</c:v>
                </c:pt>
                <c:pt idx="12">
                  <c:v>6.6177206411059215E-3</c:v>
                </c:pt>
                <c:pt idx="13">
                  <c:v>2.0303116421066185E-2</c:v>
                </c:pt>
                <c:pt idx="14">
                  <c:v>0</c:v>
                </c:pt>
                <c:pt idx="15">
                  <c:v>9.3290482428170368E-3</c:v>
                </c:pt>
                <c:pt idx="16">
                  <c:v>0</c:v>
                </c:pt>
                <c:pt idx="17">
                  <c:v>0</c:v>
                </c:pt>
                <c:pt idx="18">
                  <c:v>3.9371844674693637E-2</c:v>
                </c:pt>
                <c:pt idx="19">
                  <c:v>5.6620011763252168E-2</c:v>
                </c:pt>
                <c:pt idx="20">
                  <c:v>0</c:v>
                </c:pt>
                <c:pt idx="21">
                  <c:v>4.1457111720797975E-2</c:v>
                </c:pt>
                <c:pt idx="22">
                  <c:v>7.1542118077957267E-4</c:v>
                </c:pt>
                <c:pt idx="23">
                  <c:v>8.3002047598853528E-3</c:v>
                </c:pt>
                <c:pt idx="24">
                  <c:v>0</c:v>
                </c:pt>
                <c:pt idx="25">
                  <c:v>7.9192418589828801E-3</c:v>
                </c:pt>
                <c:pt idx="26">
                  <c:v>1.1717377415083768E-3</c:v>
                </c:pt>
                <c:pt idx="27">
                  <c:v>0</c:v>
                </c:pt>
                <c:pt idx="28">
                  <c:v>5.8758389046192636E-3</c:v>
                </c:pt>
                <c:pt idx="29">
                  <c:v>0</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排出量比較シート!$BW$21:$BW$50</c15:sqref>
                        </c15:formulaRef>
                      </c:ext>
                    </c:extLst>
                    <c:numCache>
                      <c:formatCode>0%</c:formatCode>
                      <c:ptCount val="30"/>
                      <c:pt idx="0">
                        <c:v>0</c:v>
                      </c:pt>
                      <c:pt idx="1">
                        <c:v>0</c:v>
                      </c:pt>
                      <c:pt idx="2">
                        <c:v>5.8650524558572295E-2</c:v>
                      </c:pt>
                      <c:pt idx="3">
                        <c:v>1.5146089885484191E-2</c:v>
                      </c:pt>
                      <c:pt idx="4">
                        <c:v>0.5469123864224259</c:v>
                      </c:pt>
                      <c:pt idx="5">
                        <c:v>0</c:v>
                      </c:pt>
                      <c:pt idx="6">
                        <c:v>0</c:v>
                      </c:pt>
                      <c:pt idx="7">
                        <c:v>0</c:v>
                      </c:pt>
                      <c:pt idx="8">
                        <c:v>4.2089138514589029E-2</c:v>
                      </c:pt>
                      <c:pt idx="9">
                        <c:v>0</c:v>
                      </c:pt>
                      <c:pt idx="10">
                        <c:v>0</c:v>
                      </c:pt>
                      <c:pt idx="11">
                        <c:v>0</c:v>
                      </c:pt>
                      <c:pt idx="12">
                        <c:v>0.11771384920101823</c:v>
                      </c:pt>
                      <c:pt idx="13">
                        <c:v>1.6270811829722877E-2</c:v>
                      </c:pt>
                      <c:pt idx="14">
                        <c:v>0</c:v>
                      </c:pt>
                      <c:pt idx="15">
                        <c:v>0</c:v>
                      </c:pt>
                      <c:pt idx="16">
                        <c:v>0</c:v>
                      </c:pt>
                      <c:pt idx="17">
                        <c:v>0</c:v>
                      </c:pt>
                      <c:pt idx="18">
                        <c:v>0</c:v>
                      </c:pt>
                      <c:pt idx="19">
                        <c:v>3.4678108759557229E-2</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4.4404781757108724E-3</c:v>
                      </c:pt>
                      <c:pt idx="1">
                        <c:v>1.2556082216211475E-2</c:v>
                      </c:pt>
                      <c:pt idx="2">
                        <c:v>1.2807763013124834E-2</c:v>
                      </c:pt>
                      <c:pt idx="3">
                        <c:v>2.3077169196263125E-2</c:v>
                      </c:pt>
                      <c:pt idx="4">
                        <c:v>2.0112925654621965E-2</c:v>
                      </c:pt>
                      <c:pt idx="5">
                        <c:v>7.9589627536290428E-3</c:v>
                      </c:pt>
                      <c:pt idx="6">
                        <c:v>3.2121039660227167E-3</c:v>
                      </c:pt>
                      <c:pt idx="7">
                        <c:v>0</c:v>
                      </c:pt>
                      <c:pt idx="8">
                        <c:v>2.4249363283910326E-3</c:v>
                      </c:pt>
                      <c:pt idx="9">
                        <c:v>1.5747013762882463E-2</c:v>
                      </c:pt>
                      <c:pt idx="10">
                        <c:v>4.8726687643784036E-3</c:v>
                      </c:pt>
                      <c:pt idx="11">
                        <c:v>3.2651942413938664E-2</c:v>
                      </c:pt>
                      <c:pt idx="12">
                        <c:v>1.7790655708701857E-2</c:v>
                      </c:pt>
                      <c:pt idx="13">
                        <c:v>1.3895205980600893E-2</c:v>
                      </c:pt>
                      <c:pt idx="14">
                        <c:v>5.4102160240291283E-3</c:v>
                      </c:pt>
                      <c:pt idx="15">
                        <c:v>3.141615981034087E-2</c:v>
                      </c:pt>
                      <c:pt idx="16">
                        <c:v>1.227708886500516E-2</c:v>
                      </c:pt>
                      <c:pt idx="17">
                        <c:v>7.7621985155210526E-3</c:v>
                      </c:pt>
                      <c:pt idx="18">
                        <c:v>2.7085540757363822E-3</c:v>
                      </c:pt>
                      <c:pt idx="19">
                        <c:v>2.7017849594472336E-2</c:v>
                      </c:pt>
                      <c:pt idx="20">
                        <c:v>3.9830642576379818E-2</c:v>
                      </c:pt>
                      <c:pt idx="21">
                        <c:v>1.0204940117321737E-2</c:v>
                      </c:pt>
                      <c:pt idx="22">
                        <c:v>0</c:v>
                      </c:pt>
                      <c:pt idx="23">
                        <c:v>3.9278979111097775E-2</c:v>
                      </c:pt>
                      <c:pt idx="24">
                        <c:v>3.1380790590303805E-2</c:v>
                      </c:pt>
                      <c:pt idx="25">
                        <c:v>5.8986704572985809E-3</c:v>
                      </c:pt>
                      <c:pt idx="26">
                        <c:v>2.4456654416322586E-3</c:v>
                      </c:pt>
                      <c:pt idx="27">
                        <c:v>0</c:v>
                      </c:pt>
                      <c:pt idx="28">
                        <c:v>4.4144139414670968E-3</c:v>
                      </c:pt>
                      <c:pt idx="29">
                        <c:v>2.6779293577301064E-2</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8.8210099204348406E-3</c:v>
                      </c:pt>
                      <c:pt idx="1">
                        <c:v>7.8446616139636938E-2</c:v>
                      </c:pt>
                      <c:pt idx="2">
                        <c:v>0.19081888153178325</c:v>
                      </c:pt>
                      <c:pt idx="3">
                        <c:v>0.14600954430066732</c:v>
                      </c:pt>
                      <c:pt idx="4">
                        <c:v>0.15278624212199085</c:v>
                      </c:pt>
                      <c:pt idx="5">
                        <c:v>7.554043785730373E-2</c:v>
                      </c:pt>
                      <c:pt idx="6">
                        <c:v>0</c:v>
                      </c:pt>
                      <c:pt idx="7">
                        <c:v>0</c:v>
                      </c:pt>
                      <c:pt idx="8">
                        <c:v>2.7297104168104443E-2</c:v>
                      </c:pt>
                      <c:pt idx="9">
                        <c:v>0.12276097596351</c:v>
                      </c:pt>
                      <c:pt idx="10">
                        <c:v>0.33862230752466127</c:v>
                      </c:pt>
                      <c:pt idx="11">
                        <c:v>3.5849475848291873E-2</c:v>
                      </c:pt>
                      <c:pt idx="12">
                        <c:v>4.5636597401382484E-2</c:v>
                      </c:pt>
                      <c:pt idx="13">
                        <c:v>0.15569378149353014</c:v>
                      </c:pt>
                      <c:pt idx="14">
                        <c:v>0</c:v>
                      </c:pt>
                      <c:pt idx="15">
                        <c:v>5.6583436149761294E-2</c:v>
                      </c:pt>
                      <c:pt idx="16">
                        <c:v>0.13768200746318399</c:v>
                      </c:pt>
                      <c:pt idx="17">
                        <c:v>4.4129423703823119E-2</c:v>
                      </c:pt>
                      <c:pt idx="18">
                        <c:v>0.109800161689684</c:v>
                      </c:pt>
                      <c:pt idx="19">
                        <c:v>8.2922000503893423E-2</c:v>
                      </c:pt>
                      <c:pt idx="20">
                        <c:v>0.16845641640688427</c:v>
                      </c:pt>
                      <c:pt idx="21">
                        <c:v>5.8748998392431355E-2</c:v>
                      </c:pt>
                      <c:pt idx="22">
                        <c:v>6.2794429531025705E-3</c:v>
                      </c:pt>
                      <c:pt idx="23">
                        <c:v>0.47321146792956525</c:v>
                      </c:pt>
                      <c:pt idx="24">
                        <c:v>0.21621184221777068</c:v>
                      </c:pt>
                      <c:pt idx="25">
                        <c:v>0.12672717385742707</c:v>
                      </c:pt>
                      <c:pt idx="26">
                        <c:v>1.6737363922685159E-2</c:v>
                      </c:pt>
                      <c:pt idx="27">
                        <c:v>0</c:v>
                      </c:pt>
                      <c:pt idx="28">
                        <c:v>0</c:v>
                      </c:pt>
                      <c:pt idx="29">
                        <c:v>0</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0.25079886636102477</c:v>
                      </c:pt>
                      <c:pt idx="1">
                        <c:v>0.44738874164959858</c:v>
                      </c:pt>
                      <c:pt idx="2">
                        <c:v>0.35680189907469323</c:v>
                      </c:pt>
                      <c:pt idx="3">
                        <c:v>0.3846901099093254</c:v>
                      </c:pt>
                      <c:pt idx="4">
                        <c:v>0.14622215419536297</c:v>
                      </c:pt>
                      <c:pt idx="5">
                        <c:v>0.23652551877114317</c:v>
                      </c:pt>
                      <c:pt idx="6">
                        <c:v>0.26184918147784397</c:v>
                      </c:pt>
                      <c:pt idx="7">
                        <c:v>9.0880455161544152E-2</c:v>
                      </c:pt>
                      <c:pt idx="8">
                        <c:v>0.27927351643595383</c:v>
                      </c:pt>
                      <c:pt idx="9">
                        <c:v>0.51189449556247002</c:v>
                      </c:pt>
                      <c:pt idx="10">
                        <c:v>0.27009460308447814</c:v>
                      </c:pt>
                      <c:pt idx="11">
                        <c:v>0.43089856805552712</c:v>
                      </c:pt>
                      <c:pt idx="12">
                        <c:v>0.25678577422949905</c:v>
                      </c:pt>
                      <c:pt idx="13">
                        <c:v>0.45249501723804092</c:v>
                      </c:pt>
                      <c:pt idx="14">
                        <c:v>9.388957069135935E-2</c:v>
                      </c:pt>
                      <c:pt idx="15">
                        <c:v>0.42767553902945227</c:v>
                      </c:pt>
                      <c:pt idx="16">
                        <c:v>0.39934486332665642</c:v>
                      </c:pt>
                      <c:pt idx="17">
                        <c:v>0.28449626468566924</c:v>
                      </c:pt>
                      <c:pt idx="18">
                        <c:v>0.37316719704748602</c:v>
                      </c:pt>
                      <c:pt idx="19">
                        <c:v>0.30105454909253621</c:v>
                      </c:pt>
                      <c:pt idx="20">
                        <c:v>0.38074859851938453</c:v>
                      </c:pt>
                      <c:pt idx="21">
                        <c:v>0.37146494973955979</c:v>
                      </c:pt>
                      <c:pt idx="22">
                        <c:v>7.0734408384888384E-2</c:v>
                      </c:pt>
                      <c:pt idx="23">
                        <c:v>0.26971205038716378</c:v>
                      </c:pt>
                      <c:pt idx="24">
                        <c:v>0.43222108584903807</c:v>
                      </c:pt>
                      <c:pt idx="25">
                        <c:v>0.31937322276247943</c:v>
                      </c:pt>
                      <c:pt idx="26">
                        <c:v>5.5735722594230465E-2</c:v>
                      </c:pt>
                      <c:pt idx="27">
                        <c:v>0.28686006995292518</c:v>
                      </c:pt>
                      <c:pt idx="28">
                        <c:v>4.6709212672104788E-2</c:v>
                      </c:pt>
                      <c:pt idx="29">
                        <c:v>0.45064882558495445</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5.9683984175681305E-2</c:v>
                      </c:pt>
                      <c:pt idx="1">
                        <c:v>0.15462406172951965</c:v>
                      </c:pt>
                      <c:pt idx="2">
                        <c:v>0.11369263850297018</c:v>
                      </c:pt>
                      <c:pt idx="3">
                        <c:v>0.12014619583161835</c:v>
                      </c:pt>
                      <c:pt idx="4">
                        <c:v>4.270619735804361E-2</c:v>
                      </c:pt>
                      <c:pt idx="5">
                        <c:v>0.12657920436015616</c:v>
                      </c:pt>
                      <c:pt idx="6">
                        <c:v>7.9252836396136325E-2</c:v>
                      </c:pt>
                      <c:pt idx="7">
                        <c:v>1.3716478101916906E-2</c:v>
                      </c:pt>
                      <c:pt idx="8">
                        <c:v>6.2865804298135111E-2</c:v>
                      </c:pt>
                      <c:pt idx="9">
                        <c:v>0.1306662123911515</c:v>
                      </c:pt>
                      <c:pt idx="10">
                        <c:v>0.10070871868797004</c:v>
                      </c:pt>
                      <c:pt idx="11">
                        <c:v>0.12462641152733006</c:v>
                      </c:pt>
                      <c:pt idx="12">
                        <c:v>0.10374861016611266</c:v>
                      </c:pt>
                      <c:pt idx="13">
                        <c:v>0.15452104608953676</c:v>
                      </c:pt>
                      <c:pt idx="14">
                        <c:v>2.3281459001593192E-2</c:v>
                      </c:pt>
                      <c:pt idx="15">
                        <c:v>6.3583679821165487E-2</c:v>
                      </c:pt>
                      <c:pt idx="16">
                        <c:v>0.10909984687167205</c:v>
                      </c:pt>
                      <c:pt idx="17">
                        <c:v>0.10639224466385584</c:v>
                      </c:pt>
                      <c:pt idx="18">
                        <c:v>0.12432643353334746</c:v>
                      </c:pt>
                      <c:pt idx="19">
                        <c:v>9.1904437285143609E-2</c:v>
                      </c:pt>
                      <c:pt idx="20">
                        <c:v>0.13736581521717406</c:v>
                      </c:pt>
                      <c:pt idx="21">
                        <c:v>0.12041203850271143</c:v>
                      </c:pt>
                      <c:pt idx="22">
                        <c:v>1.4033498616643804E-2</c:v>
                      </c:pt>
                      <c:pt idx="23">
                        <c:v>6.3718963610770341E-2</c:v>
                      </c:pt>
                      <c:pt idx="24">
                        <c:v>0.12004813223413999</c:v>
                      </c:pt>
                      <c:pt idx="25">
                        <c:v>7.2276045204089742E-2</c:v>
                      </c:pt>
                      <c:pt idx="26">
                        <c:v>8.4803067336758908E-3</c:v>
                      </c:pt>
                      <c:pt idx="27">
                        <c:v>8.0673843197474754E-2</c:v>
                      </c:pt>
                      <c:pt idx="28">
                        <c:v>6.8487616626953639E-3</c:v>
                      </c:pt>
                      <c:pt idx="29">
                        <c:v>4.2041456581731133E-2</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0.1911148821853435</c:v>
                      </c:pt>
                      <c:pt idx="1">
                        <c:v>0.29276467992007899</c:v>
                      </c:pt>
                      <c:pt idx="2">
                        <c:v>0.24310926057172305</c:v>
                      </c:pt>
                      <c:pt idx="3">
                        <c:v>0.264543914077707</c:v>
                      </c:pt>
                      <c:pt idx="4">
                        <c:v>0.10351595683731937</c:v>
                      </c:pt>
                      <c:pt idx="5">
                        <c:v>0.10994631441098704</c:v>
                      </c:pt>
                      <c:pt idx="6">
                        <c:v>0.18259634508170761</c:v>
                      </c:pt>
                      <c:pt idx="7">
                        <c:v>7.7163977059627256E-2</c:v>
                      </c:pt>
                      <c:pt idx="8">
                        <c:v>0.21640771213781876</c:v>
                      </c:pt>
                      <c:pt idx="9">
                        <c:v>0.38122828317131857</c:v>
                      </c:pt>
                      <c:pt idx="10">
                        <c:v>0.16938588439650812</c:v>
                      </c:pt>
                      <c:pt idx="11">
                        <c:v>0.30627215652819711</c:v>
                      </c:pt>
                      <c:pt idx="12">
                        <c:v>0.15303716406338641</c:v>
                      </c:pt>
                      <c:pt idx="13">
                        <c:v>0.2979739711485041</c:v>
                      </c:pt>
                      <c:pt idx="14">
                        <c:v>7.0608111689766148E-2</c:v>
                      </c:pt>
                      <c:pt idx="15">
                        <c:v>0.36409185920828674</c:v>
                      </c:pt>
                      <c:pt idx="16">
                        <c:v>0.29024501645498429</c:v>
                      </c:pt>
                      <c:pt idx="17">
                        <c:v>0.17810402002181341</c:v>
                      </c:pt>
                      <c:pt idx="18">
                        <c:v>0.24884076351413853</c:v>
                      </c:pt>
                      <c:pt idx="19">
                        <c:v>0.20915011180739254</c:v>
                      </c:pt>
                      <c:pt idx="20">
                        <c:v>0.2433827833022105</c:v>
                      </c:pt>
                      <c:pt idx="21">
                        <c:v>0.25105291123684836</c:v>
                      </c:pt>
                      <c:pt idx="22">
                        <c:v>5.6700909768244573E-2</c:v>
                      </c:pt>
                      <c:pt idx="23">
                        <c:v>0.20599308677639344</c:v>
                      </c:pt>
                      <c:pt idx="24">
                        <c:v>0.31217295361489816</c:v>
                      </c:pt>
                      <c:pt idx="25">
                        <c:v>0.24709717755838964</c:v>
                      </c:pt>
                      <c:pt idx="26">
                        <c:v>4.7255415860554581E-2</c:v>
                      </c:pt>
                      <c:pt idx="27">
                        <c:v>0.2061862267554504</c:v>
                      </c:pt>
                      <c:pt idx="28">
                        <c:v>3.9860451009409423E-2</c:v>
                      </c:pt>
                      <c:pt idx="29">
                        <c:v>0.40860736900322331</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5.5371996810789758E-3</c:v>
                      </c:pt>
                      <c:pt idx="1">
                        <c:v>1.0067531288573437E-2</c:v>
                      </c:pt>
                      <c:pt idx="2">
                        <c:v>7.8412357251027697E-3</c:v>
                      </c:pt>
                      <c:pt idx="3">
                        <c:v>6.4770011277003724E-3</c:v>
                      </c:pt>
                      <c:pt idx="4">
                        <c:v>2.6985349357273015E-3</c:v>
                      </c:pt>
                      <c:pt idx="5">
                        <c:v>8.8086576329609277E-3</c:v>
                      </c:pt>
                      <c:pt idx="6">
                        <c:v>5.8881877014314073E-3</c:v>
                      </c:pt>
                      <c:pt idx="7">
                        <c:v>2.1231568178351223E-3</c:v>
                      </c:pt>
                      <c:pt idx="8">
                        <c:v>6.3418759192707258E-3</c:v>
                      </c:pt>
                      <c:pt idx="9">
                        <c:v>8.4752075702679754E-3</c:v>
                      </c:pt>
                      <c:pt idx="10">
                        <c:v>6.1941455758722031E-3</c:v>
                      </c:pt>
                      <c:pt idx="11">
                        <c:v>8.8881363199649014E-3</c:v>
                      </c:pt>
                      <c:pt idx="12">
                        <c:v>6.8306306358058766E-3</c:v>
                      </c:pt>
                      <c:pt idx="13">
                        <c:v>9.010767789868656E-3</c:v>
                      </c:pt>
                      <c:pt idx="14">
                        <c:v>2.5165018410163885E-3</c:v>
                      </c:pt>
                      <c:pt idx="15">
                        <c:v>5.4147228786358527E-3</c:v>
                      </c:pt>
                      <c:pt idx="16">
                        <c:v>8.5098578062064601E-3</c:v>
                      </c:pt>
                      <c:pt idx="17">
                        <c:v>8.3529906226255633E-3</c:v>
                      </c:pt>
                      <c:pt idx="18">
                        <c:v>8.569164947997714E-3</c:v>
                      </c:pt>
                      <c:pt idx="19">
                        <c:v>5.6641758942070171E-3</c:v>
                      </c:pt>
                      <c:pt idx="20">
                        <c:v>9.0670153571162614E-3</c:v>
                      </c:pt>
                      <c:pt idx="21">
                        <c:v>7.6220138513156564E-3</c:v>
                      </c:pt>
                      <c:pt idx="22">
                        <c:v>1.9331540420321966E-3</c:v>
                      </c:pt>
                      <c:pt idx="23">
                        <c:v>4.2491186912326506E-3</c:v>
                      </c:pt>
                      <c:pt idx="24">
                        <c:v>6.9093830239689517E-3</c:v>
                      </c:pt>
                      <c:pt idx="25">
                        <c:v>7.1391728464841901E-3</c:v>
                      </c:pt>
                      <c:pt idx="26">
                        <c:v>9.5235764887514765E-4</c:v>
                      </c:pt>
                      <c:pt idx="27">
                        <c:v>1.1473714822805398E-2</c:v>
                      </c:pt>
                      <c:pt idx="28">
                        <c:v>1.0472686561750321E-3</c:v>
                      </c:pt>
                      <c:pt idx="29">
                        <c:v>4.3861429936153488E-3</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0.18677363372757519</c:v>
                      </c:pt>
                      <c:pt idx="1">
                        <c:v>0</c:v>
                      </c:pt>
                      <c:pt idx="2">
                        <c:v>0</c:v>
                      </c:pt>
                      <c:pt idx="3">
                        <c:v>0</c:v>
                      </c:pt>
                      <c:pt idx="4">
                        <c:v>0</c:v>
                      </c:pt>
                      <c:pt idx="5">
                        <c:v>0</c:v>
                      </c:pt>
                      <c:pt idx="6">
                        <c:v>0.22468084624003498</c:v>
                      </c:pt>
                      <c:pt idx="7">
                        <c:v>0.83193583194268006</c:v>
                      </c:pt>
                      <c:pt idx="8">
                        <c:v>0.17478893631903281</c:v>
                      </c:pt>
                      <c:pt idx="9">
                        <c:v>0</c:v>
                      </c:pt>
                      <c:pt idx="10">
                        <c:v>0</c:v>
                      </c:pt>
                      <c:pt idx="11">
                        <c:v>0</c:v>
                      </c:pt>
                      <c:pt idx="12">
                        <c:v>0</c:v>
                      </c:pt>
                      <c:pt idx="13">
                        <c:v>0</c:v>
                      </c:pt>
                      <c:pt idx="14">
                        <c:v>0.72494866745681519</c:v>
                      </c:pt>
                      <c:pt idx="15">
                        <c:v>7.7942200407453366E-2</c:v>
                      </c:pt>
                      <c:pt idx="16">
                        <c:v>0</c:v>
                      </c:pt>
                      <c:pt idx="17">
                        <c:v>0</c:v>
                      </c:pt>
                      <c:pt idx="18">
                        <c:v>0</c:v>
                      </c:pt>
                      <c:pt idx="19">
                        <c:v>0</c:v>
                      </c:pt>
                      <c:pt idx="20">
                        <c:v>0</c:v>
                      </c:pt>
                      <c:pt idx="21">
                        <c:v>0</c:v>
                      </c:pt>
                      <c:pt idx="22">
                        <c:v>0.85661901261780427</c:v>
                      </c:pt>
                      <c:pt idx="23">
                        <c:v>0</c:v>
                      </c:pt>
                      <c:pt idx="24">
                        <c:v>0</c:v>
                      </c:pt>
                      <c:pt idx="25">
                        <c:v>0</c:v>
                      </c:pt>
                      <c:pt idx="26">
                        <c:v>0.87376805169732719</c:v>
                      </c:pt>
                      <c:pt idx="27">
                        <c:v>0</c:v>
                      </c:pt>
                      <c:pt idx="28">
                        <c:v>0.88360409188074751</c:v>
                      </c:pt>
                      <c:pt idx="29">
                        <c:v>0.27762247604804113</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排出量比較シート!$BE$21:$BE$50</c:f>
              <c:numCache>
                <c:formatCode>#,##0_);[Red]\(#,##0\)</c:formatCode>
                <c:ptCount val="30"/>
                <c:pt idx="0">
                  <c:v>0.12864913248046569</c:v>
                </c:pt>
                <c:pt idx="1">
                  <c:v>0.46074696769847745</c:v>
                </c:pt>
                <c:pt idx="2">
                  <c:v>1.7244620492573379</c:v>
                </c:pt>
                <c:pt idx="3">
                  <c:v>1.3817620933816919</c:v>
                </c:pt>
                <c:pt idx="4">
                  <c:v>12.988942053852874</c:v>
                </c:pt>
                <c:pt idx="5">
                  <c:v>0.44111203697154883</c:v>
                </c:pt>
                <c:pt idx="6">
                  <c:v>2.2805412398837006E-2</c:v>
                </c:pt>
                <c:pt idx="7">
                  <c:v>0</c:v>
                </c:pt>
                <c:pt idx="8">
                  <c:v>0.45023410388706531</c:v>
                </c:pt>
                <c:pt idx="9">
                  <c:v>0.65840107809872583</c:v>
                </c:pt>
                <c:pt idx="10">
                  <c:v>2.3085828851637644</c:v>
                </c:pt>
                <c:pt idx="11">
                  <c:v>0.30554528809411652</c:v>
                </c:pt>
                <c:pt idx="12">
                  <c:v>1.0559844897181603</c:v>
                </c:pt>
                <c:pt idx="13">
                  <c:v>0.79123592123737163</c:v>
                </c:pt>
                <c:pt idx="14">
                  <c:v>7.8328336561160061E-2</c:v>
                </c:pt>
                <c:pt idx="15">
                  <c:v>0.53233407289873602</c:v>
                </c:pt>
                <c:pt idx="16">
                  <c:v>0.54736762105145553</c:v>
                </c:pt>
                <c:pt idx="17">
                  <c:v>0.19224191477132424</c:v>
                </c:pt>
                <c:pt idx="18">
                  <c:v>0.38866245016600143</c:v>
                </c:pt>
                <c:pt idx="19">
                  <c:v>0.70363017354769819</c:v>
                </c:pt>
                <c:pt idx="20">
                  <c:v>0.56467296103693154</c:v>
                </c:pt>
                <c:pt idx="21">
                  <c:v>0.20547354081258082</c:v>
                </c:pt>
                <c:pt idx="22">
                  <c:v>7.3587380428731225E-2</c:v>
                </c:pt>
                <c:pt idx="23">
                  <c:v>2.6126292313606005</c:v>
                </c:pt>
                <c:pt idx="24">
                  <c:v>0.72601381405157572</c:v>
                </c:pt>
                <c:pt idx="25">
                  <c:v>0.36661811932297445</c:v>
                </c:pt>
                <c:pt idx="26">
                  <c:v>0.39045605420658869</c:v>
                </c:pt>
                <c:pt idx="27">
                  <c:v>0</c:v>
                </c:pt>
                <c:pt idx="28">
                  <c:v>7.358733879205899E-2</c:v>
                </c:pt>
                <c:pt idx="29">
                  <c:v>6.0601337828754459E-2</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排出量比較シート!$BI$21:$BI$50</c:f>
              <c:numCache>
                <c:formatCode>#,##0_);[Red]\(#,##0\)</c:formatCode>
                <c:ptCount val="30"/>
                <c:pt idx="0">
                  <c:v>3.4183487539865531</c:v>
                </c:pt>
                <c:pt idx="1">
                  <c:v>1.0559726561718668</c:v>
                </c:pt>
                <c:pt idx="2">
                  <c:v>0.89986453405581679</c:v>
                </c:pt>
                <c:pt idx="3">
                  <c:v>1.5080957200277918</c:v>
                </c:pt>
                <c:pt idx="4">
                  <c:v>1.0733977167473197</c:v>
                </c:pt>
                <c:pt idx="5">
                  <c:v>1.3053330155357166</c:v>
                </c:pt>
                <c:pt idx="6">
                  <c:v>2.0720622917195639</c:v>
                </c:pt>
                <c:pt idx="7">
                  <c:v>0.72286141489100197</c:v>
                </c:pt>
                <c:pt idx="8">
                  <c:v>1.5512765820360366</c:v>
                </c:pt>
                <c:pt idx="9">
                  <c:v>0.36297056835864877</c:v>
                </c:pt>
                <c:pt idx="10">
                  <c:v>0.99438811956588158</c:v>
                </c:pt>
                <c:pt idx="11">
                  <c:v>1.237133392201955</c:v>
                </c:pt>
                <c:pt idx="12">
                  <c:v>1.1648284201134693</c:v>
                </c:pt>
                <c:pt idx="13">
                  <c:v>0.58909989063585622</c:v>
                </c:pt>
                <c:pt idx="14">
                  <c:v>1.158962947092296</c:v>
                </c:pt>
                <c:pt idx="15">
                  <c:v>1.4016891973397048</c:v>
                </c:pt>
                <c:pt idx="16">
                  <c:v>0.76227411034665904</c:v>
                </c:pt>
                <c:pt idx="17">
                  <c:v>1.6710575092046198</c:v>
                </c:pt>
                <c:pt idx="18">
                  <c:v>0.5973890604236094</c:v>
                </c:pt>
                <c:pt idx="19">
                  <c:v>1.6818801877653695</c:v>
                </c:pt>
                <c:pt idx="20">
                  <c:v>0.54048020510668249</c:v>
                </c:pt>
                <c:pt idx="21">
                  <c:v>0.75996962750092079</c:v>
                </c:pt>
                <c:pt idx="22">
                  <c:v>0.36939173624386001</c:v>
                </c:pt>
                <c:pt idx="23">
                  <c:v>0.51819200118836117</c:v>
                </c:pt>
                <c:pt idx="24">
                  <c:v>0.42415192125781648</c:v>
                </c:pt>
                <c:pt idx="25">
                  <c:v>0.8959885298382807</c:v>
                </c:pt>
                <c:pt idx="26">
                  <c:v>0.56898198663302779</c:v>
                </c:pt>
                <c:pt idx="27">
                  <c:v>0.49862461565444044</c:v>
                </c:pt>
                <c:pt idx="28">
                  <c:v>0.59591604517186936</c:v>
                </c:pt>
                <c:pt idx="29">
                  <c:v>0.26934058538841554</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排出量比較シート!$BJ$21:$BJ$50</c:f>
              <c:numCache>
                <c:formatCode>#,##0_);[Red]\(#,##0\)</c:formatCode>
                <c:ptCount val="30"/>
                <c:pt idx="0">
                  <c:v>1.8553712512950695</c:v>
                </c:pt>
                <c:pt idx="1">
                  <c:v>1.2301810901072501</c:v>
                </c:pt>
                <c:pt idx="2">
                  <c:v>1.5531197629243947</c:v>
                </c:pt>
                <c:pt idx="3">
                  <c:v>1.2562782078640866</c:v>
                </c:pt>
                <c:pt idx="4">
                  <c:v>1.0318376034867516</c:v>
                </c:pt>
                <c:pt idx="5">
                  <c:v>2.0422314259768237</c:v>
                </c:pt>
                <c:pt idx="6">
                  <c:v>1.3583968089838903</c:v>
                </c:pt>
                <c:pt idx="7">
                  <c:v>0.68284224911594149</c:v>
                </c:pt>
                <c:pt idx="8">
                  <c:v>1.3815889496250786</c:v>
                </c:pt>
                <c:pt idx="9">
                  <c:v>1.2585625665076992</c:v>
                </c:pt>
                <c:pt idx="10">
                  <c:v>1.4345318007306602</c:v>
                </c:pt>
                <c:pt idx="11">
                  <c:v>0.95610947837366844</c:v>
                </c:pt>
                <c:pt idx="12">
                  <c:v>2.0334476348973536</c:v>
                </c:pt>
                <c:pt idx="13">
                  <c:v>0.82568944358675367</c:v>
                </c:pt>
                <c:pt idx="14">
                  <c:v>1.3491093312265512</c:v>
                </c:pt>
                <c:pt idx="15">
                  <c:v>0.96744358103242911</c:v>
                </c:pt>
                <c:pt idx="16">
                  <c:v>0.85175534651577545</c:v>
                </c:pt>
                <c:pt idx="17">
                  <c:v>0.75646861135103782</c:v>
                </c:pt>
                <c:pt idx="18">
                  <c:v>1.0137358058496664</c:v>
                </c:pt>
                <c:pt idx="19">
                  <c:v>0.71212757168943519</c:v>
                </c:pt>
                <c:pt idx="20">
                  <c:v>0.54907646181682335</c:v>
                </c:pt>
                <c:pt idx="21">
                  <c:v>0.76125820892107032</c:v>
                </c:pt>
                <c:pt idx="22">
                  <c:v>0.37731175490233965</c:v>
                </c:pt>
                <c:pt idx="23">
                  <c:v>0.52814436576573076</c:v>
                </c:pt>
                <c:pt idx="24">
                  <c:v>0.49446731721957465</c:v>
                </c:pt>
                <c:pt idx="25">
                  <c:v>0.57722647396164417</c:v>
                </c:pt>
                <c:pt idx="26">
                  <c:v>0.43222496059153392</c:v>
                </c:pt>
                <c:pt idx="27">
                  <c:v>0.71895635987683948</c:v>
                </c:pt>
                <c:pt idx="28">
                  <c:v>0.37675223837657768</c:v>
                </c:pt>
                <c:pt idx="29">
                  <c:v>0.27505224764915798</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排出量比較シート!$BK$21:$BK$50</c:f>
              <c:numCache>
                <c:formatCode>#,##0_);[Red]\(#,##0\)</c:formatCode>
                <c:ptCount val="30"/>
                <c:pt idx="0">
                  <c:v>4.2985883677425916</c:v>
                </c:pt>
                <c:pt idx="1">
                  <c:v>2.3161026477119218</c:v>
                </c:pt>
                <c:pt idx="2">
                  <c:v>2.3975142389781556</c:v>
                </c:pt>
                <c:pt idx="3">
                  <c:v>2.9337874487349906</c:v>
                </c:pt>
                <c:pt idx="4">
                  <c:v>2.687261951353312</c:v>
                </c:pt>
                <c:pt idx="5">
                  <c:v>1.2960555105850924</c:v>
                </c:pt>
                <c:pt idx="6">
                  <c:v>3.4960887300424668</c:v>
                </c:pt>
                <c:pt idx="7">
                  <c:v>17.321890927049665</c:v>
                </c:pt>
                <c:pt idx="8">
                  <c:v>2.8865941654346559</c:v>
                </c:pt>
                <c:pt idx="9">
                  <c:v>2.4735899656713047</c:v>
                </c:pt>
                <c:pt idx="10">
                  <c:v>1.8568989957625475</c:v>
                </c:pt>
                <c:pt idx="11">
                  <c:v>1.9616346449057633</c:v>
                </c:pt>
                <c:pt idx="12">
                  <c:v>1.5367844802828206</c:v>
                </c:pt>
                <c:pt idx="13">
                  <c:v>1.9647064956524067</c:v>
                </c:pt>
                <c:pt idx="14">
                  <c:v>11.891456870527186</c:v>
                </c:pt>
                <c:pt idx="15">
                  <c:v>3.091377739634638</c:v>
                </c:pt>
                <c:pt idx="16">
                  <c:v>1.4887157492101686</c:v>
                </c:pt>
                <c:pt idx="17">
                  <c:v>1.0849131164536272</c:v>
                </c:pt>
                <c:pt idx="18">
                  <c:v>1.3187119661019269</c:v>
                </c:pt>
                <c:pt idx="19">
                  <c:v>1.4923219176725864</c:v>
                </c:pt>
                <c:pt idx="20">
                  <c:v>1.0568027510713445</c:v>
                </c:pt>
                <c:pt idx="21">
                  <c:v>1.1296285950930811</c:v>
                </c:pt>
                <c:pt idx="22">
                  <c:v>10.890100481180667</c:v>
                </c:pt>
                <c:pt idx="23">
                  <c:v>1.3966288790845525</c:v>
                </c:pt>
                <c:pt idx="24">
                  <c:v>1.2876586147047564</c:v>
                </c:pt>
                <c:pt idx="25">
                  <c:v>0.90257944092504583</c:v>
                </c:pt>
                <c:pt idx="26">
                  <c:v>18.938730843292632</c:v>
                </c:pt>
                <c:pt idx="27">
                  <c:v>0.51768993977438527</c:v>
                </c:pt>
                <c:pt idx="28">
                  <c:v>15.525582092449042</c:v>
                </c:pt>
                <c:pt idx="29">
                  <c:v>1.6579982286091375</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排出量比較シート!$BQ$21:$BQ$50</c:f>
              <c:numCache>
                <c:formatCode>#,##0_);[Red]\(#,##0\)</c:formatCode>
                <c:ptCount val="30"/>
                <c:pt idx="0">
                  <c:v>0</c:v>
                </c:pt>
                <c:pt idx="1">
                  <c:v>0</c:v>
                </c:pt>
                <c:pt idx="2">
                  <c:v>0</c:v>
                </c:pt>
                <c:pt idx="3">
                  <c:v>0.42016374580364518</c:v>
                </c:pt>
                <c:pt idx="4">
                  <c:v>0.26348087357788458</c:v>
                </c:pt>
                <c:pt idx="5">
                  <c:v>0.1980848185258782</c:v>
                </c:pt>
                <c:pt idx="6">
                  <c:v>0.15048307599999999</c:v>
                </c:pt>
                <c:pt idx="7">
                  <c:v>0</c:v>
                </c:pt>
                <c:pt idx="8">
                  <c:v>0</c:v>
                </c:pt>
                <c:pt idx="9">
                  <c:v>0</c:v>
                </c:pt>
                <c:pt idx="10">
                  <c:v>0.1264618052980423</c:v>
                </c:pt>
                <c:pt idx="11">
                  <c:v>0</c:v>
                </c:pt>
                <c:pt idx="12">
                  <c:v>3.8578822062668043E-2</c:v>
                </c:pt>
                <c:pt idx="13">
                  <c:v>8.643372631188892E-2</c:v>
                </c:pt>
                <c:pt idx="14">
                  <c:v>0</c:v>
                </c:pt>
                <c:pt idx="15">
                  <c:v>5.6434011919999999E-2</c:v>
                </c:pt>
                <c:pt idx="16">
                  <c:v>0</c:v>
                </c:pt>
                <c:pt idx="17">
                  <c:v>0</c:v>
                </c:pt>
                <c:pt idx="18">
                  <c:v>0.13601041941254521</c:v>
                </c:pt>
                <c:pt idx="19">
                  <c:v>0.27548133729635471</c:v>
                </c:pt>
                <c:pt idx="20">
                  <c:v>0</c:v>
                </c:pt>
                <c:pt idx="21">
                  <c:v>0.1235366640577063</c:v>
                </c:pt>
                <c:pt idx="22">
                  <c:v>8.3838599999999982E-3</c:v>
                </c:pt>
                <c:pt idx="23">
                  <c:v>4.2313681566505897E-2</c:v>
                </c:pt>
                <c:pt idx="24">
                  <c:v>0</c:v>
                </c:pt>
                <c:pt idx="25">
                  <c:v>2.1891190000000001E-2</c:v>
                </c:pt>
                <c:pt idx="26">
                  <c:v>2.3849835520000001E-2</c:v>
                </c:pt>
                <c:pt idx="27">
                  <c:v>0</c:v>
                </c:pt>
                <c:pt idx="28">
                  <c:v>9.7948981199999993E-2</c:v>
                </c:pt>
                <c:pt idx="29">
                  <c:v>0</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排出量比較シート!$BR$21:$BR$50</c:f>
              <c:numCache>
                <c:formatCode>#,##0_);[Red]\(#,##0\)</c:formatCode>
                <c:ptCount val="30"/>
                <c:pt idx="0">
                  <c:v>9.7009575055046788</c:v>
                </c:pt>
                <c:pt idx="1">
                  <c:v>5.0630033616895158</c:v>
                </c:pt>
                <c:pt idx="2">
                  <c:v>6.5749605852157051</c:v>
                </c:pt>
                <c:pt idx="3">
                  <c:v>7.5000872158122061</c:v>
                </c:pt>
                <c:pt idx="4">
                  <c:v>18.04492019901814</c:v>
                </c:pt>
                <c:pt idx="5">
                  <c:v>5.2828168075950597</c:v>
                </c:pt>
                <c:pt idx="6">
                  <c:v>7.0998363191447584</c:v>
                </c:pt>
                <c:pt idx="7">
                  <c:v>18.727594591056608</c:v>
                </c:pt>
                <c:pt idx="8">
                  <c:v>6.2696938009828367</c:v>
                </c:pt>
                <c:pt idx="9">
                  <c:v>4.7535241786363791</c:v>
                </c:pt>
                <c:pt idx="10">
                  <c:v>6.7208636065208953</c:v>
                </c:pt>
                <c:pt idx="11">
                  <c:v>4.4604228035755034</c:v>
                </c:pt>
                <c:pt idx="12">
                  <c:v>5.8296238470744717</c:v>
                </c:pt>
                <c:pt idx="13">
                  <c:v>4.2571654774242775</c:v>
                </c:pt>
                <c:pt idx="14">
                  <c:v>14.477857485407194</c:v>
                </c:pt>
                <c:pt idx="15">
                  <c:v>6.0492786028255079</c:v>
                </c:pt>
                <c:pt idx="16">
                  <c:v>3.6501128271240586</c:v>
                </c:pt>
                <c:pt idx="17">
                  <c:v>3.7046811517806093</c:v>
                </c:pt>
                <c:pt idx="18">
                  <c:v>3.4545097019537492</c:v>
                </c:pt>
                <c:pt idx="19">
                  <c:v>4.8654411879714434</c:v>
                </c:pt>
                <c:pt idx="20">
                  <c:v>2.7110323790317818</c:v>
                </c:pt>
                <c:pt idx="21">
                  <c:v>2.979866636385359</c:v>
                </c:pt>
                <c:pt idx="22">
                  <c:v>11.718775212755599</c:v>
                </c:pt>
                <c:pt idx="23">
                  <c:v>5.0979081589657502</c:v>
                </c:pt>
                <c:pt idx="24">
                  <c:v>2.9322916672337231</c:v>
                </c:pt>
                <c:pt idx="25">
                  <c:v>2.7643037540479449</c:v>
                </c:pt>
                <c:pt idx="26">
                  <c:v>20.354243680243783</c:v>
                </c:pt>
                <c:pt idx="27">
                  <c:v>1.7352709153056651</c:v>
                </c:pt>
                <c:pt idx="28">
                  <c:v>16.669786695989547</c:v>
                </c:pt>
                <c:pt idx="29">
                  <c:v>2.2629923994754657</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排出量比較シート!$BF$21:$BF$68</c15:sqref>
                        </c15:formulaRef>
                      </c:ext>
                    </c:extLst>
                    <c:numCache>
                      <c:formatCode>#,##0_);[Red]\(#,##0\)</c:formatCode>
                      <c:ptCount val="48"/>
                      <c:pt idx="0">
                        <c:v>0</c:v>
                      </c:pt>
                      <c:pt idx="1">
                        <c:v>0</c:v>
                      </c:pt>
                      <c:pt idx="2">
                        <c:v>0.38562488727483857</c:v>
                      </c:pt>
                      <c:pt idx="3">
                        <c:v>0.11359699511966254</c:v>
                      </c:pt>
                      <c:pt idx="4">
                        <c:v>9.868990368847248</c:v>
                      </c:pt>
                      <c:pt idx="5">
                        <c:v>0</c:v>
                      </c:pt>
                      <c:pt idx="6">
                        <c:v>0</c:v>
                      </c:pt>
                      <c:pt idx="7">
                        <c:v>0</c:v>
                      </c:pt>
                      <c:pt idx="8">
                        <c:v>0.26388601083362678</c:v>
                      </c:pt>
                      <c:pt idx="9">
                        <c:v>0</c:v>
                      </c:pt>
                      <c:pt idx="10">
                        <c:v>0</c:v>
                      </c:pt>
                      <c:pt idx="11">
                        <c:v>0</c:v>
                      </c:pt>
                      <c:pt idx="12">
                        <c:v>0.68622746243318411</c:v>
                      </c:pt>
                      <c:pt idx="13">
                        <c:v>6.9267538411162774E-2</c:v>
                      </c:pt>
                      <c:pt idx="14">
                        <c:v>0</c:v>
                      </c:pt>
                      <c:pt idx="15">
                        <c:v>0</c:v>
                      </c:pt>
                      <c:pt idx="16">
                        <c:v>0</c:v>
                      </c:pt>
                      <c:pt idx="17">
                        <c:v>0</c:v>
                      </c:pt>
                      <c:pt idx="18">
                        <c:v>0</c:v>
                      </c:pt>
                      <c:pt idx="19">
                        <c:v>0.16872429867970304</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4.3076890086692111E-2</c:v>
                      </c:pt>
                      <c:pt idx="1">
                        <c:v>6.3571486470328648E-2</c:v>
                      </c:pt>
                      <c:pt idx="2">
                        <c:v>8.4210536996079319E-2</c:v>
                      </c:pt>
                      <c:pt idx="3">
                        <c:v>0.1730807816660283</c:v>
                      </c:pt>
                      <c:pt idx="4">
                        <c:v>0.36293613840643801</c:v>
                      </c:pt>
                      <c:pt idx="5">
                        <c:v>4.2045742205894562E-2</c:v>
                      </c:pt>
                      <c:pt idx="6">
                        <c:v>2.2805412398837006E-2</c:v>
                      </c:pt>
                      <c:pt idx="7">
                        <c:v>0</c:v>
                      </c:pt>
                      <c:pt idx="8">
                        <c:v>1.5203608265891337E-2</c:v>
                      </c:pt>
                      <c:pt idx="9">
                        <c:v>7.4853810663181614E-2</c:v>
                      </c:pt>
                      <c:pt idx="10">
                        <c:v>3.2748542165141954E-2</c:v>
                      </c:pt>
                      <c:pt idx="11">
                        <c:v>0.14564146852416618</c:v>
                      </c:pt>
                      <c:pt idx="12">
                        <c:v>0.10371283077453992</c:v>
                      </c:pt>
                      <c:pt idx="13">
                        <c:v>5.9154191202313473E-2</c:v>
                      </c:pt>
                      <c:pt idx="14">
                        <c:v>7.8328336561160061E-2</c:v>
                      </c:pt>
                      <c:pt idx="15">
                        <c:v>0.19004510332364169</c:v>
                      </c:pt>
                      <c:pt idx="16">
                        <c:v>4.4812759545897286E-2</c:v>
                      </c:pt>
                      <c:pt idx="17">
                        <c:v>2.875647053683027E-2</c:v>
                      </c:pt>
                      <c:pt idx="18">
                        <c:v>9.3567263328977017E-3</c:v>
                      </c:pt>
                      <c:pt idx="19">
                        <c:v>0.13145375822736327</c:v>
                      </c:pt>
                      <c:pt idx="20">
                        <c:v>0.10798216170220756</c:v>
                      </c:pt>
                      <c:pt idx="21">
                        <c:v>3.0409360581917531E-2</c:v>
                      </c:pt>
                      <c:pt idx="22">
                        <c:v>0</c:v>
                      </c:pt>
                      <c:pt idx="23">
                        <c:v>0.20024062808631063</c:v>
                      </c:pt>
                      <c:pt idx="24">
                        <c:v>9.2017630759154284E-2</c:v>
                      </c:pt>
                      <c:pt idx="25">
                        <c:v>1.6305716889002175E-2</c:v>
                      </c:pt>
                      <c:pt idx="26">
                        <c:v>4.9779670359334019E-2</c:v>
                      </c:pt>
                      <c:pt idx="27">
                        <c:v>0</c:v>
                      </c:pt>
                      <c:pt idx="28">
                        <c:v>7.358733879205899E-2</c:v>
                      </c:pt>
                      <c:pt idx="29">
                        <c:v>6.0601337828754459E-2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8.557224239377359E-2</c:v>
                      </c:pt>
                      <c:pt idx="1">
                        <c:v>0.39717548122814883</c:v>
                      </c:pt>
                      <c:pt idx="2">
                        <c:v>1.25462662498642</c:v>
                      </c:pt>
                      <c:pt idx="3">
                        <c:v>1.0950843165960009</c:v>
                      </c:pt>
                      <c:pt idx="4">
                        <c:v>2.757015546599189</c:v>
                      </c:pt>
                      <c:pt idx="5">
                        <c:v>0.39906629476565425</c:v>
                      </c:pt>
                      <c:pt idx="6">
                        <c:v>0</c:v>
                      </c:pt>
                      <c:pt idx="7">
                        <c:v>0</c:v>
                      </c:pt>
                      <c:pt idx="8">
                        <c:v>0.17114448478754718</c:v>
                      </c:pt>
                      <c:pt idx="9">
                        <c:v>0.58354726743554419</c:v>
                      </c:pt>
                      <c:pt idx="10">
                        <c:v>2.2758343429986225</c:v>
                      </c:pt>
                      <c:pt idx="11">
                        <c:v>0.15990381956995034</c:v>
                      </c:pt>
                      <c:pt idx="12">
                        <c:v>0.2660441965104362</c:v>
                      </c:pt>
                      <c:pt idx="13">
                        <c:v>0.66281419162389532</c:v>
                      </c:pt>
                      <c:pt idx="14">
                        <c:v>0</c:v>
                      </c:pt>
                      <c:pt idx="15">
                        <c:v>0.34228896957509436</c:v>
                      </c:pt>
                      <c:pt idx="16">
                        <c:v>0.50255486150555828</c:v>
                      </c:pt>
                      <c:pt idx="17">
                        <c:v>0.16348544423449396</c:v>
                      </c:pt>
                      <c:pt idx="18">
                        <c:v>0.37930572383310374</c:v>
                      </c:pt>
                      <c:pt idx="19">
                        <c:v>0.40345211664063185</c:v>
                      </c:pt>
                      <c:pt idx="20">
                        <c:v>0.45669079933472395</c:v>
                      </c:pt>
                      <c:pt idx="21">
                        <c:v>0.17506418023066328</c:v>
                      </c:pt>
                      <c:pt idx="22">
                        <c:v>7.3587380428731225E-2</c:v>
                      </c:pt>
                      <c:pt idx="23">
                        <c:v>2.4123886032742901</c:v>
                      </c:pt>
                      <c:pt idx="24">
                        <c:v>0.63399618329242147</c:v>
                      </c:pt>
                      <c:pt idx="25">
                        <c:v>0.35031240243397227</c:v>
                      </c:pt>
                      <c:pt idx="26">
                        <c:v>0.34067638384725468</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2.4329891449970482</c:v>
                      </c:pt>
                      <c:pt idx="1">
                        <c:v>2.26513070295396</c:v>
                      </c:pt>
                      <c:pt idx="2">
                        <c:v>2.3459584231462198</c:v>
                      </c:pt>
                      <c:pt idx="3">
                        <c:v>2.8852093753803238</c:v>
                      </c:pt>
                      <c:pt idx="4">
                        <c:v>2.6385671037838505</c:v>
                      </c:pt>
                      <c:pt idx="5">
                        <c:v>1.2495209859893359</c:v>
                      </c:pt>
                      <c:pt idx="6">
                        <c:v>1.8590863287947235</c:v>
                      </c:pt>
                      <c:pt idx="7">
                        <c:v>1.7019723205160968</c:v>
                      </c:pt>
                      <c:pt idx="8">
                        <c:v>1.7509594347771782</c:v>
                      </c:pt>
                      <c:pt idx="9">
                        <c:v>2.433302861567074</c:v>
                      </c:pt>
                      <c:pt idx="10">
                        <c:v>1.8152689881881756</c:v>
                      </c:pt>
                      <c:pt idx="11">
                        <c:v>1.9219897989829042</c:v>
                      </c:pt>
                      <c:pt idx="12">
                        <c:v>1.4969644730377691</c:v>
                      </c:pt>
                      <c:pt idx="13">
                        <c:v>1.9263461660922911</c:v>
                      </c:pt>
                      <c:pt idx="14">
                        <c:v>1.3593198238355648</c:v>
                      </c:pt>
                      <c:pt idx="15">
                        <c:v>2.5871284872027309</c:v>
                      </c:pt>
                      <c:pt idx="16">
                        <c:v>1.4576538080747325</c:v>
                      </c:pt>
                      <c:pt idx="17">
                        <c:v>1.0539679495329861</c:v>
                      </c:pt>
                      <c:pt idx="18">
                        <c:v>1.2891097026514269</c:v>
                      </c:pt>
                      <c:pt idx="19">
                        <c:v>1.4647632029809965</c:v>
                      </c:pt>
                      <c:pt idx="20">
                        <c:v>1.0322217788570238</c:v>
                      </c:pt>
                      <c:pt idx="21">
                        <c:v>1.1069160103154785</c:v>
                      </c:pt>
                      <c:pt idx="22">
                        <c:v>0.82892063166976171</c:v>
                      </c:pt>
                      <c:pt idx="23">
                        <c:v>1.3749672622401037</c:v>
                      </c:pt>
                      <c:pt idx="24">
                        <c:v>1.2673982884378461</c:v>
                      </c:pt>
                      <c:pt idx="25">
                        <c:v>0.88284459862471243</c:v>
                      </c:pt>
                      <c:pt idx="26">
                        <c:v>1.1344584793774362</c:v>
                      </c:pt>
                      <c:pt idx="27">
                        <c:v>0.49777993615185956</c:v>
                      </c:pt>
                      <c:pt idx="28">
                        <c:v>0.77863261198159872</c:v>
                      </c:pt>
                      <c:pt idx="29">
                        <c:v>1.0198148671312968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1.6652429895083094E-2</c:v>
                </c:pt>
                <c:pt idx="3">
                  <c:v>0.35189877487179688</c:v>
                </c:pt>
                <c:pt idx="4">
                  <c:v>0.83902550454542391</c:v>
                </c:pt>
                <c:pt idx="5">
                  <c:v>0.58531977404864688</c:v>
                </c:pt>
                <c:pt idx="7">
                  <c:v>0.8636272238556717</c:v>
                </c:pt>
                <c:pt idx="8">
                  <c:v>1.9368178184830723E-2</c:v>
                </c:pt>
                <c:pt idx="9">
                  <c:v>0</c:v>
                </c:pt>
                <c:pt idx="10">
                  <c:v>2.3754270000000001E-2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0.36855120476687997</c:v>
                </c:pt>
                <c:pt idx="4">
                  <c:v>0.83902550454542391</c:v>
                </c:pt>
                <c:pt idx="5">
                  <c:v>0.58531977404864688</c:v>
                </c:pt>
                <c:pt idx="6">
                  <c:v>0.88299540204050242</c:v>
                </c:pt>
                <c:pt idx="10">
                  <c:v>2.3754270000000001E-2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再エネ比較シート!$BM$72:$BM$161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再エネ比較シート!$BK$72:$BK$161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再エネ比較シート!$BE$72:$BE$161</c:f>
              <c:numCache>
                <c:formatCode>#,##0_);[Red]\(#,##0\)</c:formatCode>
                <c:ptCount val="90"/>
                <c:pt idx="0">
                  <c:v>1243736.085</c:v>
                </c:pt>
                <c:pt idx="1">
                  <c:v>221242.712</c:v>
                </c:pt>
                <c:pt idx="2">
                  <c:v>4988.9750000000004</c:v>
                </c:pt>
                <c:pt idx="3">
                  <c:v>142657.652</c:v>
                </c:pt>
                <c:pt idx="4">
                  <c:v>522513.19700000004</c:v>
                </c:pt>
                <c:pt idx="5">
                  <c:v>752735.01699999999</c:v>
                </c:pt>
                <c:pt idx="6">
                  <c:v>705894.98199999984</c:v>
                </c:pt>
                <c:pt idx="7">
                  <c:v>1358937.1519999998</c:v>
                </c:pt>
                <c:pt idx="8">
                  <c:v>266507.609</c:v>
                </c:pt>
                <c:pt idx="9">
                  <c:v>202001.641</c:v>
                </c:pt>
                <c:pt idx="10">
                  <c:v>1118033.4000000001</c:v>
                </c:pt>
                <c:pt idx="11">
                  <c:v>2483199.9560000002</c:v>
                </c:pt>
                <c:pt idx="12">
                  <c:v>1487305.8419999999</c:v>
                </c:pt>
                <c:pt idx="13">
                  <c:v>3287623.5490000006</c:v>
                </c:pt>
                <c:pt idx="14">
                  <c:v>4636650.1899999995</c:v>
                </c:pt>
                <c:pt idx="15">
                  <c:v>405014.68799999997</c:v>
                </c:pt>
                <c:pt idx="16">
                  <c:v>200710.42199999999</c:v>
                </c:pt>
                <c:pt idx="17">
                  <c:v>1249767.986</c:v>
                </c:pt>
                <c:pt idx="18">
                  <c:v>120929.92300000001</c:v>
                </c:pt>
                <c:pt idx="19">
                  <c:v>526414.31400000001</c:v>
                </c:pt>
                <c:pt idx="20">
                  <c:v>998484.18699999992</c:v>
                </c:pt>
                <c:pt idx="21">
                  <c:v>1151231.1340000001</c:v>
                </c:pt>
                <c:pt idx="22">
                  <c:v>2834917.6119999997</c:v>
                </c:pt>
                <c:pt idx="23">
                  <c:v>5532434.2780000009</c:v>
                </c:pt>
                <c:pt idx="24">
                  <c:v>681268.91399999987</c:v>
                </c:pt>
                <c:pt idx="25">
                  <c:v>1447088.385</c:v>
                </c:pt>
                <c:pt idx="26">
                  <c:v>711904.21200000006</c:v>
                </c:pt>
                <c:pt idx="27">
                  <c:v>1432960.4609999999</c:v>
                </c:pt>
                <c:pt idx="28">
                  <c:v>93427.482000000004</c:v>
                </c:pt>
                <c:pt idx="29">
                  <c:v>95681.205000000002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再エネ比較シート!$BF$72:$BF$161</c:f>
              <c:numCache>
                <c:formatCode>#,##0_);[Red]\(#,##0\)</c:formatCode>
                <c:ptCount val="90"/>
                <c:pt idx="0">
                  <c:v>68476.187999999995</c:v>
                </c:pt>
                <c:pt idx="1">
                  <c:v>2130986.3760000002</c:v>
                </c:pt>
                <c:pt idx="2">
                  <c:v>91170.358999999982</c:v>
                </c:pt>
                <c:pt idx="3">
                  <c:v>46325.233</c:v>
                </c:pt>
                <c:pt idx="4">
                  <c:v>958306.152</c:v>
                </c:pt>
                <c:pt idx="5">
                  <c:v>319976.94099999999</c:v>
                </c:pt>
                <c:pt idx="6">
                  <c:v>1617.9570000000001</c:v>
                </c:pt>
                <c:pt idx="7">
                  <c:v>373801.69799999997</c:v>
                </c:pt>
                <c:pt idx="8">
                  <c:v>132011.05499999999</c:v>
                </c:pt>
                <c:pt idx="9">
                  <c:v>3260.1950000000002</c:v>
                </c:pt>
                <c:pt idx="10">
                  <c:v>499122.87400000001</c:v>
                </c:pt>
                <c:pt idx="11">
                  <c:v>2442735.0109999995</c:v>
                </c:pt>
                <c:pt idx="12">
                  <c:v>359894.90600000002</c:v>
                </c:pt>
                <c:pt idx="13">
                  <c:v>384578.614</c:v>
                </c:pt>
                <c:pt idx="14">
                  <c:v>783089.7</c:v>
                </c:pt>
                <c:pt idx="15">
                  <c:v>323.59100000000001</c:v>
                </c:pt>
                <c:pt idx="16">
                  <c:v>816039.29</c:v>
                </c:pt>
                <c:pt idx="17">
                  <c:v>268795.93699999998</c:v>
                </c:pt>
                <c:pt idx="18">
                  <c:v>35515.021000000001</c:v>
                </c:pt>
                <c:pt idx="19">
                  <c:v>80988.845000000001</c:v>
                </c:pt>
                <c:pt idx="20">
                  <c:v>1617.9570000000001</c:v>
                </c:pt>
                <c:pt idx="21">
                  <c:v>511594.24800000002</c:v>
                </c:pt>
                <c:pt idx="22">
                  <c:v>442473.35499999992</c:v>
                </c:pt>
                <c:pt idx="23">
                  <c:v>167432.14199999999</c:v>
                </c:pt>
                <c:pt idx="24">
                  <c:v>5015.6660000000002</c:v>
                </c:pt>
                <c:pt idx="25">
                  <c:v>196463.557</c:v>
                </c:pt>
                <c:pt idx="26">
                  <c:v>375827.76699999999</c:v>
                </c:pt>
                <c:pt idx="27">
                  <c:v>1246506.92</c:v>
                </c:pt>
                <c:pt idx="28">
                  <c:v>2277.7159999999999</c:v>
                </c:pt>
                <c:pt idx="29">
                  <c:v>236901.084</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再エネ比較シート!$BG$72:$BG$161</c:f>
              <c:numCache>
                <c:formatCode>#,##0_);[Red]\(#,##0\)</c:formatCode>
                <c:ptCount val="90"/>
                <c:pt idx="0">
                  <c:v>25180.859</c:v>
                </c:pt>
                <c:pt idx="1">
                  <c:v>391124.66700000002</c:v>
                </c:pt>
                <c:pt idx="2">
                  <c:v>0</c:v>
                </c:pt>
                <c:pt idx="3">
                  <c:v>0</c:v>
                </c:pt>
                <c:pt idx="4">
                  <c:v>256203.60500000004</c:v>
                </c:pt>
                <c:pt idx="5">
                  <c:v>587562.03099999996</c:v>
                </c:pt>
                <c:pt idx="6">
                  <c:v>7998.2290000000003</c:v>
                </c:pt>
                <c:pt idx="7">
                  <c:v>15787.475</c:v>
                </c:pt>
                <c:pt idx="8">
                  <c:v>5557.7709999999997</c:v>
                </c:pt>
                <c:pt idx="9">
                  <c:v>0</c:v>
                </c:pt>
                <c:pt idx="10">
                  <c:v>96346.17</c:v>
                </c:pt>
                <c:pt idx="11">
                  <c:v>120815.141</c:v>
                </c:pt>
                <c:pt idx="12">
                  <c:v>27638.764999999999</c:v>
                </c:pt>
                <c:pt idx="13">
                  <c:v>297172.09299999999</c:v>
                </c:pt>
                <c:pt idx="14">
                  <c:v>214800.217</c:v>
                </c:pt>
                <c:pt idx="15">
                  <c:v>0</c:v>
                </c:pt>
                <c:pt idx="16">
                  <c:v>279923.886</c:v>
                </c:pt>
                <c:pt idx="17">
                  <c:v>65331.663999999997</c:v>
                </c:pt>
                <c:pt idx="18">
                  <c:v>0</c:v>
                </c:pt>
                <c:pt idx="19">
                  <c:v>173002.88499999995</c:v>
                </c:pt>
                <c:pt idx="20">
                  <c:v>0</c:v>
                </c:pt>
                <c:pt idx="21">
                  <c:v>388574.18399999995</c:v>
                </c:pt>
                <c:pt idx="22">
                  <c:v>71427.133000000002</c:v>
                </c:pt>
                <c:pt idx="23">
                  <c:v>0</c:v>
                </c:pt>
                <c:pt idx="24">
                  <c:v>0</c:v>
                </c:pt>
                <c:pt idx="25">
                  <c:v>537286.13199999987</c:v>
                </c:pt>
                <c:pt idx="26">
                  <c:v>285284.81800000003</c:v>
                </c:pt>
                <c:pt idx="27">
                  <c:v>270596.82199999999</c:v>
                </c:pt>
                <c:pt idx="28">
                  <c:v>0</c:v>
                </c:pt>
                <c:pt idx="29">
                  <c:v>294564.71500000008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再エネ比較シート!$BH$72:$BH$161</c:f>
              <c:numCache>
                <c:formatCode>#,##0_);[Red]\(#,##0\)</c:formatCode>
                <c:ptCount val="90"/>
                <c:pt idx="0">
                  <c:v>20235.846000000001</c:v>
                </c:pt>
                <c:pt idx="1">
                  <c:v>360.80700000000002</c:v>
                </c:pt>
                <c:pt idx="2">
                  <c:v>0</c:v>
                </c:pt>
                <c:pt idx="3">
                  <c:v>12506.056</c:v>
                </c:pt>
                <c:pt idx="4">
                  <c:v>71333.52</c:v>
                </c:pt>
                <c:pt idx="5">
                  <c:v>14812.95</c:v>
                </c:pt>
                <c:pt idx="6">
                  <c:v>117525.05200000003</c:v>
                </c:pt>
                <c:pt idx="7">
                  <c:v>597906.76400000008</c:v>
                </c:pt>
                <c:pt idx="8">
                  <c:v>83.394999999999996</c:v>
                </c:pt>
                <c:pt idx="9">
                  <c:v>9714.8050000000003</c:v>
                </c:pt>
                <c:pt idx="10">
                  <c:v>2829.3049999999994</c:v>
                </c:pt>
                <c:pt idx="11">
                  <c:v>0</c:v>
                </c:pt>
                <c:pt idx="12">
                  <c:v>6778.0680000000002</c:v>
                </c:pt>
                <c:pt idx="13">
                  <c:v>36871.729999999996</c:v>
                </c:pt>
                <c:pt idx="14">
                  <c:v>1134828.071</c:v>
                </c:pt>
                <c:pt idx="15">
                  <c:v>11962.550999999999</c:v>
                </c:pt>
                <c:pt idx="16">
                  <c:v>0</c:v>
                </c:pt>
                <c:pt idx="17">
                  <c:v>105778.08100000002</c:v>
                </c:pt>
                <c:pt idx="18">
                  <c:v>2608.7979999999993</c:v>
                </c:pt>
                <c:pt idx="19">
                  <c:v>412896.658</c:v>
                </c:pt>
                <c:pt idx="20">
                  <c:v>9349.0920000000024</c:v>
                </c:pt>
                <c:pt idx="21">
                  <c:v>762622.23000000021</c:v>
                </c:pt>
                <c:pt idx="22">
                  <c:v>467151.71400000004</c:v>
                </c:pt>
                <c:pt idx="23">
                  <c:v>194576.13500000001</c:v>
                </c:pt>
                <c:pt idx="24">
                  <c:v>9128.34</c:v>
                </c:pt>
                <c:pt idx="25">
                  <c:v>1944.0889999999999</c:v>
                </c:pt>
                <c:pt idx="26">
                  <c:v>5210469.404000001</c:v>
                </c:pt>
                <c:pt idx="27">
                  <c:v>2623.7599999999993</c:v>
                </c:pt>
                <c:pt idx="28">
                  <c:v>360.56200000000001</c:v>
                </c:pt>
                <c:pt idx="29">
                  <c:v>2205.558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再エネ比較シート!$BI$72:$BI$161</c:f>
              <c:numCache>
                <c:formatCode>#,##0_);[Red]\(#,##0\)</c:formatCode>
                <c:ptCount val="90"/>
                <c:pt idx="0">
                  <c:v>1357628.9779999999</c:v>
                </c:pt>
                <c:pt idx="1">
                  <c:v>2743714.5619999999</c:v>
                </c:pt>
                <c:pt idx="2">
                  <c:v>96159.333999999988</c:v>
                </c:pt>
                <c:pt idx="3">
                  <c:v>201488.94100000002</c:v>
                </c:pt>
                <c:pt idx="4">
                  <c:v>1808356.4739999999</c:v>
                </c:pt>
                <c:pt idx="5">
                  <c:v>1675086.939</c:v>
                </c:pt>
                <c:pt idx="6">
                  <c:v>833036.22</c:v>
                </c:pt>
                <c:pt idx="7">
                  <c:v>2346433.0889999997</c:v>
                </c:pt>
                <c:pt idx="8">
                  <c:v>404159.83</c:v>
                </c:pt>
                <c:pt idx="9">
                  <c:v>214976.641</c:v>
                </c:pt>
                <c:pt idx="10">
                  <c:v>1716331.7490000001</c:v>
                </c:pt>
                <c:pt idx="11">
                  <c:v>5046750.108</c:v>
                </c:pt>
                <c:pt idx="12">
                  <c:v>1881617.5809999998</c:v>
                </c:pt>
                <c:pt idx="13">
                  <c:v>4006245.9860000005</c:v>
                </c:pt>
                <c:pt idx="14">
                  <c:v>6769368.1779999994</c:v>
                </c:pt>
                <c:pt idx="15">
                  <c:v>417300.82999999996</c:v>
                </c:pt>
                <c:pt idx="16">
                  <c:v>1296673.598</c:v>
                </c:pt>
                <c:pt idx="17">
                  <c:v>1689673.6680000001</c:v>
                </c:pt>
                <c:pt idx="18">
                  <c:v>159053.74200000003</c:v>
                </c:pt>
                <c:pt idx="19">
                  <c:v>1193302.702</c:v>
                </c:pt>
                <c:pt idx="20">
                  <c:v>1009451.2359999999</c:v>
                </c:pt>
                <c:pt idx="21">
                  <c:v>2814021.7960000001</c:v>
                </c:pt>
                <c:pt idx="22">
                  <c:v>3815969.8139999998</c:v>
                </c:pt>
                <c:pt idx="23">
                  <c:v>5894442.5550000006</c:v>
                </c:pt>
                <c:pt idx="24">
                  <c:v>695412.91999999981</c:v>
                </c:pt>
                <c:pt idx="25">
                  <c:v>2182782.1630000002</c:v>
                </c:pt>
                <c:pt idx="26">
                  <c:v>6583486.2010000013</c:v>
                </c:pt>
                <c:pt idx="27">
                  <c:v>2952687.963</c:v>
                </c:pt>
                <c:pt idx="28">
                  <c:v>96065.760000000009</c:v>
                </c:pt>
                <c:pt idx="29">
                  <c:v>629352.56200000003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再エネ比較シート!$CO$13:$CO$42</c:f>
              <c:numCache>
                <c:formatCode>0.0%</c:formatCode>
                <c:ptCount val="30"/>
                <c:pt idx="0">
                  <c:v>1.8552875695732839E-3</c:v>
                </c:pt>
                <c:pt idx="1">
                  <c:v>2.6246719160104987E-2</c:v>
                </c:pt>
                <c:pt idx="2">
                  <c:v>7.2463768115942032E-2</c:v>
                </c:pt>
                <c:pt idx="3">
                  <c:v>2.676864244741874E-2</c:v>
                </c:pt>
                <c:pt idx="4">
                  <c:v>4.7393364928909949E-2</c:v>
                </c:pt>
                <c:pt idx="5">
                  <c:v>2.1834061135371178E-3</c:v>
                </c:pt>
                <c:pt idx="6">
                  <c:v>0</c:v>
                </c:pt>
                <c:pt idx="7">
                  <c:v>0</c:v>
                </c:pt>
                <c:pt idx="8">
                  <c:v>2.4752475247524753E-3</c:v>
                </c:pt>
                <c:pt idx="9">
                  <c:v>0.42771084337349397</c:v>
                </c:pt>
                <c:pt idx="10">
                  <c:v>3.5812672176308541E-2</c:v>
                </c:pt>
                <c:pt idx="11">
                  <c:v>2.9850746268656717E-3</c:v>
                </c:pt>
                <c:pt idx="12">
                  <c:v>2.2026431718061676E-3</c:v>
                </c:pt>
                <c:pt idx="13">
                  <c:v>2.9585798816568047E-3</c:v>
                </c:pt>
                <c:pt idx="14">
                  <c:v>2.717391304347826E-3</c:v>
                </c:pt>
                <c:pt idx="15">
                  <c:v>0</c:v>
                </c:pt>
                <c:pt idx="16">
                  <c:v>3.3222591362126247E-3</c:v>
                </c:pt>
                <c:pt idx="17">
                  <c:v>4.9504950495049506E-3</c:v>
                </c:pt>
                <c:pt idx="18">
                  <c:v>3.875968992248062E-2</c:v>
                </c:pt>
                <c:pt idx="19">
                  <c:v>1.0309278350515464E-2</c:v>
                </c:pt>
                <c:pt idx="20">
                  <c:v>0</c:v>
                </c:pt>
                <c:pt idx="21">
                  <c:v>2.5510204081632654E-2</c:v>
                </c:pt>
                <c:pt idx="22">
                  <c:v>0</c:v>
                </c:pt>
                <c:pt idx="23">
                  <c:v>9.3896713615023476E-3</c:v>
                </c:pt>
                <c:pt idx="24">
                  <c:v>1.9512195121951219E-2</c:v>
                </c:pt>
                <c:pt idx="25">
                  <c:v>0</c:v>
                </c:pt>
                <c:pt idx="26">
                  <c:v>0</c:v>
                </c:pt>
                <c:pt idx="27">
                  <c:v>0</c:v>
                </c:pt>
                <c:pt idx="28">
                  <c:v>6.0975609756097563E-3</c:v>
                </c:pt>
                <c:pt idx="29">
                  <c:v>0</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再エネ比較シート!$CC$13:$CC$42</c:f>
              <c:numCache>
                <c:formatCode>0.0%</c:formatCode>
                <c:ptCount val="30"/>
                <c:pt idx="0">
                  <c:v>9.2790963459850144E-4</c:v>
                </c:pt>
                <c:pt idx="1">
                  <c:v>1.6917677756611259E-2</c:v>
                </c:pt>
                <c:pt idx="2">
                  <c:v>3.6472427763378855E-2</c:v>
                </c:pt>
                <c:pt idx="3">
                  <c:v>1.4585891466418406E-2</c:v>
                </c:pt>
                <c:pt idx="4">
                  <c:v>1.3755257761933764E-2</c:v>
                </c:pt>
                <c:pt idx="5">
                  <c:v>1.55438734712179E-3</c:v>
                </c:pt>
                <c:pt idx="6">
                  <c:v>0</c:v>
                </c:pt>
                <c:pt idx="7">
                  <c:v>0</c:v>
                </c:pt>
                <c:pt idx="8">
                  <c:v>1.500870569107875E-3</c:v>
                </c:pt>
                <c:pt idx="9">
                  <c:v>0.30299940914914336</c:v>
                </c:pt>
                <c:pt idx="10">
                  <c:v>2.3746701155239417E-2</c:v>
                </c:pt>
                <c:pt idx="11">
                  <c:v>1.5537214756018111E-3</c:v>
                </c:pt>
                <c:pt idx="12">
                  <c:v>9.2391309119430206E-4</c:v>
                </c:pt>
                <c:pt idx="13">
                  <c:v>1.1818392355754598E-3</c:v>
                </c:pt>
                <c:pt idx="14">
                  <c:v>1.5473102623656161E-3</c:v>
                </c:pt>
                <c:pt idx="15">
                  <c:v>0</c:v>
                </c:pt>
                <c:pt idx="16">
                  <c:v>9.0942362870333128E-4</c:v>
                </c:pt>
                <c:pt idx="17">
                  <c:v>9.0684893842877699E-4</c:v>
                </c:pt>
                <c:pt idx="18">
                  <c:v>2.1402943728047134E-2</c:v>
                </c:pt>
                <c:pt idx="19">
                  <c:v>1.6993193553527857E-3</c:v>
                </c:pt>
                <c:pt idx="20">
                  <c:v>0</c:v>
                </c:pt>
                <c:pt idx="21">
                  <c:v>1.5223296590541053E-2</c:v>
                </c:pt>
                <c:pt idx="22">
                  <c:v>0</c:v>
                </c:pt>
                <c:pt idx="23">
                  <c:v>4.3832333987880645E-3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再エネ比較シート!$CD$13:$CD$42</c:f>
              <c:numCache>
                <c:formatCode>0.0%</c:formatCode>
                <c:ptCount val="30"/>
                <c:pt idx="0">
                  <c:v>0</c:v>
                </c:pt>
                <c:pt idx="1">
                  <c:v>5.7449311997693667E-2</c:v>
                </c:pt>
                <c:pt idx="2">
                  <c:v>0.5299002789103584</c:v>
                </c:pt>
                <c:pt idx="3">
                  <c:v>2.7365817562449823E-2</c:v>
                </c:pt>
                <c:pt idx="4">
                  <c:v>4.7050786774677146E-2</c:v>
                </c:pt>
                <c:pt idx="5">
                  <c:v>0</c:v>
                </c:pt>
                <c:pt idx="6">
                  <c:v>7.4168926990130474E-2</c:v>
                </c:pt>
                <c:pt idx="7">
                  <c:v>0</c:v>
                </c:pt>
                <c:pt idx="8">
                  <c:v>0</c:v>
                </c:pt>
                <c:pt idx="9">
                  <c:v>0.9122183880493534</c:v>
                </c:pt>
                <c:pt idx="10">
                  <c:v>0.7159387077621866</c:v>
                </c:pt>
                <c:pt idx="11">
                  <c:v>0</c:v>
                </c:pt>
                <c:pt idx="12">
                  <c:v>0</c:v>
                </c:pt>
                <c:pt idx="13">
                  <c:v>1.6854998538420464E-2</c:v>
                </c:pt>
                <c:pt idx="14">
                  <c:v>0</c:v>
                </c:pt>
                <c:pt idx="15">
                  <c:v>0</c:v>
                </c:pt>
                <c:pt idx="16">
                  <c:v>0</c:v>
                </c:pt>
                <c:pt idx="17">
                  <c:v>0</c:v>
                </c:pt>
                <c:pt idx="18">
                  <c:v>0.18354115777169275</c:v>
                </c:pt>
                <c:pt idx="19">
                  <c:v>2.3123116397068635E-3</c:v>
                </c:pt>
                <c:pt idx="20">
                  <c:v>0.1396904979207067</c:v>
                </c:pt>
                <c:pt idx="21">
                  <c:v>0.86478421463724553</c:v>
                </c:pt>
                <c:pt idx="22">
                  <c:v>0</c:v>
                </c:pt>
                <c:pt idx="23">
                  <c:v>1.6402069648073749E-2</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再エネ比較シート!$CF$13:$CF$42</c:f>
              <c:numCache>
                <c:formatCode>0.0%</c:formatCode>
                <c:ptCount val="30"/>
                <c:pt idx="0">
                  <c:v>0</c:v>
                </c:pt>
                <c:pt idx="1">
                  <c:v>9.5989660724884365E-2</c:v>
                </c:pt>
                <c:pt idx="2">
                  <c:v>0</c:v>
                </c:pt>
                <c:pt idx="3">
                  <c:v>0.14242187407484314</c:v>
                </c:pt>
                <c:pt idx="4">
                  <c:v>9.9009245628048498E-2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0.35549338189684226</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再エネ比較シート!$CI$13:$CI$42</c:f>
              <c:numCache>
                <c:formatCode>0.0%</c:formatCode>
                <c:ptCount val="30"/>
                <c:pt idx="0">
                  <c:v>9.2790963459850144E-4</c:v>
                </c:pt>
                <c:pt idx="1">
                  <c:v>0.17035665047918927</c:v>
                </c:pt>
                <c:pt idx="2">
                  <c:v>0.56637270667373718</c:v>
                </c:pt>
                <c:pt idx="3">
                  <c:v>0.18437358310371135</c:v>
                </c:pt>
                <c:pt idx="4">
                  <c:v>0.1598152901646594</c:v>
                </c:pt>
                <c:pt idx="5">
                  <c:v>1.55438734712179E-3</c:v>
                </c:pt>
                <c:pt idx="6">
                  <c:v>7.4168926990130474E-2</c:v>
                </c:pt>
                <c:pt idx="7">
                  <c:v>0</c:v>
                </c:pt>
                <c:pt idx="8">
                  <c:v>1.500870569107875E-3</c:v>
                </c:pt>
                <c:pt idx="9">
                  <c:v>1.2152177971984968</c:v>
                </c:pt>
                <c:pt idx="10">
                  <c:v>0.73968540891742596</c:v>
                </c:pt>
                <c:pt idx="11">
                  <c:v>1.5537214756018111E-3</c:v>
                </c:pt>
                <c:pt idx="12">
                  <c:v>9.2391309119430206E-4</c:v>
                </c:pt>
                <c:pt idx="13">
                  <c:v>1.8036837773995923E-2</c:v>
                </c:pt>
                <c:pt idx="14">
                  <c:v>1.5473102623656161E-3</c:v>
                </c:pt>
                <c:pt idx="15">
                  <c:v>0</c:v>
                </c:pt>
                <c:pt idx="16">
                  <c:v>9.0942362870333128E-4</c:v>
                </c:pt>
                <c:pt idx="17">
                  <c:v>9.0684893842877699E-4</c:v>
                </c:pt>
                <c:pt idx="18">
                  <c:v>0.20494410149973988</c:v>
                </c:pt>
                <c:pt idx="19">
                  <c:v>4.0116309950596488E-3</c:v>
                </c:pt>
                <c:pt idx="20">
                  <c:v>0.1396904979207067</c:v>
                </c:pt>
                <c:pt idx="21">
                  <c:v>0.88000751122778653</c:v>
                </c:pt>
                <c:pt idx="22">
                  <c:v>0</c:v>
                </c:pt>
                <c:pt idx="23">
                  <c:v>0.37627868494370403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再エネ比較シート!$BE$13:$BE$42</c:f>
              <c:numCache>
                <c:formatCode>#,##0_);[Red]\(#,##0\)</c:formatCode>
                <c:ptCount val="30"/>
                <c:pt idx="0">
                  <c:v>5.2</c:v>
                </c:pt>
                <c:pt idx="1">
                  <c:v>49.400000000000006</c:v>
                </c:pt>
                <c:pt idx="2">
                  <c:v>134.79999999999998</c:v>
                </c:pt>
                <c:pt idx="3">
                  <c:v>80.599999999999994</c:v>
                </c:pt>
                <c:pt idx="4">
                  <c:v>88.225000000000009</c:v>
                </c:pt>
                <c:pt idx="5">
                  <c:v>5</c:v>
                </c:pt>
                <c:pt idx="6">
                  <c:v>0</c:v>
                </c:pt>
                <c:pt idx="7">
                  <c:v>0</c:v>
                </c:pt>
                <c:pt idx="8">
                  <c:v>5</c:v>
                </c:pt>
                <c:pt idx="9">
                  <c:v>613.40000000000009</c:v>
                </c:pt>
                <c:pt idx="10">
                  <c:v>76.899999999999991</c:v>
                </c:pt>
                <c:pt idx="11">
                  <c:v>4.5</c:v>
                </c:pt>
                <c:pt idx="12">
                  <c:v>3</c:v>
                </c:pt>
                <c:pt idx="13">
                  <c:v>3.3</c:v>
                </c:pt>
                <c:pt idx="14">
                  <c:v>5.5</c:v>
                </c:pt>
                <c:pt idx="15">
                  <c:v>0</c:v>
                </c:pt>
                <c:pt idx="16">
                  <c:v>2</c:v>
                </c:pt>
                <c:pt idx="17">
                  <c:v>2.7</c:v>
                </c:pt>
                <c:pt idx="18">
                  <c:v>41.900000000000006</c:v>
                </c:pt>
                <c:pt idx="19">
                  <c:v>8.1</c:v>
                </c:pt>
                <c:pt idx="20">
                  <c:v>0</c:v>
                </c:pt>
                <c:pt idx="21">
                  <c:v>28.9</c:v>
                </c:pt>
                <c:pt idx="22">
                  <c:v>0</c:v>
                </c:pt>
                <c:pt idx="23">
                  <c:v>8.1</c:v>
                </c:pt>
                <c:pt idx="24">
                  <c:v>16.3</c:v>
                </c:pt>
                <c:pt idx="25">
                  <c:v>0</c:v>
                </c:pt>
                <c:pt idx="26">
                  <c:v>0</c:v>
                </c:pt>
                <c:pt idx="27">
                  <c:v>0</c:v>
                </c:pt>
                <c:pt idx="28">
                  <c:v>6.4</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再エネ比較シート!$BF$13:$BF$42</c:f>
              <c:numCache>
                <c:formatCode>#,##0_);[Red]\(#,##0\)</c:formatCode>
                <c:ptCount val="30"/>
                <c:pt idx="0">
                  <c:v>0</c:v>
                </c:pt>
                <c:pt idx="1">
                  <c:v>152.19999999999999</c:v>
                </c:pt>
                <c:pt idx="2">
                  <c:v>1776.9</c:v>
                </c:pt>
                <c:pt idx="3">
                  <c:v>137.19999999999999</c:v>
                </c:pt>
                <c:pt idx="4">
                  <c:v>273.8</c:v>
                </c:pt>
                <c:pt idx="5">
                  <c:v>0</c:v>
                </c:pt>
                <c:pt idx="6">
                  <c:v>247.2</c:v>
                </c:pt>
                <c:pt idx="7">
                  <c:v>0</c:v>
                </c:pt>
                <c:pt idx="8">
                  <c:v>0</c:v>
                </c:pt>
                <c:pt idx="9">
                  <c:v>1675.5</c:v>
                </c:pt>
                <c:pt idx="10">
                  <c:v>2103.5</c:v>
                </c:pt>
                <c:pt idx="11">
                  <c:v>0</c:v>
                </c:pt>
                <c:pt idx="12">
                  <c:v>0</c:v>
                </c:pt>
                <c:pt idx="13">
                  <c:v>42.7</c:v>
                </c:pt>
                <c:pt idx="14">
                  <c:v>0</c:v>
                </c:pt>
                <c:pt idx="15">
                  <c:v>0</c:v>
                </c:pt>
                <c:pt idx="16">
                  <c:v>0</c:v>
                </c:pt>
                <c:pt idx="17">
                  <c:v>0</c:v>
                </c:pt>
                <c:pt idx="18">
                  <c:v>326</c:v>
                </c:pt>
                <c:pt idx="19">
                  <c:v>10</c:v>
                </c:pt>
                <c:pt idx="20">
                  <c:v>296.90000000000003</c:v>
                </c:pt>
                <c:pt idx="21">
                  <c:v>1489.5</c:v>
                </c:pt>
                <c:pt idx="22">
                  <c:v>0</c:v>
                </c:pt>
                <c:pt idx="23">
                  <c:v>27.5</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再エネ比較シート!$BH$13:$BH$42</c:f>
              <c:numCache>
                <c:formatCode>#,##0_);[Red]\(#,##0\)</c:formatCode>
                <c:ptCount val="30"/>
                <c:pt idx="0">
                  <c:v>0</c:v>
                </c:pt>
                <c:pt idx="1">
                  <c:v>64</c:v>
                </c:pt>
                <c:pt idx="2">
                  <c:v>0</c:v>
                </c:pt>
                <c:pt idx="3">
                  <c:v>179.7</c:v>
                </c:pt>
                <c:pt idx="4">
                  <c:v>145</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150</c:v>
                </c:pt>
                <c:pt idx="24">
                  <c:v>0</c:v>
                </c:pt>
                <c:pt idx="25">
                  <c:v>0</c:v>
                </c:pt>
                <c:pt idx="26">
                  <c:v>0</c:v>
                </c:pt>
                <c:pt idx="27">
                  <c:v>0</c:v>
                </c:pt>
                <c:pt idx="28">
                  <c:v>0</c:v>
                </c:pt>
                <c:pt idx="29">
                  <c:v>0</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再エネ比較シート!$BK$13:$BK$42</c:f>
              <c:numCache>
                <c:formatCode>#,##0_);[Red]\(#,##0\)</c:formatCode>
                <c:ptCount val="30"/>
                <c:pt idx="0">
                  <c:v>5.2</c:v>
                </c:pt>
                <c:pt idx="1">
                  <c:v>265.60000000000002</c:v>
                </c:pt>
                <c:pt idx="2">
                  <c:v>1911.7</c:v>
                </c:pt>
                <c:pt idx="3">
                  <c:v>397.5</c:v>
                </c:pt>
                <c:pt idx="4">
                  <c:v>507.02500000000003</c:v>
                </c:pt>
                <c:pt idx="5">
                  <c:v>5</c:v>
                </c:pt>
                <c:pt idx="6">
                  <c:v>247.2</c:v>
                </c:pt>
                <c:pt idx="7">
                  <c:v>0</c:v>
                </c:pt>
                <c:pt idx="8">
                  <c:v>5</c:v>
                </c:pt>
                <c:pt idx="9">
                  <c:v>2288.9</c:v>
                </c:pt>
                <c:pt idx="10">
                  <c:v>2180.4</c:v>
                </c:pt>
                <c:pt idx="11">
                  <c:v>4.5</c:v>
                </c:pt>
                <c:pt idx="12">
                  <c:v>3</c:v>
                </c:pt>
                <c:pt idx="13">
                  <c:v>46</c:v>
                </c:pt>
                <c:pt idx="14">
                  <c:v>5.5</c:v>
                </c:pt>
                <c:pt idx="15">
                  <c:v>0</c:v>
                </c:pt>
                <c:pt idx="16">
                  <c:v>2</c:v>
                </c:pt>
                <c:pt idx="17">
                  <c:v>2.7</c:v>
                </c:pt>
                <c:pt idx="18">
                  <c:v>367.9</c:v>
                </c:pt>
                <c:pt idx="19">
                  <c:v>18.100000000000001</c:v>
                </c:pt>
                <c:pt idx="20">
                  <c:v>296.90000000000003</c:v>
                </c:pt>
                <c:pt idx="21">
                  <c:v>1518.4</c:v>
                </c:pt>
                <c:pt idx="22">
                  <c:v>0</c:v>
                </c:pt>
                <c:pt idx="23">
                  <c:v>185.6</c:v>
                </c:pt>
                <c:pt idx="24">
                  <c:v>16.3</c:v>
                </c:pt>
                <c:pt idx="25">
                  <c:v>0</c:v>
                </c:pt>
                <c:pt idx="26">
                  <c:v>0</c:v>
                </c:pt>
                <c:pt idx="27">
                  <c:v>0</c:v>
                </c:pt>
                <c:pt idx="28">
                  <c:v>6.4</c:v>
                </c:pt>
                <c:pt idx="29">
                  <c:v>0</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再エネ比較シート!$BO$13:$BO$42</c:f>
              <c:numCache>
                <c:formatCode>#,##0_);[Red]\(#,##0\)</c:formatCode>
                <c:ptCount val="30"/>
                <c:pt idx="0">
                  <c:v>6.2406239999999986</c:v>
                </c:pt>
                <c:pt idx="1">
                  <c:v>59.285928000000006</c:v>
                </c:pt>
                <c:pt idx="2">
                  <c:v>161.77617599999996</c:v>
                </c:pt>
                <c:pt idx="3">
                  <c:v>96.729671999999979</c:v>
                </c:pt>
                <c:pt idx="4">
                  <c:v>105.88058700000002</c:v>
                </c:pt>
                <c:pt idx="5">
                  <c:v>6.0006000000000004</c:v>
                </c:pt>
                <c:pt idx="6">
                  <c:v>0</c:v>
                </c:pt>
                <c:pt idx="7">
                  <c:v>0</c:v>
                </c:pt>
                <c:pt idx="8">
                  <c:v>6.0006000000000004</c:v>
                </c:pt>
                <c:pt idx="9">
                  <c:v>736.15360799999996</c:v>
                </c:pt>
                <c:pt idx="10">
                  <c:v>92.28922799999998</c:v>
                </c:pt>
                <c:pt idx="11">
                  <c:v>5.4005399999999995</c:v>
                </c:pt>
                <c:pt idx="12">
                  <c:v>3.6003599999999993</c:v>
                </c:pt>
                <c:pt idx="13">
                  <c:v>3.9603959999999998</c:v>
                </c:pt>
                <c:pt idx="14">
                  <c:v>6.6006599999999995</c:v>
                </c:pt>
                <c:pt idx="15">
                  <c:v>0</c:v>
                </c:pt>
                <c:pt idx="16">
                  <c:v>2.4002399999999997</c:v>
                </c:pt>
                <c:pt idx="17">
                  <c:v>3.2403240000000002</c:v>
                </c:pt>
                <c:pt idx="18">
                  <c:v>50.285028000000011</c:v>
                </c:pt>
                <c:pt idx="19">
                  <c:v>9.7209719999999997</c:v>
                </c:pt>
                <c:pt idx="20">
                  <c:v>0</c:v>
                </c:pt>
                <c:pt idx="21">
                  <c:v>34.683467999999991</c:v>
                </c:pt>
                <c:pt idx="22">
                  <c:v>0</c:v>
                </c:pt>
                <c:pt idx="23">
                  <c:v>9.7209719999999997</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再エネ比較シート!$BP$13:$BP$42</c:f>
              <c:numCache>
                <c:formatCode>#,##0_);[Red]\(#,##0\)</c:formatCode>
                <c:ptCount val="30"/>
                <c:pt idx="0">
                  <c:v>0</c:v>
                </c:pt>
                <c:pt idx="1">
                  <c:v>201.32407199999997</c:v>
                </c:pt>
                <c:pt idx="2">
                  <c:v>2350.4122440000006</c:v>
                </c:pt>
                <c:pt idx="3">
                  <c:v>181.48267199999998</c:v>
                </c:pt>
                <c:pt idx="4">
                  <c:v>362.17168800000002</c:v>
                </c:pt>
                <c:pt idx="5">
                  <c:v>0</c:v>
                </c:pt>
                <c:pt idx="6">
                  <c:v>326.98627199999999</c:v>
                </c:pt>
                <c:pt idx="7">
                  <c:v>0</c:v>
                </c:pt>
                <c:pt idx="8">
                  <c:v>0</c:v>
                </c:pt>
                <c:pt idx="9">
                  <c:v>2216.2843800000001</c:v>
                </c:pt>
                <c:pt idx="10">
                  <c:v>2782.4256599999999</c:v>
                </c:pt>
                <c:pt idx="11">
                  <c:v>0</c:v>
                </c:pt>
                <c:pt idx="12">
                  <c:v>0</c:v>
                </c:pt>
                <c:pt idx="13">
                  <c:v>56.481851999999996</c:v>
                </c:pt>
                <c:pt idx="14">
                  <c:v>0</c:v>
                </c:pt>
                <c:pt idx="15">
                  <c:v>0</c:v>
                </c:pt>
                <c:pt idx="16">
                  <c:v>0</c:v>
                </c:pt>
                <c:pt idx="17">
                  <c:v>0</c:v>
                </c:pt>
                <c:pt idx="18">
                  <c:v>431.21975999999995</c:v>
                </c:pt>
                <c:pt idx="19">
                  <c:v>13.227600000000001</c:v>
                </c:pt>
                <c:pt idx="20">
                  <c:v>392.72744399999999</c:v>
                </c:pt>
                <c:pt idx="21">
                  <c:v>1970.2510199999999</c:v>
                </c:pt>
                <c:pt idx="22">
                  <c:v>0</c:v>
                </c:pt>
                <c:pt idx="23">
                  <c:v>36.375900000000001</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再エネ比較シート!$BR$13:$BR$42</c:f>
              <c:numCache>
                <c:formatCode>#,##0_);[Red]\(#,##0\)</c:formatCode>
                <c:ptCount val="30"/>
                <c:pt idx="0">
                  <c:v>0</c:v>
                </c:pt>
                <c:pt idx="1">
                  <c:v>336.38400000000001</c:v>
                </c:pt>
                <c:pt idx="2">
                  <c:v>0</c:v>
                </c:pt>
                <c:pt idx="3">
                  <c:v>944.50319999999999</c:v>
                </c:pt>
                <c:pt idx="4">
                  <c:v>762.12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788.4</c:v>
                </c:pt>
                <c:pt idx="24">
                  <c:v>0</c:v>
                </c:pt>
                <c:pt idx="25">
                  <c:v>0</c:v>
                </c:pt>
                <c:pt idx="26">
                  <c:v>0</c:v>
                </c:pt>
                <c:pt idx="27">
                  <c:v>0</c:v>
                </c:pt>
                <c:pt idx="28">
                  <c:v>0</c:v>
                </c:pt>
                <c:pt idx="29">
                  <c:v>0</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再エネ比較シート!$BU$13:$BU$42</c:f>
              <c:numCache>
                <c:formatCode>#,##0_);[Red]\(#,##0\)</c:formatCode>
                <c:ptCount val="30"/>
                <c:pt idx="0">
                  <c:v>6.2406239999999986</c:v>
                </c:pt>
                <c:pt idx="1">
                  <c:v>596.99399999999991</c:v>
                </c:pt>
                <c:pt idx="2">
                  <c:v>2512.1884200000004</c:v>
                </c:pt>
                <c:pt idx="3">
                  <c:v>1222.7155439999999</c:v>
                </c:pt>
                <c:pt idx="4">
                  <c:v>1230.1722749999999</c:v>
                </c:pt>
                <c:pt idx="5">
                  <c:v>6.0006000000000004</c:v>
                </c:pt>
                <c:pt idx="6">
                  <c:v>326.98627199999999</c:v>
                </c:pt>
                <c:pt idx="7">
                  <c:v>0</c:v>
                </c:pt>
                <c:pt idx="8">
                  <c:v>6.0006000000000004</c:v>
                </c:pt>
                <c:pt idx="9">
                  <c:v>2952.4379880000001</c:v>
                </c:pt>
                <c:pt idx="10">
                  <c:v>2874.714888</c:v>
                </c:pt>
                <c:pt idx="11">
                  <c:v>5.4005399999999995</c:v>
                </c:pt>
                <c:pt idx="12">
                  <c:v>3.6003599999999993</c:v>
                </c:pt>
                <c:pt idx="13">
                  <c:v>60.442247999999999</c:v>
                </c:pt>
                <c:pt idx="14">
                  <c:v>6.6006599999999995</c:v>
                </c:pt>
                <c:pt idx="15">
                  <c:v>0</c:v>
                </c:pt>
                <c:pt idx="16">
                  <c:v>2.4002399999999997</c:v>
                </c:pt>
                <c:pt idx="17">
                  <c:v>3.2403240000000002</c:v>
                </c:pt>
                <c:pt idx="18">
                  <c:v>481.50478799999996</c:v>
                </c:pt>
                <c:pt idx="19">
                  <c:v>22.948571999999999</c:v>
                </c:pt>
                <c:pt idx="20">
                  <c:v>392.72744399999999</c:v>
                </c:pt>
                <c:pt idx="21">
                  <c:v>2004.9344879999999</c:v>
                </c:pt>
                <c:pt idx="22">
                  <c:v>0</c:v>
                </c:pt>
                <c:pt idx="23">
                  <c:v>834.49687199999994</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粟島浦村</c:v>
                </c:pt>
              </c:strCache>
            </c:strRef>
          </c:cat>
          <c:val>
            <c:numRef>
              <c:f>①CO2排出量の現状把握!$AX$43:$AX$45</c:f>
              <c:numCache>
                <c:formatCode>0%</c:formatCode>
                <c:ptCount val="3"/>
                <c:pt idx="0">
                  <c:v>0.42072759503743129</c:v>
                </c:pt>
                <c:pt idx="1">
                  <c:v>0.35688133206408129</c:v>
                </c:pt>
                <c:pt idx="2">
                  <c:v>0.13651833742339992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粟島浦村</c:v>
                </c:pt>
              </c:strCache>
            </c:strRef>
          </c:cat>
          <c:val>
            <c:numRef>
              <c:f>①CO2排出量の現状把握!$AY$43:$AY$45</c:f>
              <c:numCache>
                <c:formatCode>0%</c:formatCode>
                <c:ptCount val="3"/>
                <c:pt idx="0">
                  <c:v>0.19118662390594171</c:v>
                </c:pt>
                <c:pt idx="1">
                  <c:v>0.18584740490730206</c:v>
                </c:pt>
                <c:pt idx="2">
                  <c:v>0.31079091712323159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粟島浦村</c:v>
                </c:pt>
              </c:strCache>
            </c:strRef>
          </c:cat>
          <c:val>
            <c:numRef>
              <c:f>①CO2排出量の現状把握!$AZ$43:$AZ$45</c:f>
              <c:numCache>
                <c:formatCode>0%</c:formatCode>
                <c:ptCount val="3"/>
                <c:pt idx="0">
                  <c:v>0.18034974026133399</c:v>
                </c:pt>
                <c:pt idx="1">
                  <c:v>0.19414747339377969</c:v>
                </c:pt>
                <c:pt idx="2">
                  <c:v>0.2168135156815047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粟島浦村</c:v>
                </c:pt>
              </c:strCache>
            </c:strRef>
          </c:cat>
          <c:val>
            <c:numRef>
              <c:f>①CO2排出量の現状把握!$BA$43:$BA$45</c:f>
              <c:numCache>
                <c:formatCode>0%</c:formatCode>
                <c:ptCount val="3"/>
                <c:pt idx="0">
                  <c:v>0.19226168778726088</c:v>
                </c:pt>
                <c:pt idx="1">
                  <c:v>0.2481122327574497</c:v>
                </c:pt>
                <c:pt idx="2">
                  <c:v>0.32707819884980288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粟島浦村</c:v>
                </c:pt>
              </c:strCache>
            </c:strRef>
          </c:cat>
          <c:val>
            <c:numRef>
              <c:f>①CO2排出量の現状把握!$BB$43:$BB$45</c:f>
              <c:numCache>
                <c:formatCode>0%</c:formatCode>
                <c:ptCount val="3"/>
                <c:pt idx="0">
                  <c:v>1.5474353008032191E-2</c:v>
                </c:pt>
                <c:pt idx="1">
                  <c:v>1.501155687738721E-2</c:v>
                </c:pt>
                <c:pt idx="2">
                  <c:v>8.7990309220608211E-3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257</c:v>
                </c:pt>
                <c:pt idx="1">
                  <c:v>257</c:v>
                </c:pt>
                <c:pt idx="2">
                  <c:v>257</c:v>
                </c:pt>
                <c:pt idx="3">
                  <c:v>257</c:v>
                </c:pt>
                <c:pt idx="4">
                  <c:v>257</c:v>
                </c:pt>
                <c:pt idx="5">
                  <c:v>237</c:v>
                </c:pt>
                <c:pt idx="6">
                  <c:v>237</c:v>
                </c:pt>
                <c:pt idx="7">
                  <c:v>237</c:v>
                </c:pt>
                <c:pt idx="8">
                  <c:v>237</c:v>
                </c:pt>
                <c:pt idx="9">
                  <c:v>237</c:v>
                </c:pt>
                <c:pt idx="10">
                  <c:v>237</c:v>
                </c:pt>
                <c:pt idx="11">
                  <c:v>216</c:v>
                </c:pt>
                <c:pt idx="12">
                  <c:v>216</c:v>
                </c:pt>
                <c:pt idx="13">
                  <c:v>216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7.4988969999999988E-2</c:v>
                </c:pt>
                <c:pt idx="1">
                  <c:v>6.5673570000000001E-2</c:v>
                </c:pt>
                <c:pt idx="2">
                  <c:v>6.5673570000000001E-2</c:v>
                </c:pt>
                <c:pt idx="3">
                  <c:v>0.10479825</c:v>
                </c:pt>
                <c:pt idx="4">
                  <c:v>6.3344719999999993E-2</c:v>
                </c:pt>
                <c:pt idx="5">
                  <c:v>8.430436999999999E-2</c:v>
                </c:pt>
                <c:pt idx="6">
                  <c:v>9.7811699999999988E-2</c:v>
                </c:pt>
                <c:pt idx="7">
                  <c:v>6.1481639999999997E-2</c:v>
                </c:pt>
                <c:pt idx="8">
                  <c:v>8.6633219999999997E-2</c:v>
                </c:pt>
                <c:pt idx="9">
                  <c:v>8.2441290000000014E-2</c:v>
                </c:pt>
                <c:pt idx="10">
                  <c:v>2.1891190000000001E-2</c:v>
                </c:pt>
                <c:pt idx="11">
                  <c:v>0</c:v>
                </c:pt>
                <c:pt idx="12">
                  <c:v>2.1891190000000001E-2</c:v>
                </c:pt>
                <c:pt idx="13">
                  <c:v>2.3754270000000001E-2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345</c:v>
                </c:pt>
                <c:pt idx="1">
                  <c:v>349</c:v>
                </c:pt>
                <c:pt idx="2">
                  <c:v>335</c:v>
                </c:pt>
                <c:pt idx="3">
                  <c:v>333</c:v>
                </c:pt>
                <c:pt idx="4">
                  <c:v>345</c:v>
                </c:pt>
                <c:pt idx="5">
                  <c:v>358</c:v>
                </c:pt>
                <c:pt idx="6">
                  <c:v>363</c:v>
                </c:pt>
                <c:pt idx="7">
                  <c:v>353</c:v>
                </c:pt>
                <c:pt idx="8">
                  <c:v>355</c:v>
                </c:pt>
                <c:pt idx="9">
                  <c:v>351</c:v>
                </c:pt>
                <c:pt idx="10">
                  <c:v>340</c:v>
                </c:pt>
                <c:pt idx="11">
                  <c:v>344</c:v>
                </c:pt>
                <c:pt idx="12">
                  <c:v>338</c:v>
                </c:pt>
                <c:pt idx="13">
                  <c:v>329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粟島浦村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1700</v>
      </c>
      <c r="B9" s="70">
        <v>1</v>
      </c>
      <c r="C9" s="70">
        <v>1</v>
      </c>
      <c r="D9" s="70">
        <v>1</v>
      </c>
      <c r="E9" s="70">
        <v>1990</v>
      </c>
      <c r="F9" s="70" t="s">
        <v>787</v>
      </c>
      <c r="G9" s="70" t="s">
        <v>1701</v>
      </c>
      <c r="H9" s="70" t="s">
        <v>1702</v>
      </c>
      <c r="I9" s="148" t="s">
        <v>793</v>
      </c>
      <c r="J9" s="71">
        <v>0</v>
      </c>
      <c r="K9" s="71">
        <v>2.5695553092672019E-2</v>
      </c>
      <c r="L9" s="71">
        <v>0.47486023503599278</v>
      </c>
      <c r="M9" s="71">
        <v>1.80801994914074</v>
      </c>
      <c r="N9" s="71">
        <v>1.55291054306984</v>
      </c>
      <c r="O9" s="71">
        <v>0.45950553528046811</v>
      </c>
      <c r="P9" s="71">
        <v>0.93900157852074739</v>
      </c>
      <c r="Q9" s="71">
        <v>5.2535603432867797E-2</v>
      </c>
      <c r="R9" s="71">
        <v>0.97400835384102324</v>
      </c>
      <c r="S9" s="71">
        <v>5.3728899916393853E-2</v>
      </c>
      <c r="T9" s="72"/>
      <c r="U9" s="71">
        <v>0</v>
      </c>
      <c r="V9" s="71">
        <v>6</v>
      </c>
      <c r="W9" s="71">
        <v>5</v>
      </c>
      <c r="X9" s="71">
        <v>392</v>
      </c>
      <c r="Y9" s="71">
        <v>357</v>
      </c>
      <c r="Z9" s="71">
        <v>189</v>
      </c>
      <c r="AA9" s="71">
        <v>228</v>
      </c>
      <c r="AB9" s="71">
        <v>853</v>
      </c>
      <c r="AC9" s="71">
        <v>168700</v>
      </c>
      <c r="AD9" s="71">
        <v>5.3728899916393853E-2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1703</v>
      </c>
      <c r="B10" s="70">
        <v>2</v>
      </c>
      <c r="C10" s="70">
        <v>2</v>
      </c>
      <c r="D10" s="70">
        <v>1</v>
      </c>
      <c r="E10" s="70">
        <v>2005</v>
      </c>
      <c r="F10" s="70" t="s">
        <v>789</v>
      </c>
      <c r="G10" s="70" t="s">
        <v>1701</v>
      </c>
      <c r="H10" s="70" t="s">
        <v>1702</v>
      </c>
      <c r="I10" s="148"/>
      <c r="J10" s="71">
        <v>0</v>
      </c>
      <c r="K10" s="71">
        <v>8.6727004654896897E-2</v>
      </c>
      <c r="L10" s="71">
        <v>0.55201456389853243</v>
      </c>
      <c r="M10" s="71">
        <v>4.4522172904575283</v>
      </c>
      <c r="N10" s="71">
        <v>2.692207750193961</v>
      </c>
      <c r="O10" s="71">
        <v>0.77316438113030239</v>
      </c>
      <c r="P10" s="71">
        <v>2.1874686259948861</v>
      </c>
      <c r="Q10" s="71">
        <v>6.13887182519769E-2</v>
      </c>
      <c r="R10" s="71">
        <v>1.5382179822754629</v>
      </c>
      <c r="S10" s="71">
        <v>0.54407521408000004</v>
      </c>
      <c r="T10" s="72"/>
      <c r="U10" s="71">
        <v>0</v>
      </c>
      <c r="V10" s="71">
        <v>23</v>
      </c>
      <c r="W10" s="71">
        <v>6</v>
      </c>
      <c r="X10" s="71">
        <v>415</v>
      </c>
      <c r="Y10" s="71">
        <v>543</v>
      </c>
      <c r="Z10" s="71">
        <v>368</v>
      </c>
      <c r="AA10" s="71">
        <v>435</v>
      </c>
      <c r="AB10" s="71">
        <v>1042</v>
      </c>
      <c r="AC10" s="71">
        <v>272002</v>
      </c>
      <c r="AD10" s="71">
        <v>0.54407521408000004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1704</v>
      </c>
      <c r="B11" s="70">
        <v>3</v>
      </c>
      <c r="C11" s="70">
        <v>3</v>
      </c>
      <c r="D11" s="70">
        <v>1</v>
      </c>
      <c r="E11" s="70">
        <v>2006</v>
      </c>
      <c r="F11" s="70" t="s">
        <v>790</v>
      </c>
      <c r="G11" s="70" t="s">
        <v>1701</v>
      </c>
      <c r="H11" s="70" t="s">
        <v>1702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1705</v>
      </c>
      <c r="B12" s="70">
        <v>4</v>
      </c>
      <c r="C12" s="70">
        <v>4</v>
      </c>
      <c r="D12" s="70">
        <v>1</v>
      </c>
      <c r="E12" s="70">
        <v>2007</v>
      </c>
      <c r="F12" s="70" t="s">
        <v>791</v>
      </c>
      <c r="G12" s="70" t="s">
        <v>1701</v>
      </c>
      <c r="H12" s="70" t="s">
        <v>1702</v>
      </c>
      <c r="I12" s="148"/>
      <c r="J12" s="71">
        <v>0</v>
      </c>
      <c r="K12" s="71">
        <v>4.8360003070542973E-2</v>
      </c>
      <c r="L12" s="71">
        <v>0.22596194961621549</v>
      </c>
      <c r="M12" s="71">
        <v>4.5271448339893361</v>
      </c>
      <c r="N12" s="71">
        <v>2.3421490839704591</v>
      </c>
      <c r="O12" s="71">
        <v>0.68109526920445729</v>
      </c>
      <c r="P12" s="71">
        <v>2.195795606466747</v>
      </c>
      <c r="Q12" s="71">
        <v>6.3261087272389702E-2</v>
      </c>
      <c r="R12" s="71">
        <v>1.492158060564208</v>
      </c>
      <c r="S12" s="71">
        <v>4.1921304E-2</v>
      </c>
      <c r="T12" s="72"/>
      <c r="U12" s="71">
        <v>0</v>
      </c>
      <c r="V12" s="71">
        <v>13</v>
      </c>
      <c r="W12" s="71">
        <v>3</v>
      </c>
      <c r="X12" s="71">
        <v>586</v>
      </c>
      <c r="Y12" s="71">
        <v>532</v>
      </c>
      <c r="Z12" s="71">
        <v>337</v>
      </c>
      <c r="AA12" s="71">
        <v>430</v>
      </c>
      <c r="AB12" s="71">
        <v>1017</v>
      </c>
      <c r="AC12" s="71">
        <v>271428</v>
      </c>
      <c r="AD12" s="71">
        <v>4.1921304E-2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1706</v>
      </c>
      <c r="B13" s="70">
        <v>5</v>
      </c>
      <c r="C13" s="70">
        <v>5</v>
      </c>
      <c r="D13" s="70">
        <v>1</v>
      </c>
      <c r="E13" s="70">
        <v>2008</v>
      </c>
      <c r="F13" s="70" t="s">
        <v>792</v>
      </c>
      <c r="G13" s="70" t="s">
        <v>1701</v>
      </c>
      <c r="H13" s="70" t="s">
        <v>1702</v>
      </c>
      <c r="I13" s="148"/>
      <c r="J13" s="71">
        <v>0</v>
      </c>
      <c r="K13" s="71">
        <v>3.7438183426511042E-2</v>
      </c>
      <c r="L13" s="71">
        <v>0.20528189924161949</v>
      </c>
      <c r="M13" s="71">
        <v>5.0603049794155757</v>
      </c>
      <c r="N13" s="71">
        <v>2.4009022704459371</v>
      </c>
      <c r="O13" s="71">
        <v>0.61309254833230775</v>
      </c>
      <c r="P13" s="71">
        <v>2.0708768092416072</v>
      </c>
      <c r="Q13" s="71">
        <v>5.8076014146326599E-2</v>
      </c>
      <c r="R13" s="71">
        <v>1.4494809078288231</v>
      </c>
      <c r="S13" s="71">
        <v>0</v>
      </c>
      <c r="T13" s="72"/>
      <c r="U13" s="71">
        <v>0</v>
      </c>
      <c r="V13" s="71">
        <v>13</v>
      </c>
      <c r="W13" s="71">
        <v>3</v>
      </c>
      <c r="X13" s="71">
        <v>586</v>
      </c>
      <c r="Y13" s="71">
        <v>516</v>
      </c>
      <c r="Z13" s="71">
        <v>314</v>
      </c>
      <c r="AA13" s="71">
        <v>406</v>
      </c>
      <c r="AB13" s="71">
        <v>949</v>
      </c>
      <c r="AC13" s="71">
        <v>273787</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1707</v>
      </c>
      <c r="B14" s="70">
        <v>6</v>
      </c>
      <c r="C14" s="70">
        <v>6</v>
      </c>
      <c r="D14" s="70">
        <v>1</v>
      </c>
      <c r="E14" s="70">
        <v>2009</v>
      </c>
      <c r="F14" s="70" t="s">
        <v>176</v>
      </c>
      <c r="G14" s="70" t="s">
        <v>1701</v>
      </c>
      <c r="H14" s="70" t="s">
        <v>1702</v>
      </c>
      <c r="I14" s="148"/>
      <c r="J14" s="71">
        <v>0</v>
      </c>
      <c r="K14" s="71">
        <v>2.30841161334388E-2</v>
      </c>
      <c r="L14" s="71">
        <v>9.0156336449162516E-2</v>
      </c>
      <c r="M14" s="71">
        <v>4.3334069470489416</v>
      </c>
      <c r="N14" s="71">
        <v>2.061667680079462</v>
      </c>
      <c r="O14" s="71">
        <v>0.65278745056758758</v>
      </c>
      <c r="P14" s="71">
        <v>1.9824142944732099</v>
      </c>
      <c r="Q14" s="71">
        <v>5.2817406671074603E-2</v>
      </c>
      <c r="R14" s="71">
        <v>1.4172616334346659</v>
      </c>
      <c r="S14" s="71">
        <v>0</v>
      </c>
      <c r="T14" s="72"/>
      <c r="U14" s="71">
        <v>0</v>
      </c>
      <c r="V14" s="71">
        <v>8</v>
      </c>
      <c r="W14" s="71">
        <v>2</v>
      </c>
      <c r="X14" s="71">
        <v>560</v>
      </c>
      <c r="Y14" s="71">
        <v>497</v>
      </c>
      <c r="Z14" s="71">
        <v>330</v>
      </c>
      <c r="AA14" s="71">
        <v>399</v>
      </c>
      <c r="AB14" s="71">
        <v>906</v>
      </c>
      <c r="AC14" s="71">
        <v>261164</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1708</v>
      </c>
      <c r="B15" s="70">
        <v>7</v>
      </c>
      <c r="C15" s="70">
        <v>7</v>
      </c>
      <c r="D15" s="70">
        <v>1</v>
      </c>
      <c r="E15" s="70">
        <v>2010</v>
      </c>
      <c r="F15" s="70" t="s">
        <v>177</v>
      </c>
      <c r="G15" s="70" t="s">
        <v>1701</v>
      </c>
      <c r="H15" s="70" t="s">
        <v>1702</v>
      </c>
      <c r="I15" s="148"/>
      <c r="J15" s="71">
        <v>0</v>
      </c>
      <c r="K15" s="71">
        <v>2.4473398567852162E-2</v>
      </c>
      <c r="L15" s="71">
        <v>8.7899307406123534E-2</v>
      </c>
      <c r="M15" s="71">
        <v>4.4925280493185422</v>
      </c>
      <c r="N15" s="71">
        <v>2.197925311743584</v>
      </c>
      <c r="O15" s="71">
        <v>0.62220218867347421</v>
      </c>
      <c r="P15" s="71">
        <v>1.982233407332155</v>
      </c>
      <c r="Q15" s="71">
        <v>5.4633391648532897E-2</v>
      </c>
      <c r="R15" s="71">
        <v>1.529211435915216</v>
      </c>
      <c r="S15" s="71">
        <v>0</v>
      </c>
      <c r="T15" s="72"/>
      <c r="U15" s="71">
        <v>0</v>
      </c>
      <c r="V15" s="71">
        <v>8</v>
      </c>
      <c r="W15" s="71">
        <v>2</v>
      </c>
      <c r="X15" s="71">
        <v>560</v>
      </c>
      <c r="Y15" s="71">
        <v>502</v>
      </c>
      <c r="Z15" s="71">
        <v>316</v>
      </c>
      <c r="AA15" s="71">
        <v>389</v>
      </c>
      <c r="AB15" s="71">
        <v>898</v>
      </c>
      <c r="AC15" s="71">
        <v>267044</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1709</v>
      </c>
      <c r="B16" s="70">
        <v>8</v>
      </c>
      <c r="C16" s="70">
        <v>8</v>
      </c>
      <c r="D16" s="70">
        <v>1</v>
      </c>
      <c r="E16" s="70">
        <v>2011</v>
      </c>
      <c r="F16" s="70" t="s">
        <v>178</v>
      </c>
      <c r="G16" s="70" t="s">
        <v>1701</v>
      </c>
      <c r="H16" s="70" t="s">
        <v>1702</v>
      </c>
      <c r="I16" s="148"/>
      <c r="J16" s="71">
        <v>0</v>
      </c>
      <c r="K16" s="71">
        <v>2.7650415209816349E-2</v>
      </c>
      <c r="L16" s="71">
        <v>9.8680756441498832E-2</v>
      </c>
      <c r="M16" s="71">
        <v>4.3731138933865781</v>
      </c>
      <c r="N16" s="71">
        <v>2.2980469508725858</v>
      </c>
      <c r="O16" s="71">
        <v>0.60319088482412075</v>
      </c>
      <c r="P16" s="71">
        <v>1.9645377220626958</v>
      </c>
      <c r="Q16" s="71">
        <v>6.3018983539673501E-2</v>
      </c>
      <c r="R16" s="71">
        <v>1.5530135668840011</v>
      </c>
      <c r="S16" s="71">
        <v>8.3838599999999982E-3</v>
      </c>
      <c r="T16" s="72"/>
      <c r="U16" s="71">
        <v>0</v>
      </c>
      <c r="V16" s="71">
        <v>8</v>
      </c>
      <c r="W16" s="71">
        <v>2</v>
      </c>
      <c r="X16" s="71">
        <v>560</v>
      </c>
      <c r="Y16" s="71">
        <v>509</v>
      </c>
      <c r="Z16" s="71">
        <v>313</v>
      </c>
      <c r="AA16" s="71">
        <v>397</v>
      </c>
      <c r="AB16" s="71">
        <v>898</v>
      </c>
      <c r="AC16" s="71">
        <v>270752</v>
      </c>
      <c r="AD16" s="71">
        <v>8.3838599999999982E-3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1710</v>
      </c>
      <c r="B17" s="70">
        <v>9</v>
      </c>
      <c r="C17" s="70">
        <v>9</v>
      </c>
      <c r="D17" s="70">
        <v>1</v>
      </c>
      <c r="E17" s="70">
        <v>2012</v>
      </c>
      <c r="F17" s="70" t="s">
        <v>179</v>
      </c>
      <c r="G17" s="70" t="s">
        <v>1701</v>
      </c>
      <c r="H17" s="70" t="s">
        <v>1702</v>
      </c>
      <c r="I17" s="148"/>
      <c r="J17" s="71">
        <v>0</v>
      </c>
      <c r="K17" s="71">
        <v>2.4471423658383829E-2</v>
      </c>
      <c r="L17" s="71">
        <v>9.5209766564668452E-2</v>
      </c>
      <c r="M17" s="71">
        <v>4.5328606809535463</v>
      </c>
      <c r="N17" s="71">
        <v>2.0867028068554938</v>
      </c>
      <c r="O17" s="71">
        <v>0.59079643307997654</v>
      </c>
      <c r="P17" s="71">
        <v>1.9508319078197558</v>
      </c>
      <c r="Q17" s="71">
        <v>6.89263314351206E-2</v>
      </c>
      <c r="R17" s="71">
        <v>1.549837905573261</v>
      </c>
      <c r="S17" s="71">
        <v>0</v>
      </c>
      <c r="T17" s="72"/>
      <c r="U17" s="71">
        <v>0</v>
      </c>
      <c r="V17" s="71">
        <v>8</v>
      </c>
      <c r="W17" s="71">
        <v>2</v>
      </c>
      <c r="X17" s="71">
        <v>560</v>
      </c>
      <c r="Y17" s="71">
        <v>531</v>
      </c>
      <c r="Z17" s="71">
        <v>309</v>
      </c>
      <c r="AA17" s="71">
        <v>392</v>
      </c>
      <c r="AB17" s="71">
        <v>904</v>
      </c>
      <c r="AC17" s="71">
        <v>263200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1711</v>
      </c>
      <c r="B18" s="70">
        <v>10</v>
      </c>
      <c r="C18" s="70">
        <v>10</v>
      </c>
      <c r="D18" s="70">
        <v>1</v>
      </c>
      <c r="E18" s="70">
        <v>2013</v>
      </c>
      <c r="F18" s="70" t="s">
        <v>180</v>
      </c>
      <c r="G18" s="70" t="s">
        <v>1701</v>
      </c>
      <c r="H18" s="70" t="s">
        <v>1702</v>
      </c>
      <c r="I18" s="148"/>
      <c r="J18" s="71">
        <v>0</v>
      </c>
      <c r="K18" s="71">
        <v>2.2735376294164191E-2</v>
      </c>
      <c r="L18" s="71">
        <v>8.5337123217678904E-2</v>
      </c>
      <c r="M18" s="71">
        <v>4.6788598114305797</v>
      </c>
      <c r="N18" s="71">
        <v>2.0640203452154999</v>
      </c>
      <c r="O18" s="71">
        <v>0.59482978072368065</v>
      </c>
      <c r="P18" s="71">
        <v>1.9332058369963971</v>
      </c>
      <c r="Q18" s="71">
        <v>6.96194044182014E-2</v>
      </c>
      <c r="R18" s="71">
        <v>1.6697048819995479</v>
      </c>
      <c r="S18" s="71">
        <v>0</v>
      </c>
      <c r="T18" s="72"/>
      <c r="U18" s="71">
        <v>0</v>
      </c>
      <c r="V18" s="71">
        <v>8</v>
      </c>
      <c r="W18" s="71">
        <v>2</v>
      </c>
      <c r="X18" s="71">
        <v>560</v>
      </c>
      <c r="Y18" s="71">
        <v>525</v>
      </c>
      <c r="Z18" s="71">
        <v>325</v>
      </c>
      <c r="AA18" s="71">
        <v>387</v>
      </c>
      <c r="AB18" s="71">
        <v>900</v>
      </c>
      <c r="AC18" s="71">
        <v>276790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1712</v>
      </c>
      <c r="B19" s="70">
        <v>11</v>
      </c>
      <c r="C19" s="70">
        <v>11</v>
      </c>
      <c r="D19" s="70">
        <v>1</v>
      </c>
      <c r="E19" s="70">
        <v>2014</v>
      </c>
      <c r="F19" s="70" t="s">
        <v>181</v>
      </c>
      <c r="G19" s="70" t="s">
        <v>1701</v>
      </c>
      <c r="H19" s="70" t="s">
        <v>1702</v>
      </c>
      <c r="I19" s="148"/>
      <c r="J19" s="71">
        <v>0</v>
      </c>
      <c r="K19" s="71">
        <v>4.6483433172421242E-2</v>
      </c>
      <c r="L19" s="71">
        <v>9.5950350743436219E-2</v>
      </c>
      <c r="M19" s="71">
        <v>3.9937171089961732</v>
      </c>
      <c r="N19" s="71">
        <v>2.0655440600590591</v>
      </c>
      <c r="O19" s="71">
        <v>0.61516618790688204</v>
      </c>
      <c r="P19" s="71">
        <v>1.9281903585045927</v>
      </c>
      <c r="Q19" s="71">
        <v>6.7612063321426594E-2</v>
      </c>
      <c r="R19" s="71">
        <v>1.5156134739696581</v>
      </c>
      <c r="S19" s="71">
        <v>0</v>
      </c>
      <c r="T19" s="72"/>
      <c r="U19" s="71">
        <v>0</v>
      </c>
      <c r="V19" s="71">
        <v>15</v>
      </c>
      <c r="W19" s="71">
        <v>2</v>
      </c>
      <c r="X19" s="71">
        <v>541</v>
      </c>
      <c r="Y19" s="71">
        <v>524</v>
      </c>
      <c r="Z19" s="71">
        <v>354</v>
      </c>
      <c r="AA19" s="71">
        <v>384</v>
      </c>
      <c r="AB19" s="71">
        <v>911</v>
      </c>
      <c r="AC19" s="71">
        <v>252036</v>
      </c>
      <c r="AD19" s="71">
        <v>0</v>
      </c>
      <c r="AE19" s="72"/>
      <c r="AF19" s="71"/>
      <c r="AG19" s="71"/>
      <c r="AH19" s="71"/>
      <c r="AI19" s="71"/>
      <c r="AJ19" s="71"/>
      <c r="AK19" s="71"/>
      <c r="AL19" s="71"/>
      <c r="AM19" s="71"/>
      <c r="AN19" s="71"/>
      <c r="AO19" s="71"/>
      <c r="AP19" s="71"/>
      <c r="AQ19" s="72"/>
      <c r="AR19" s="71">
        <v>0</v>
      </c>
      <c r="AS19" s="71">
        <v>0</v>
      </c>
      <c r="AT19" s="71">
        <v>0</v>
      </c>
      <c r="AU19" s="71">
        <v>0</v>
      </c>
      <c r="AV19" s="71">
        <v>0</v>
      </c>
      <c r="AW19" s="71">
        <v>0</v>
      </c>
      <c r="AX19" s="71"/>
      <c r="AY19" s="72"/>
      <c r="AZ19" s="71">
        <v>0</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1713</v>
      </c>
      <c r="B20" s="70">
        <v>12</v>
      </c>
      <c r="C20" s="70">
        <v>12</v>
      </c>
      <c r="D20" s="70">
        <v>1</v>
      </c>
      <c r="E20" s="70">
        <v>2015</v>
      </c>
      <c r="F20" s="70" t="s">
        <v>182</v>
      </c>
      <c r="G20" s="70" t="s">
        <v>1701</v>
      </c>
      <c r="H20" s="70" t="s">
        <v>1702</v>
      </c>
      <c r="I20" s="148"/>
      <c r="J20" s="71">
        <v>0</v>
      </c>
      <c r="K20" s="71">
        <v>4.6229542963061268E-2</v>
      </c>
      <c r="L20" s="71">
        <v>0.11020332050055499</v>
      </c>
      <c r="M20" s="71">
        <v>3.615637300700127</v>
      </c>
      <c r="N20" s="71">
        <v>1.944839911519237</v>
      </c>
      <c r="O20" s="71">
        <v>0.6213506641787776</v>
      </c>
      <c r="P20" s="71">
        <v>1.9648908149778137</v>
      </c>
      <c r="Q20" s="71">
        <v>6.6115198409429199E-2</v>
      </c>
      <c r="R20" s="71">
        <v>1.4997629214009707</v>
      </c>
      <c r="S20" s="71">
        <v>0</v>
      </c>
      <c r="T20" s="72"/>
      <c r="U20" s="71">
        <v>0</v>
      </c>
      <c r="V20" s="71">
        <v>15</v>
      </c>
      <c r="W20" s="71">
        <v>2</v>
      </c>
      <c r="X20" s="71">
        <v>541</v>
      </c>
      <c r="Y20" s="71">
        <v>521</v>
      </c>
      <c r="Z20" s="71">
        <v>361</v>
      </c>
      <c r="AA20" s="71">
        <v>391</v>
      </c>
      <c r="AB20" s="71">
        <v>910</v>
      </c>
      <c r="AC20" s="71">
        <v>256360</v>
      </c>
      <c r="AD20" s="71">
        <v>0</v>
      </c>
      <c r="AE20" s="72"/>
      <c r="AF20" s="71">
        <v>0</v>
      </c>
      <c r="AG20" s="71">
        <v>29607.158708274848</v>
      </c>
      <c r="AH20" s="71">
        <v>22159.63263157761</v>
      </c>
      <c r="AI20" s="71">
        <v>3644094.1039569778</v>
      </c>
      <c r="AJ20" s="71">
        <v>2125330.1533699692</v>
      </c>
      <c r="AK20" s="71">
        <v>0</v>
      </c>
      <c r="AL20" s="71">
        <v>0</v>
      </c>
      <c r="AM20" s="71">
        <v>124711.6826935717</v>
      </c>
      <c r="AN20" s="71">
        <v>0</v>
      </c>
      <c r="AO20" s="71">
        <v>0</v>
      </c>
      <c r="AP20" s="71">
        <v>5945902.7313603712</v>
      </c>
      <c r="AQ20" s="72"/>
      <c r="AR20" s="71">
        <v>0</v>
      </c>
      <c r="AS20" s="71">
        <v>0</v>
      </c>
      <c r="AT20" s="71">
        <v>0</v>
      </c>
      <c r="AU20" s="71">
        <v>0</v>
      </c>
      <c r="AV20" s="71">
        <v>0</v>
      </c>
      <c r="AW20" s="71">
        <v>0</v>
      </c>
      <c r="AX20" s="71"/>
      <c r="AY20" s="72"/>
      <c r="AZ20" s="71">
        <v>0</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1714</v>
      </c>
      <c r="B21" s="70">
        <v>13</v>
      </c>
      <c r="C21" s="70">
        <v>13</v>
      </c>
      <c r="D21" s="70">
        <v>1</v>
      </c>
      <c r="E21" s="70">
        <v>2016</v>
      </c>
      <c r="F21" s="70" t="s">
        <v>155</v>
      </c>
      <c r="G21" s="70" t="s">
        <v>1701</v>
      </c>
      <c r="H21" s="70" t="s">
        <v>1702</v>
      </c>
      <c r="I21" s="148"/>
      <c r="J21" s="71">
        <v>0</v>
      </c>
      <c r="K21" s="71">
        <v>4.4083399792828312E-2</v>
      </c>
      <c r="L21" s="71">
        <v>0.1051744823218019</v>
      </c>
      <c r="M21" s="71">
        <v>3.7473624840889515</v>
      </c>
      <c r="N21" s="71">
        <v>2.0585945006643454</v>
      </c>
      <c r="O21" s="71">
        <v>0.66991493024052617</v>
      </c>
      <c r="P21" s="71">
        <v>1.9046189981518014</v>
      </c>
      <c r="Q21" s="71">
        <v>6.6252842124525091E-2</v>
      </c>
      <c r="R21" s="71">
        <v>2.1290646282291545</v>
      </c>
      <c r="S21" s="71">
        <v>0</v>
      </c>
      <c r="T21" s="72"/>
      <c r="U21" s="71">
        <v>0</v>
      </c>
      <c r="V21" s="71">
        <v>15</v>
      </c>
      <c r="W21" s="71">
        <v>2</v>
      </c>
      <c r="X21" s="71">
        <v>541</v>
      </c>
      <c r="Y21" s="71">
        <v>554</v>
      </c>
      <c r="Z21" s="71">
        <v>394</v>
      </c>
      <c r="AA21" s="71">
        <v>392</v>
      </c>
      <c r="AB21" s="71">
        <v>938</v>
      </c>
      <c r="AC21" s="71">
        <v>363623.28109635197</v>
      </c>
      <c r="AD21" s="71">
        <v>0</v>
      </c>
      <c r="AE21" s="72"/>
      <c r="AF21" s="71">
        <v>0</v>
      </c>
      <c r="AG21" s="71">
        <v>25811.291979548059</v>
      </c>
      <c r="AH21" s="71">
        <v>16655.21357421159</v>
      </c>
      <c r="AI21" s="71">
        <v>3911875.475840738</v>
      </c>
      <c r="AJ21" s="71">
        <v>2286823.3022616841</v>
      </c>
      <c r="AK21" s="71">
        <v>0</v>
      </c>
      <c r="AL21" s="71">
        <v>0</v>
      </c>
      <c r="AM21" s="71">
        <v>128648.83517086779</v>
      </c>
      <c r="AN21" s="71">
        <v>0</v>
      </c>
      <c r="AO21" s="71">
        <v>0</v>
      </c>
      <c r="AP21" s="71">
        <v>6369814.1188270496</v>
      </c>
      <c r="AQ21" s="72"/>
      <c r="AR21" s="71">
        <v>1</v>
      </c>
      <c r="AS21" s="71">
        <v>0</v>
      </c>
      <c r="AT21" s="71">
        <v>0</v>
      </c>
      <c r="AU21" s="71">
        <v>0</v>
      </c>
      <c r="AV21" s="71">
        <v>0</v>
      </c>
      <c r="AW21" s="71">
        <v>0</v>
      </c>
      <c r="AX21" s="71"/>
      <c r="AY21" s="72"/>
      <c r="AZ21" s="71">
        <v>5.2</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1715</v>
      </c>
      <c r="B22" s="70">
        <v>14</v>
      </c>
      <c r="C22" s="70">
        <v>14</v>
      </c>
      <c r="D22" s="70">
        <v>1</v>
      </c>
      <c r="E22" s="70">
        <v>2017</v>
      </c>
      <c r="F22" s="70" t="s">
        <v>156</v>
      </c>
      <c r="G22" s="70" t="s">
        <v>1701</v>
      </c>
      <c r="H22" s="70" t="s">
        <v>1702</v>
      </c>
      <c r="I22" s="148"/>
      <c r="J22" s="71">
        <v>0</v>
      </c>
      <c r="K22" s="71">
        <v>4.7457061955060165E-2</v>
      </c>
      <c r="L22" s="71">
        <v>8.165652079708717E-2</v>
      </c>
      <c r="M22" s="71">
        <v>3.7628230372028146</v>
      </c>
      <c r="N22" s="71">
        <v>2.1018890313964915</v>
      </c>
      <c r="O22" s="71">
        <v>0.67905407871764734</v>
      </c>
      <c r="P22" s="71">
        <v>1.936005409903734</v>
      </c>
      <c r="Q22" s="71">
        <v>6.3043431909196604E-2</v>
      </c>
      <c r="R22" s="71">
        <v>1.7764025504180341</v>
      </c>
      <c r="S22" s="71">
        <v>0</v>
      </c>
      <c r="T22" s="72"/>
      <c r="U22" s="71">
        <v>0</v>
      </c>
      <c r="V22" s="71">
        <v>15</v>
      </c>
      <c r="W22" s="71">
        <v>2</v>
      </c>
      <c r="X22" s="71">
        <v>541</v>
      </c>
      <c r="Y22" s="71">
        <v>550</v>
      </c>
      <c r="Z22" s="71">
        <v>406</v>
      </c>
      <c r="AA22" s="71">
        <v>401</v>
      </c>
      <c r="AB22" s="71">
        <v>923</v>
      </c>
      <c r="AC22" s="71">
        <v>309411.99999999988</v>
      </c>
      <c r="AD22" s="71">
        <v>0</v>
      </c>
      <c r="AE22" s="72"/>
      <c r="AF22" s="71">
        <v>0</v>
      </c>
      <c r="AG22" s="71">
        <v>27922.077827578429</v>
      </c>
      <c r="AH22" s="71">
        <v>17412.519485718491</v>
      </c>
      <c r="AI22" s="71">
        <v>4011296.9580934178</v>
      </c>
      <c r="AJ22" s="71">
        <v>2395954.9916179609</v>
      </c>
      <c r="AK22" s="71">
        <v>0</v>
      </c>
      <c r="AL22" s="71">
        <v>0</v>
      </c>
      <c r="AM22" s="71">
        <v>126789.63224792109</v>
      </c>
      <c r="AN22" s="71">
        <v>0</v>
      </c>
      <c r="AO22" s="71">
        <v>0</v>
      </c>
      <c r="AP22" s="71">
        <v>6579376.1792725967</v>
      </c>
      <c r="AQ22" s="72"/>
      <c r="AR22" s="71">
        <v>1</v>
      </c>
      <c r="AS22" s="71">
        <v>0</v>
      </c>
      <c r="AT22" s="71">
        <v>0</v>
      </c>
      <c r="AU22" s="71">
        <v>0</v>
      </c>
      <c r="AV22" s="71">
        <v>0</v>
      </c>
      <c r="AW22" s="71">
        <v>0</v>
      </c>
      <c r="AX22" s="71"/>
      <c r="AY22" s="72"/>
      <c r="AZ22" s="71">
        <v>5.2</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1716</v>
      </c>
      <c r="B23" s="70">
        <v>15</v>
      </c>
      <c r="C23" s="70">
        <v>15</v>
      </c>
      <c r="D23" s="70">
        <v>1</v>
      </c>
      <c r="E23" s="70">
        <v>2018</v>
      </c>
      <c r="F23" s="70" t="s">
        <v>183</v>
      </c>
      <c r="G23" s="70" t="s">
        <v>1701</v>
      </c>
      <c r="H23" s="70" t="s">
        <v>1702</v>
      </c>
      <c r="I23" s="148"/>
      <c r="J23" s="71">
        <v>0</v>
      </c>
      <c r="K23" s="71">
        <v>4.5277599260945357E-2</v>
      </c>
      <c r="L23" s="71">
        <v>7.6869474075572375E-2</v>
      </c>
      <c r="M23" s="71">
        <v>4.3536533211315183</v>
      </c>
      <c r="N23" s="71">
        <v>1.9556651673392043</v>
      </c>
      <c r="O23" s="71">
        <v>0.70075972774338691</v>
      </c>
      <c r="P23" s="71">
        <v>1.9358534932029237</v>
      </c>
      <c r="Q23" s="71">
        <v>5.9704745044147703E-2</v>
      </c>
      <c r="R23" s="71">
        <v>1.7369759505957276</v>
      </c>
      <c r="S23" s="71">
        <v>0</v>
      </c>
      <c r="T23" s="72"/>
      <c r="U23" s="71">
        <v>0</v>
      </c>
      <c r="V23" s="71">
        <v>15</v>
      </c>
      <c r="W23" s="71">
        <v>2</v>
      </c>
      <c r="X23" s="71">
        <v>541</v>
      </c>
      <c r="Y23" s="71">
        <v>570</v>
      </c>
      <c r="Z23" s="71">
        <v>427</v>
      </c>
      <c r="AA23" s="71">
        <v>405</v>
      </c>
      <c r="AB23" s="71">
        <v>942</v>
      </c>
      <c r="AC23" s="71">
        <v>301359</v>
      </c>
      <c r="AD23" s="71">
        <v>0</v>
      </c>
      <c r="AE23" s="72"/>
      <c r="AF23" s="71">
        <v>0</v>
      </c>
      <c r="AG23" s="71">
        <v>25003.00344831753</v>
      </c>
      <c r="AH23" s="71">
        <v>16084.750536960901</v>
      </c>
      <c r="AI23" s="71">
        <v>4703945.9652822036</v>
      </c>
      <c r="AJ23" s="71">
        <v>2105148.2363657709</v>
      </c>
      <c r="AK23" s="71">
        <v>0</v>
      </c>
      <c r="AL23" s="71">
        <v>0</v>
      </c>
      <c r="AM23" s="71">
        <v>129667.3462903732</v>
      </c>
      <c r="AN23" s="71">
        <v>0</v>
      </c>
      <c r="AO23" s="71">
        <v>0</v>
      </c>
      <c r="AP23" s="71">
        <v>6979849.3019236261</v>
      </c>
      <c r="AQ23" s="72"/>
      <c r="AR23" s="71">
        <v>1</v>
      </c>
      <c r="AS23" s="71">
        <v>0</v>
      </c>
      <c r="AT23" s="71">
        <v>0</v>
      </c>
      <c r="AU23" s="71">
        <v>0</v>
      </c>
      <c r="AV23" s="71">
        <v>0</v>
      </c>
      <c r="AW23" s="71">
        <v>0</v>
      </c>
      <c r="AX23" s="71"/>
      <c r="AY23" s="72"/>
      <c r="AZ23" s="71">
        <v>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1717</v>
      </c>
      <c r="B24" s="70">
        <v>16</v>
      </c>
      <c r="C24" s="70">
        <v>16</v>
      </c>
      <c r="D24" s="70">
        <v>1</v>
      </c>
      <c r="E24" s="70">
        <v>2019</v>
      </c>
      <c r="F24" s="70" t="s">
        <v>158</v>
      </c>
      <c r="G24" s="70" t="s">
        <v>1701</v>
      </c>
      <c r="H24" s="70" t="s">
        <v>1702</v>
      </c>
      <c r="I24" s="148"/>
      <c r="J24" s="71">
        <v>0</v>
      </c>
      <c r="K24" s="71">
        <v>4.2365237538843775E-2</v>
      </c>
      <c r="L24" s="71">
        <v>7.8171910496846742E-2</v>
      </c>
      <c r="M24" s="71">
        <v>3.5831117814333999</v>
      </c>
      <c r="N24" s="71">
        <v>1.869646252018879</v>
      </c>
      <c r="O24" s="71">
        <v>0.66127106278171355</v>
      </c>
      <c r="P24" s="71">
        <v>1.9456368361097223</v>
      </c>
      <c r="Q24" s="71">
        <v>5.6403140663192602E-2</v>
      </c>
      <c r="R24" s="71">
        <v>1.852130351948116</v>
      </c>
      <c r="S24" s="71">
        <v>0</v>
      </c>
      <c r="T24" s="72"/>
      <c r="U24" s="71">
        <v>0</v>
      </c>
      <c r="V24" s="71">
        <v>15</v>
      </c>
      <c r="W24" s="71">
        <v>2</v>
      </c>
      <c r="X24" s="71">
        <v>541</v>
      </c>
      <c r="Y24" s="71">
        <v>555</v>
      </c>
      <c r="Z24" s="71">
        <v>414</v>
      </c>
      <c r="AA24" s="71">
        <v>404</v>
      </c>
      <c r="AB24" s="71">
        <v>914</v>
      </c>
      <c r="AC24" s="71">
        <v>326601</v>
      </c>
      <c r="AD24" s="71">
        <v>0</v>
      </c>
      <c r="AE24" s="72"/>
      <c r="AF24" s="71">
        <v>0</v>
      </c>
      <c r="AG24" s="71">
        <v>24306.13497106608</v>
      </c>
      <c r="AH24" s="71">
        <v>17769.88889059635</v>
      </c>
      <c r="AI24" s="71">
        <v>3714222.7338091671</v>
      </c>
      <c r="AJ24" s="71">
        <v>2045047.9844460869</v>
      </c>
      <c r="AK24" s="71">
        <v>0</v>
      </c>
      <c r="AL24" s="71">
        <v>0</v>
      </c>
      <c r="AM24" s="71">
        <v>124479.91941168385</v>
      </c>
      <c r="AN24" s="71">
        <v>0</v>
      </c>
      <c r="AO24" s="71">
        <v>0</v>
      </c>
      <c r="AP24" s="71">
        <v>5925826.6615286004</v>
      </c>
      <c r="AQ24" s="72"/>
      <c r="AR24" s="71">
        <v>1</v>
      </c>
      <c r="AS24" s="71">
        <v>0</v>
      </c>
      <c r="AT24" s="71">
        <v>0</v>
      </c>
      <c r="AU24" s="71">
        <v>0</v>
      </c>
      <c r="AV24" s="71">
        <v>0</v>
      </c>
      <c r="AW24" s="71">
        <v>0</v>
      </c>
      <c r="AX24" s="71"/>
      <c r="AY24" s="72"/>
      <c r="AZ24" s="71">
        <v>5.2</v>
      </c>
      <c r="BA24" s="71">
        <v>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1718</v>
      </c>
      <c r="B25" s="70">
        <v>17</v>
      </c>
      <c r="C25" s="70">
        <v>17</v>
      </c>
      <c r="D25" s="70">
        <v>1</v>
      </c>
      <c r="E25" s="70">
        <v>2020</v>
      </c>
      <c r="F25" s="70" t="s">
        <v>159</v>
      </c>
      <c r="G25" s="70" t="s">
        <v>1701</v>
      </c>
      <c r="H25" s="70" t="s">
        <v>1702</v>
      </c>
      <c r="I25" s="148"/>
      <c r="J25" s="71">
        <v>0</v>
      </c>
      <c r="K25" s="71">
        <v>4.0678054381415724E-2</v>
      </c>
      <c r="L25" s="71">
        <v>7.9382592236131505E-2</v>
      </c>
      <c r="M25" s="71">
        <v>3.1579665229440308</v>
      </c>
      <c r="N25" s="71">
        <v>1.7086491102029613</v>
      </c>
      <c r="O25" s="71">
        <v>0.5667720099205672</v>
      </c>
      <c r="P25" s="71">
        <v>1.8123838241732124</v>
      </c>
      <c r="Q25" s="71">
        <v>5.3949061910011697E-2</v>
      </c>
      <c r="R25" s="71">
        <v>1.6607738907412772</v>
      </c>
      <c r="S25" s="71">
        <v>0</v>
      </c>
      <c r="T25" s="72"/>
      <c r="U25" s="71">
        <v>0</v>
      </c>
      <c r="V25" s="71">
        <v>17</v>
      </c>
      <c r="W25" s="71">
        <v>2</v>
      </c>
      <c r="X25" s="71">
        <v>617</v>
      </c>
      <c r="Y25" s="71">
        <v>544</v>
      </c>
      <c r="Z25" s="71">
        <v>405</v>
      </c>
      <c r="AA25" s="71">
        <v>400</v>
      </c>
      <c r="AB25" s="71">
        <v>915</v>
      </c>
      <c r="AC25" s="71">
        <v>294404.99999999994</v>
      </c>
      <c r="AD25" s="71">
        <v>0</v>
      </c>
      <c r="AE25" s="72"/>
      <c r="AF25" s="71">
        <v>0</v>
      </c>
      <c r="AG25" s="71">
        <v>23278.224969065333</v>
      </c>
      <c r="AH25" s="71">
        <v>19901.410677415701</v>
      </c>
      <c r="AI25" s="71">
        <v>3546885.845851385</v>
      </c>
      <c r="AJ25" s="71">
        <v>2098835.063347538</v>
      </c>
      <c r="AK25" s="71"/>
      <c r="AL25" s="71"/>
      <c r="AM25" s="71">
        <v>119417.66586202985</v>
      </c>
      <c r="AN25" s="71"/>
      <c r="AO25" s="71"/>
      <c r="AP25" s="71">
        <v>5808318.2107074335</v>
      </c>
      <c r="AQ25" s="72"/>
      <c r="AR25" s="71">
        <v>1</v>
      </c>
      <c r="AS25" s="71">
        <v>0</v>
      </c>
      <c r="AT25" s="71">
        <v>0</v>
      </c>
      <c r="AU25" s="71">
        <v>0</v>
      </c>
      <c r="AV25" s="71">
        <v>0</v>
      </c>
      <c r="AW25" s="71">
        <v>0</v>
      </c>
      <c r="AX25" s="71"/>
      <c r="AY25" s="72"/>
      <c r="AZ25" s="71">
        <v>5.2</v>
      </c>
      <c r="BA25" s="71">
        <v>0</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1719</v>
      </c>
      <c r="B26" s="70">
        <v>17</v>
      </c>
      <c r="C26" s="70">
        <v>18</v>
      </c>
      <c r="D26" s="70">
        <v>1</v>
      </c>
      <c r="E26" s="70">
        <v>2021</v>
      </c>
      <c r="F26" s="70" t="s">
        <v>160</v>
      </c>
      <c r="G26" s="1064" t="s">
        <v>1701</v>
      </c>
      <c r="H26" s="70" t="s">
        <v>1702</v>
      </c>
      <c r="I26" s="148"/>
      <c r="J26" s="71">
        <v>0</v>
      </c>
      <c r="K26" s="71">
        <v>4.3076890086692111E-2</v>
      </c>
      <c r="L26" s="71">
        <v>8.557224239377359E-2</v>
      </c>
      <c r="M26" s="71">
        <v>3.4183487539865531</v>
      </c>
      <c r="N26" s="71">
        <v>1.8553712512950695</v>
      </c>
      <c r="O26" s="71">
        <v>0.57899179424749803</v>
      </c>
      <c r="P26" s="71">
        <v>1.8539973507495504</v>
      </c>
      <c r="Q26" s="71">
        <v>5.3716138805641203E-2</v>
      </c>
      <c r="R26" s="71">
        <v>1.8118830839399023</v>
      </c>
      <c r="S26" s="71">
        <v>0</v>
      </c>
      <c r="T26" s="72"/>
      <c r="U26" s="71">
        <v>0</v>
      </c>
      <c r="V26" s="71">
        <v>17</v>
      </c>
      <c r="W26" s="71">
        <v>2</v>
      </c>
      <c r="X26" s="71">
        <v>617</v>
      </c>
      <c r="Y26" s="71">
        <v>560</v>
      </c>
      <c r="Z26" s="71">
        <v>426</v>
      </c>
      <c r="AA26" s="71">
        <v>399</v>
      </c>
      <c r="AB26" s="71">
        <v>920</v>
      </c>
      <c r="AC26" s="71">
        <v>311593.99999999994</v>
      </c>
      <c r="AD26" s="71">
        <v>0</v>
      </c>
      <c r="AE26" s="72"/>
      <c r="AF26" s="71">
        <v>0</v>
      </c>
      <c r="AG26" s="71">
        <v>24946.29512136065</v>
      </c>
      <c r="AH26" s="71">
        <v>21042.863683532985</v>
      </c>
      <c r="AI26" s="71">
        <v>3907856.9669093117</v>
      </c>
      <c r="AJ26" s="71">
        <v>2234580.813033469</v>
      </c>
      <c r="AK26" s="71">
        <v>0</v>
      </c>
      <c r="AL26" s="71">
        <v>0</v>
      </c>
      <c r="AM26" s="71">
        <v>120762.77678317869</v>
      </c>
      <c r="AN26" s="71">
        <v>0</v>
      </c>
      <c r="AO26" s="71">
        <v>0</v>
      </c>
      <c r="AP26" s="71">
        <v>6309189.7155308528</v>
      </c>
      <c r="AQ26" s="72"/>
      <c r="AR26" s="71">
        <v>1</v>
      </c>
      <c r="AS26" s="71">
        <v>0</v>
      </c>
      <c r="AT26" s="71">
        <v>0</v>
      </c>
      <c r="AU26" s="71">
        <v>0</v>
      </c>
      <c r="AV26" s="71">
        <v>0</v>
      </c>
      <c r="AW26" s="71">
        <v>0</v>
      </c>
      <c r="AX26" s="71"/>
      <c r="AY26" s="72"/>
      <c r="AZ26" s="71">
        <v>5.2</v>
      </c>
      <c r="BA26" s="71">
        <v>0</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1720</v>
      </c>
      <c r="B27" s="70">
        <v>17</v>
      </c>
      <c r="C27" s="70">
        <v>19</v>
      </c>
      <c r="D27" s="70">
        <v>1</v>
      </c>
      <c r="E27" s="70">
        <v>2022</v>
      </c>
      <c r="F27" s="70" t="s">
        <v>161</v>
      </c>
      <c r="G27" s="1064" t="s">
        <v>1701</v>
      </c>
      <c r="H27" s="70" t="s">
        <v>1702</v>
      </c>
      <c r="I27" s="148"/>
      <c r="J27" s="71">
        <v>0</v>
      </c>
      <c r="K27" s="71">
        <v>4.6904139273677377E-2</v>
      </c>
      <c r="L27" s="71">
        <v>6.9744455863554322E-2</v>
      </c>
      <c r="M27" s="71">
        <v>3.9109715439496036</v>
      </c>
      <c r="N27" s="71">
        <v>1.7741052452407411</v>
      </c>
      <c r="O27" s="71">
        <v>0.59079926946810501</v>
      </c>
      <c r="P27" s="71">
        <v>1.7986975876370761</v>
      </c>
      <c r="Q27" s="71">
        <v>5.2688509043840419E-2</v>
      </c>
      <c r="R27" s="71">
        <v>1.8961899512086486</v>
      </c>
      <c r="S27" s="71">
        <v>0</v>
      </c>
      <c r="T27" s="72"/>
      <c r="U27" s="71">
        <v>0</v>
      </c>
      <c r="V27" s="71">
        <v>17</v>
      </c>
      <c r="W27" s="71">
        <v>2</v>
      </c>
      <c r="X27" s="71">
        <v>617</v>
      </c>
      <c r="Y27" s="71">
        <v>539</v>
      </c>
      <c r="Z27" s="71">
        <v>413</v>
      </c>
      <c r="AA27" s="71">
        <v>393</v>
      </c>
      <c r="AB27" s="71">
        <v>895</v>
      </c>
      <c r="AC27" s="71">
        <v>330187.99999999994</v>
      </c>
      <c r="AD27" s="71">
        <v>0</v>
      </c>
      <c r="AE27" s="72"/>
      <c r="AF27" s="71">
        <v>0</v>
      </c>
      <c r="AG27" s="71">
        <v>28286.153522992121</v>
      </c>
      <c r="AH27" s="71">
        <v>19734.552957604115</v>
      </c>
      <c r="AI27" s="71">
        <v>4370356.0613389891</v>
      </c>
      <c r="AJ27" s="71">
        <v>2191519.5508491104</v>
      </c>
      <c r="AK27" s="71">
        <v>0</v>
      </c>
      <c r="AL27" s="71">
        <v>0</v>
      </c>
      <c r="AM27" s="71">
        <v>115568.92849436842</v>
      </c>
      <c r="AN27" s="71">
        <v>0</v>
      </c>
      <c r="AO27" s="71">
        <v>0</v>
      </c>
      <c r="AP27" s="71">
        <v>6725465.2471630638</v>
      </c>
      <c r="AQ27" s="72"/>
      <c r="AR27" s="71">
        <v>1</v>
      </c>
      <c r="AS27" s="71">
        <v>0</v>
      </c>
      <c r="AT27" s="71">
        <v>0</v>
      </c>
      <c r="AU27" s="71">
        <v>0</v>
      </c>
      <c r="AV27" s="71">
        <v>0</v>
      </c>
      <c r="AW27" s="71">
        <v>0</v>
      </c>
      <c r="AX27" s="71"/>
      <c r="AY27" s="72"/>
      <c r="AZ27" s="71">
        <v>5.2</v>
      </c>
      <c r="BA27" s="71">
        <v>0</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1721</v>
      </c>
      <c r="B28" s="70">
        <v>17</v>
      </c>
      <c r="C28" s="70">
        <v>20</v>
      </c>
      <c r="D28" s="70">
        <v>1</v>
      </c>
      <c r="E28" s="70">
        <v>2023</v>
      </c>
      <c r="F28" s="70" t="s">
        <v>1539</v>
      </c>
      <c r="G28" s="70" t="s">
        <v>1701</v>
      </c>
      <c r="H28" s="70" t="s">
        <v>1702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v>
      </c>
      <c r="AS28" s="71">
        <v>0</v>
      </c>
      <c r="AT28" s="71">
        <v>0</v>
      </c>
      <c r="AU28" s="71">
        <v>0</v>
      </c>
      <c r="AV28" s="71">
        <v>0</v>
      </c>
      <c r="AW28" s="71">
        <v>0</v>
      </c>
      <c r="AX28" s="71"/>
      <c r="AY28" s="72"/>
      <c r="AZ28" s="71">
        <v>5.2</v>
      </c>
      <c r="BA28" s="71">
        <v>0</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1722</v>
      </c>
      <c r="B29" s="70">
        <v>17</v>
      </c>
      <c r="C29" s="70">
        <v>21</v>
      </c>
      <c r="D29" s="70">
        <v>1</v>
      </c>
      <c r="E29" s="70">
        <v>2024</v>
      </c>
      <c r="F29" s="70" t="s">
        <v>1554</v>
      </c>
      <c r="G29" s="70" t="s">
        <v>1701</v>
      </c>
      <c r="H29" s="70" t="s">
        <v>1702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1723</v>
      </c>
      <c r="B30" s="70">
        <v>18</v>
      </c>
      <c r="C30" s="70">
        <v>1</v>
      </c>
      <c r="D30" s="70">
        <v>2</v>
      </c>
      <c r="E30" s="70">
        <v>1990</v>
      </c>
      <c r="F30" s="70" t="s">
        <v>787</v>
      </c>
      <c r="G30" s="70" t="s">
        <v>1724</v>
      </c>
      <c r="H30" s="70" t="s">
        <v>1725</v>
      </c>
      <c r="I30" s="148"/>
      <c r="J30" s="71">
        <v>2.7242245727103169</v>
      </c>
      <c r="K30" s="71">
        <v>0.2286440385550535</v>
      </c>
      <c r="L30" s="71">
        <v>0</v>
      </c>
      <c r="M30" s="71">
        <v>0.68124420356937843</v>
      </c>
      <c r="N30" s="71">
        <v>1.373886754513105</v>
      </c>
      <c r="O30" s="71">
        <v>0.83148620669799</v>
      </c>
      <c r="P30" s="71">
        <v>1.7750424576422901</v>
      </c>
      <c r="Q30" s="71">
        <v>7.1751439624022306E-2</v>
      </c>
      <c r="R30" s="71">
        <v>0</v>
      </c>
      <c r="S30" s="71">
        <v>7.1570085161201877E-2</v>
      </c>
      <c r="T30" s="72"/>
      <c r="U30" s="71">
        <v>49137</v>
      </c>
      <c r="V30" s="71">
        <v>51</v>
      </c>
      <c r="W30" s="71">
        <v>0</v>
      </c>
      <c r="X30" s="71">
        <v>209</v>
      </c>
      <c r="Y30" s="71">
        <v>369</v>
      </c>
      <c r="Z30" s="71">
        <v>342</v>
      </c>
      <c r="AA30" s="71">
        <v>431</v>
      </c>
      <c r="AB30" s="71">
        <v>1165</v>
      </c>
      <c r="AC30" s="71">
        <v>0</v>
      </c>
      <c r="AD30" s="71">
        <v>7.1570085161201877E-2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1726</v>
      </c>
      <c r="B31" s="70">
        <v>19</v>
      </c>
      <c r="C31" s="70">
        <v>2</v>
      </c>
      <c r="D31" s="70">
        <v>2</v>
      </c>
      <c r="E31" s="70">
        <v>2005</v>
      </c>
      <c r="F31" s="70" t="s">
        <v>789</v>
      </c>
      <c r="G31" s="70" t="s">
        <v>1724</v>
      </c>
      <c r="H31" s="70" t="s">
        <v>1725</v>
      </c>
      <c r="I31" s="148"/>
      <c r="J31" s="71">
        <v>0.86021249881530415</v>
      </c>
      <c r="K31" s="71">
        <v>0.18233555840725829</v>
      </c>
      <c r="L31" s="71">
        <v>8.1411364447938339E-2</v>
      </c>
      <c r="M31" s="71">
        <v>0.71821789573390438</v>
      </c>
      <c r="N31" s="71">
        <v>2.0670430001807261</v>
      </c>
      <c r="O31" s="71">
        <v>1.0778079552169699</v>
      </c>
      <c r="P31" s="71">
        <v>1.8907774790208669</v>
      </c>
      <c r="Q31" s="71">
        <v>6.4746834317584101E-2</v>
      </c>
      <c r="R31" s="71">
        <v>0</v>
      </c>
      <c r="S31" s="71">
        <v>0</v>
      </c>
      <c r="T31" s="72"/>
      <c r="U31" s="71">
        <v>17544</v>
      </c>
      <c r="V31" s="71">
        <v>51</v>
      </c>
      <c r="W31" s="71">
        <v>1</v>
      </c>
      <c r="X31" s="71">
        <v>105</v>
      </c>
      <c r="Y31" s="71">
        <v>382</v>
      </c>
      <c r="Z31" s="71">
        <v>513</v>
      </c>
      <c r="AA31" s="71">
        <v>376</v>
      </c>
      <c r="AB31" s="71">
        <v>1099</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1727</v>
      </c>
      <c r="B32" s="70">
        <v>20</v>
      </c>
      <c r="C32" s="70">
        <v>3</v>
      </c>
      <c r="D32" s="70">
        <v>2</v>
      </c>
      <c r="E32" s="70">
        <v>2006</v>
      </c>
      <c r="F32" s="70" t="s">
        <v>790</v>
      </c>
      <c r="G32" s="70" t="s">
        <v>1724</v>
      </c>
      <c r="H32" s="70" t="s">
        <v>1725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1728</v>
      </c>
      <c r="B33" s="70">
        <v>21</v>
      </c>
      <c r="C33" s="70">
        <v>4</v>
      </c>
      <c r="D33" s="70">
        <v>2</v>
      </c>
      <c r="E33" s="70">
        <v>2007</v>
      </c>
      <c r="F33" s="70" t="s">
        <v>791</v>
      </c>
      <c r="G33" s="70" t="s">
        <v>1724</v>
      </c>
      <c r="H33" s="70" t="s">
        <v>1725</v>
      </c>
      <c r="I33" s="148"/>
      <c r="J33" s="71">
        <v>0</v>
      </c>
      <c r="K33" s="71">
        <v>0.1512840114221225</v>
      </c>
      <c r="L33" s="71">
        <v>0.46523311518926858</v>
      </c>
      <c r="M33" s="71">
        <v>1.2353523335389931</v>
      </c>
      <c r="N33" s="71">
        <v>1.8921773997141971</v>
      </c>
      <c r="O33" s="71">
        <v>1.0469060814478011</v>
      </c>
      <c r="P33" s="71">
        <v>1.9200445303058069</v>
      </c>
      <c r="Q33" s="71">
        <v>6.6806693933674E-2</v>
      </c>
      <c r="R33" s="71">
        <v>0</v>
      </c>
      <c r="S33" s="71">
        <v>0</v>
      </c>
      <c r="T33" s="72"/>
      <c r="U33" s="71">
        <v>0</v>
      </c>
      <c r="V33" s="71">
        <v>44</v>
      </c>
      <c r="W33" s="71">
        <v>9</v>
      </c>
      <c r="X33" s="71">
        <v>202</v>
      </c>
      <c r="Y33" s="71">
        <v>391</v>
      </c>
      <c r="Z33" s="71">
        <v>518</v>
      </c>
      <c r="AA33" s="71">
        <v>376</v>
      </c>
      <c r="AB33" s="71">
        <v>1074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1729</v>
      </c>
      <c r="B34" s="70">
        <v>22</v>
      </c>
      <c r="C34" s="70">
        <v>5</v>
      </c>
      <c r="D34" s="70">
        <v>2</v>
      </c>
      <c r="E34" s="70">
        <v>2008</v>
      </c>
      <c r="F34" s="70" t="s">
        <v>792</v>
      </c>
      <c r="G34" s="70" t="s">
        <v>1724</v>
      </c>
      <c r="H34" s="70" t="s">
        <v>1725</v>
      </c>
      <c r="I34" s="148"/>
      <c r="J34" s="71">
        <v>0</v>
      </c>
      <c r="K34" s="71">
        <v>0.1148103207856668</v>
      </c>
      <c r="L34" s="71">
        <v>0.4192593498634663</v>
      </c>
      <c r="M34" s="71">
        <v>1.259048765573757</v>
      </c>
      <c r="N34" s="71">
        <v>1.925127022405777</v>
      </c>
      <c r="O34" s="71">
        <v>1.030932692737129</v>
      </c>
      <c r="P34" s="71">
        <v>1.897453628172113</v>
      </c>
      <c r="Q34" s="71">
        <v>6.4134523525132006E-2</v>
      </c>
      <c r="R34" s="71">
        <v>0</v>
      </c>
      <c r="S34" s="71">
        <v>0</v>
      </c>
      <c r="T34" s="72"/>
      <c r="U34" s="71">
        <v>0</v>
      </c>
      <c r="V34" s="71">
        <v>44</v>
      </c>
      <c r="W34" s="71">
        <v>9</v>
      </c>
      <c r="X34" s="71">
        <v>202</v>
      </c>
      <c r="Y34" s="71">
        <v>394</v>
      </c>
      <c r="Z34" s="71">
        <v>528</v>
      </c>
      <c r="AA34" s="71">
        <v>372</v>
      </c>
      <c r="AB34" s="71">
        <v>1048</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1730</v>
      </c>
      <c r="B35" s="70">
        <v>23</v>
      </c>
      <c r="C35" s="70">
        <v>6</v>
      </c>
      <c r="D35" s="70">
        <v>2</v>
      </c>
      <c r="E35" s="70">
        <v>2009</v>
      </c>
      <c r="F35" s="70" t="s">
        <v>176</v>
      </c>
      <c r="G35" s="70" t="s">
        <v>1724</v>
      </c>
      <c r="H35" s="70" t="s">
        <v>1725</v>
      </c>
      <c r="I35" s="148"/>
      <c r="J35" s="71">
        <v>0</v>
      </c>
      <c r="K35" s="71">
        <v>0.1196268185775619</v>
      </c>
      <c r="L35" s="71">
        <v>0.35236638437411771</v>
      </c>
      <c r="M35" s="71">
        <v>1.101152831433041</v>
      </c>
      <c r="N35" s="71">
        <v>1.772593846196695</v>
      </c>
      <c r="O35" s="71">
        <v>1.0464380646977389</v>
      </c>
      <c r="P35" s="71">
        <v>1.8432975018785991</v>
      </c>
      <c r="Q35" s="71">
        <v>6.0804144765927999E-2</v>
      </c>
      <c r="R35" s="71">
        <v>0</v>
      </c>
      <c r="S35" s="71">
        <v>0</v>
      </c>
      <c r="T35" s="72"/>
      <c r="U35" s="71">
        <v>0</v>
      </c>
      <c r="V35" s="71">
        <v>47</v>
      </c>
      <c r="W35" s="71">
        <v>11</v>
      </c>
      <c r="X35" s="71">
        <v>200</v>
      </c>
      <c r="Y35" s="71">
        <v>394</v>
      </c>
      <c r="Z35" s="71">
        <v>529</v>
      </c>
      <c r="AA35" s="71">
        <v>371</v>
      </c>
      <c r="AB35" s="71">
        <v>1043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1731</v>
      </c>
      <c r="B36" s="70">
        <v>24</v>
      </c>
      <c r="C36" s="70">
        <v>7</v>
      </c>
      <c r="D36" s="70">
        <v>2</v>
      </c>
      <c r="E36" s="70">
        <v>2010</v>
      </c>
      <c r="F36" s="70" t="s">
        <v>177</v>
      </c>
      <c r="G36" s="70" t="s">
        <v>1724</v>
      </c>
      <c r="H36" s="70" t="s">
        <v>1725</v>
      </c>
      <c r="I36" s="148"/>
      <c r="J36" s="71">
        <v>2.3466697138484478</v>
      </c>
      <c r="K36" s="71">
        <v>0.13068074884515229</v>
      </c>
      <c r="L36" s="71">
        <v>0.33383516240328681</v>
      </c>
      <c r="M36" s="71">
        <v>1.2446702792481521</v>
      </c>
      <c r="N36" s="71">
        <v>1.9076625459151539</v>
      </c>
      <c r="O36" s="71">
        <v>1.063256904695177</v>
      </c>
      <c r="P36" s="71">
        <v>1.8191705049295099</v>
      </c>
      <c r="Q36" s="71">
        <v>6.2724974153271107E-2</v>
      </c>
      <c r="R36" s="71">
        <v>0</v>
      </c>
      <c r="S36" s="71">
        <v>0</v>
      </c>
      <c r="T36" s="72"/>
      <c r="U36" s="71">
        <v>52783</v>
      </c>
      <c r="V36" s="71">
        <v>47</v>
      </c>
      <c r="W36" s="71">
        <v>11</v>
      </c>
      <c r="X36" s="71">
        <v>200</v>
      </c>
      <c r="Y36" s="71">
        <v>394</v>
      </c>
      <c r="Z36" s="71">
        <v>540</v>
      </c>
      <c r="AA36" s="71">
        <v>357</v>
      </c>
      <c r="AB36" s="71">
        <v>1031</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1732</v>
      </c>
      <c r="B37" s="70">
        <v>25</v>
      </c>
      <c r="C37" s="70">
        <v>8</v>
      </c>
      <c r="D37" s="70">
        <v>2</v>
      </c>
      <c r="E37" s="70">
        <v>2011</v>
      </c>
      <c r="F37" s="70" t="s">
        <v>178</v>
      </c>
      <c r="G37" s="70" t="s">
        <v>1724</v>
      </c>
      <c r="H37" s="70" t="s">
        <v>1725</v>
      </c>
      <c r="I37" s="148"/>
      <c r="J37" s="71">
        <v>0</v>
      </c>
      <c r="K37" s="71">
        <v>0.15533453360619801</v>
      </c>
      <c r="L37" s="71">
        <v>0.44790186544763572</v>
      </c>
      <c r="M37" s="71">
        <v>1.183507220147882</v>
      </c>
      <c r="N37" s="71">
        <v>1.6460962922936011</v>
      </c>
      <c r="O37" s="71">
        <v>1.063774340009312</v>
      </c>
      <c r="P37" s="71">
        <v>1.7171148351530365</v>
      </c>
      <c r="Q37" s="71">
        <v>7.07384581380745E-2</v>
      </c>
      <c r="R37" s="71">
        <v>0</v>
      </c>
      <c r="S37" s="71">
        <v>0</v>
      </c>
      <c r="T37" s="72"/>
      <c r="U37" s="71">
        <v>0</v>
      </c>
      <c r="V37" s="71">
        <v>47</v>
      </c>
      <c r="W37" s="71">
        <v>11</v>
      </c>
      <c r="X37" s="71">
        <v>200</v>
      </c>
      <c r="Y37" s="71">
        <v>387</v>
      </c>
      <c r="Z37" s="71">
        <v>552</v>
      </c>
      <c r="AA37" s="71">
        <v>347</v>
      </c>
      <c r="AB37" s="71">
        <v>1008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1733</v>
      </c>
      <c r="B38" s="70">
        <v>26</v>
      </c>
      <c r="C38" s="70">
        <v>9</v>
      </c>
      <c r="D38" s="70">
        <v>2</v>
      </c>
      <c r="E38" s="70">
        <v>2012</v>
      </c>
      <c r="F38" s="70" t="s">
        <v>179</v>
      </c>
      <c r="G38" s="70" t="s">
        <v>1724</v>
      </c>
      <c r="H38" s="70" t="s">
        <v>1725</v>
      </c>
      <c r="I38" s="148"/>
      <c r="J38" s="71">
        <v>0</v>
      </c>
      <c r="K38" s="71">
        <v>0.14050002975803241</v>
      </c>
      <c r="L38" s="71">
        <v>0.44446132675530542</v>
      </c>
      <c r="M38" s="71">
        <v>1.14331584421971</v>
      </c>
      <c r="N38" s="71">
        <v>1.82685702287568</v>
      </c>
      <c r="O38" s="71">
        <v>1.0936425880962672</v>
      </c>
      <c r="P38" s="71">
        <v>1.6671650232643322</v>
      </c>
      <c r="Q38" s="71">
        <v>7.6398433736715496E-2</v>
      </c>
      <c r="R38" s="71">
        <v>0</v>
      </c>
      <c r="S38" s="71">
        <v>0</v>
      </c>
      <c r="T38" s="72"/>
      <c r="U38" s="71">
        <v>0</v>
      </c>
      <c r="V38" s="71">
        <v>47</v>
      </c>
      <c r="W38" s="71">
        <v>11</v>
      </c>
      <c r="X38" s="71">
        <v>200</v>
      </c>
      <c r="Y38" s="71">
        <v>388</v>
      </c>
      <c r="Z38" s="71">
        <v>572</v>
      </c>
      <c r="AA38" s="71">
        <v>335</v>
      </c>
      <c r="AB38" s="71">
        <v>1002</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1734</v>
      </c>
      <c r="B39" s="70">
        <v>27</v>
      </c>
      <c r="C39" s="70">
        <v>10</v>
      </c>
      <c r="D39" s="70">
        <v>2</v>
      </c>
      <c r="E39" s="70">
        <v>2013</v>
      </c>
      <c r="F39" s="70" t="s">
        <v>180</v>
      </c>
      <c r="G39" s="70" t="s">
        <v>1724</v>
      </c>
      <c r="H39" s="70" t="s">
        <v>1725</v>
      </c>
      <c r="I39" s="148"/>
      <c r="J39" s="71">
        <v>0</v>
      </c>
      <c r="K39" s="71">
        <v>0.1177892720088826</v>
      </c>
      <c r="L39" s="71">
        <v>0.41279243335915511</v>
      </c>
      <c r="M39" s="71">
        <v>1.129949931422555</v>
      </c>
      <c r="N39" s="71">
        <v>1.834060916989646</v>
      </c>
      <c r="O39" s="71">
        <v>1.039579432157079</v>
      </c>
      <c r="P39" s="71">
        <v>1.6834376410020304</v>
      </c>
      <c r="Q39" s="71">
        <v>7.6813409541415495E-2</v>
      </c>
      <c r="R39" s="71">
        <v>0</v>
      </c>
      <c r="S39" s="71">
        <v>0</v>
      </c>
      <c r="T39" s="72"/>
      <c r="U39" s="71">
        <v>0</v>
      </c>
      <c r="V39" s="71">
        <v>47</v>
      </c>
      <c r="W39" s="71">
        <v>11</v>
      </c>
      <c r="X39" s="71">
        <v>200</v>
      </c>
      <c r="Y39" s="71">
        <v>388</v>
      </c>
      <c r="Z39" s="71">
        <v>568</v>
      </c>
      <c r="AA39" s="71">
        <v>337</v>
      </c>
      <c r="AB39" s="71">
        <v>993</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1735</v>
      </c>
      <c r="B40" s="70">
        <v>28</v>
      </c>
      <c r="C40" s="70">
        <v>11</v>
      </c>
      <c r="D40" s="70">
        <v>2</v>
      </c>
      <c r="E40" s="70">
        <v>2014</v>
      </c>
      <c r="F40" s="70" t="s">
        <v>181</v>
      </c>
      <c r="G40" s="70" t="s">
        <v>1724</v>
      </c>
      <c r="H40" s="70" t="s">
        <v>1725</v>
      </c>
      <c r="I40" s="148"/>
      <c r="J40" s="71">
        <v>0</v>
      </c>
      <c r="K40" s="71">
        <v>0.1124387079479469</v>
      </c>
      <c r="L40" s="71">
        <v>0.40551267105059158</v>
      </c>
      <c r="M40" s="71">
        <v>0.93898593142523534</v>
      </c>
      <c r="N40" s="71">
        <v>1.698590494947815</v>
      </c>
      <c r="O40" s="71">
        <v>0.97314425205608446</v>
      </c>
      <c r="P40" s="71">
        <v>1.6821452346329131</v>
      </c>
      <c r="Q40" s="71">
        <v>7.2361977758936297E-2</v>
      </c>
      <c r="R40" s="71">
        <v>0</v>
      </c>
      <c r="S40" s="71">
        <v>0</v>
      </c>
      <c r="T40" s="72"/>
      <c r="U40" s="71">
        <v>0</v>
      </c>
      <c r="V40" s="71">
        <v>39</v>
      </c>
      <c r="W40" s="71">
        <v>11</v>
      </c>
      <c r="X40" s="71">
        <v>164</v>
      </c>
      <c r="Y40" s="71">
        <v>391</v>
      </c>
      <c r="Z40" s="71">
        <v>560</v>
      </c>
      <c r="AA40" s="71">
        <v>335</v>
      </c>
      <c r="AB40" s="71">
        <v>975</v>
      </c>
      <c r="AC40" s="71">
        <v>0</v>
      </c>
      <c r="AD40" s="71">
        <v>0</v>
      </c>
      <c r="AE40" s="72"/>
      <c r="AF40" s="71"/>
      <c r="AG40" s="71"/>
      <c r="AH40" s="71"/>
      <c r="AI40" s="71"/>
      <c r="AJ40" s="71"/>
      <c r="AK40" s="71"/>
      <c r="AL40" s="71"/>
      <c r="AM40" s="71"/>
      <c r="AN40" s="71"/>
      <c r="AO40" s="71"/>
      <c r="AP40" s="71"/>
      <c r="AQ40" s="72"/>
      <c r="AR40" s="71">
        <v>7</v>
      </c>
      <c r="AS40" s="71">
        <v>3</v>
      </c>
      <c r="AT40" s="71">
        <v>0</v>
      </c>
      <c r="AU40" s="71">
        <v>0</v>
      </c>
      <c r="AV40" s="71">
        <v>0</v>
      </c>
      <c r="AW40" s="71">
        <v>0</v>
      </c>
      <c r="AX40" s="71"/>
      <c r="AY40" s="72"/>
      <c r="AZ40" s="71">
        <v>33.1</v>
      </c>
      <c r="BA40" s="71">
        <v>55.5</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1736</v>
      </c>
      <c r="B41" s="70">
        <v>29</v>
      </c>
      <c r="C41" s="70">
        <v>12</v>
      </c>
      <c r="D41" s="70">
        <v>2</v>
      </c>
      <c r="E41" s="70">
        <v>2015</v>
      </c>
      <c r="F41" s="70" t="s">
        <v>182</v>
      </c>
      <c r="G41" s="70" t="s">
        <v>1724</v>
      </c>
      <c r="H41" s="70" t="s">
        <v>1725</v>
      </c>
      <c r="I41" s="148"/>
      <c r="J41" s="71">
        <v>0</v>
      </c>
      <c r="K41" s="71">
        <v>0.10171695290640639</v>
      </c>
      <c r="L41" s="71">
        <v>0.61748738956235216</v>
      </c>
      <c r="M41" s="71">
        <v>0.85425483595862095</v>
      </c>
      <c r="N41" s="71">
        <v>1.7922338659625829</v>
      </c>
      <c r="O41" s="71">
        <v>0.981079996071754</v>
      </c>
      <c r="P41" s="71">
        <v>1.6181453770405525</v>
      </c>
      <c r="Q41" s="71">
        <v>6.9820555682924695E-2</v>
      </c>
      <c r="R41" s="71">
        <v>0</v>
      </c>
      <c r="S41" s="71">
        <v>0</v>
      </c>
      <c r="T41" s="72"/>
      <c r="U41" s="71">
        <v>0</v>
      </c>
      <c r="V41" s="71">
        <v>39</v>
      </c>
      <c r="W41" s="71">
        <v>11</v>
      </c>
      <c r="X41" s="71">
        <v>164</v>
      </c>
      <c r="Y41" s="71">
        <v>389</v>
      </c>
      <c r="Z41" s="71">
        <v>570</v>
      </c>
      <c r="AA41" s="71">
        <v>322</v>
      </c>
      <c r="AB41" s="71">
        <v>961</v>
      </c>
      <c r="AC41" s="71">
        <v>0</v>
      </c>
      <c r="AD41" s="71">
        <v>0</v>
      </c>
      <c r="AE41" s="72"/>
      <c r="AF41" s="71">
        <v>0</v>
      </c>
      <c r="AG41" s="71">
        <v>72927.053734222456</v>
      </c>
      <c r="AH41" s="71">
        <v>124094.02133370809</v>
      </c>
      <c r="AI41" s="71">
        <v>988772.06793571508</v>
      </c>
      <c r="AJ41" s="71">
        <v>2202692.8439740441</v>
      </c>
      <c r="AK41" s="71">
        <v>0</v>
      </c>
      <c r="AL41" s="71">
        <v>0</v>
      </c>
      <c r="AM41" s="71">
        <v>131701.01875661791</v>
      </c>
      <c r="AN41" s="71">
        <v>0</v>
      </c>
      <c r="AO41" s="71">
        <v>0</v>
      </c>
      <c r="AP41" s="71">
        <v>3520187.0057343077</v>
      </c>
      <c r="AQ41" s="72"/>
      <c r="AR41" s="71">
        <v>7</v>
      </c>
      <c r="AS41" s="71">
        <v>4</v>
      </c>
      <c r="AT41" s="71">
        <v>0</v>
      </c>
      <c r="AU41" s="71">
        <v>0</v>
      </c>
      <c r="AV41" s="71">
        <v>0</v>
      </c>
      <c r="AW41" s="71">
        <v>0</v>
      </c>
      <c r="AX41" s="71"/>
      <c r="AY41" s="72"/>
      <c r="AZ41" s="71">
        <v>33.1</v>
      </c>
      <c r="BA41" s="71">
        <v>105</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1737</v>
      </c>
      <c r="B42" s="70">
        <v>30</v>
      </c>
      <c r="C42" s="70">
        <v>13</v>
      </c>
      <c r="D42" s="70">
        <v>2</v>
      </c>
      <c r="E42" s="70">
        <v>2016</v>
      </c>
      <c r="F42" s="70" t="s">
        <v>155</v>
      </c>
      <c r="G42" s="70" t="s">
        <v>1724</v>
      </c>
      <c r="H42" s="70" t="s">
        <v>1725</v>
      </c>
      <c r="I42" s="148"/>
      <c r="J42" s="71">
        <v>0</v>
      </c>
      <c r="K42" s="71">
        <v>0.1009023279068387</v>
      </c>
      <c r="L42" s="71">
        <v>0.48250679859233142</v>
      </c>
      <c r="M42" s="71">
        <v>0.85345760107446322</v>
      </c>
      <c r="N42" s="71">
        <v>1.5324763766790193</v>
      </c>
      <c r="O42" s="71">
        <v>0.95216335262612872</v>
      </c>
      <c r="P42" s="71">
        <v>1.6179544040422191</v>
      </c>
      <c r="Q42" s="71">
        <v>6.7312322542294703E-2</v>
      </c>
      <c r="R42" s="71">
        <v>0</v>
      </c>
      <c r="S42" s="71">
        <v>0</v>
      </c>
      <c r="T42" s="72"/>
      <c r="U42" s="71">
        <v>0</v>
      </c>
      <c r="V42" s="71">
        <v>39</v>
      </c>
      <c r="W42" s="71">
        <v>11</v>
      </c>
      <c r="X42" s="71">
        <v>164</v>
      </c>
      <c r="Y42" s="71">
        <v>384</v>
      </c>
      <c r="Z42" s="71">
        <v>560</v>
      </c>
      <c r="AA42" s="71">
        <v>333</v>
      </c>
      <c r="AB42" s="71">
        <v>953</v>
      </c>
      <c r="AC42" s="71">
        <v>0</v>
      </c>
      <c r="AD42" s="71">
        <v>0</v>
      </c>
      <c r="AE42" s="72"/>
      <c r="AF42" s="71">
        <v>0</v>
      </c>
      <c r="AG42" s="71">
        <v>71743.26708172496</v>
      </c>
      <c r="AH42" s="71">
        <v>76898.209167156441</v>
      </c>
      <c r="AI42" s="71">
        <v>1019399.976332839</v>
      </c>
      <c r="AJ42" s="71">
        <v>1861532.036703317</v>
      </c>
      <c r="AK42" s="71">
        <v>0</v>
      </c>
      <c r="AL42" s="71">
        <v>0</v>
      </c>
      <c r="AM42" s="71">
        <v>130706.1193153912</v>
      </c>
      <c r="AN42" s="71">
        <v>0</v>
      </c>
      <c r="AO42" s="71">
        <v>0</v>
      </c>
      <c r="AP42" s="71">
        <v>3160279.6086004288</v>
      </c>
      <c r="AQ42" s="72"/>
      <c r="AR42" s="71">
        <v>8</v>
      </c>
      <c r="AS42" s="71">
        <v>5</v>
      </c>
      <c r="AT42" s="71">
        <v>0</v>
      </c>
      <c r="AU42" s="71">
        <v>0</v>
      </c>
      <c r="AV42" s="71">
        <v>0</v>
      </c>
      <c r="AW42" s="71">
        <v>0</v>
      </c>
      <c r="AX42" s="71"/>
      <c r="AY42" s="72"/>
      <c r="AZ42" s="71">
        <v>38.200000000000003</v>
      </c>
      <c r="BA42" s="71">
        <v>152.19999999999999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1738</v>
      </c>
      <c r="B43" s="70">
        <v>31</v>
      </c>
      <c r="C43" s="70">
        <v>14</v>
      </c>
      <c r="D43" s="70">
        <v>2</v>
      </c>
      <c r="E43" s="70">
        <v>2017</v>
      </c>
      <c r="F43" s="70" t="s">
        <v>156</v>
      </c>
      <c r="G43" s="70" t="s">
        <v>1724</v>
      </c>
      <c r="H43" s="70" t="s">
        <v>1725</v>
      </c>
      <c r="I43" s="148"/>
      <c r="J43" s="71">
        <v>0</v>
      </c>
      <c r="K43" s="71">
        <v>0.10496061820348351</v>
      </c>
      <c r="L43" s="71">
        <v>0.45695498080338881</v>
      </c>
      <c r="M43" s="71">
        <v>0.80736371334183654</v>
      </c>
      <c r="N43" s="71">
        <v>1.5712556879574613</v>
      </c>
      <c r="O43" s="71">
        <v>0.96171452035134786</v>
      </c>
      <c r="P43" s="71">
        <v>1.6125331843088455</v>
      </c>
      <c r="Q43" s="71">
        <v>6.5297422432494007E-2</v>
      </c>
      <c r="R43" s="71">
        <v>0</v>
      </c>
      <c r="S43" s="71">
        <v>0</v>
      </c>
      <c r="T43" s="72"/>
      <c r="U43" s="71">
        <v>0</v>
      </c>
      <c r="V43" s="71">
        <v>39</v>
      </c>
      <c r="W43" s="71">
        <v>11</v>
      </c>
      <c r="X43" s="71">
        <v>164</v>
      </c>
      <c r="Y43" s="71">
        <v>393</v>
      </c>
      <c r="Z43" s="71">
        <v>575</v>
      </c>
      <c r="AA43" s="71">
        <v>334</v>
      </c>
      <c r="AB43" s="71">
        <v>956</v>
      </c>
      <c r="AC43" s="71">
        <v>0</v>
      </c>
      <c r="AD43" s="71">
        <v>0</v>
      </c>
      <c r="AE43" s="72"/>
      <c r="AF43" s="71">
        <v>0</v>
      </c>
      <c r="AG43" s="71">
        <v>73614.576381740684</v>
      </c>
      <c r="AH43" s="71">
        <v>97069.527789123953</v>
      </c>
      <c r="AI43" s="71">
        <v>1003008.070880772</v>
      </c>
      <c r="AJ43" s="71">
        <v>2015202.1703349729</v>
      </c>
      <c r="AK43" s="71">
        <v>0</v>
      </c>
      <c r="AL43" s="71">
        <v>0</v>
      </c>
      <c r="AM43" s="71">
        <v>131322.73935971019</v>
      </c>
      <c r="AN43" s="71">
        <v>0</v>
      </c>
      <c r="AO43" s="71">
        <v>0</v>
      </c>
      <c r="AP43" s="71">
        <v>3320217.0847463198</v>
      </c>
      <c r="AQ43" s="72"/>
      <c r="AR43" s="71">
        <v>8</v>
      </c>
      <c r="AS43" s="71">
        <v>5</v>
      </c>
      <c r="AT43" s="71">
        <v>0</v>
      </c>
      <c r="AU43" s="71">
        <v>0</v>
      </c>
      <c r="AV43" s="71">
        <v>0</v>
      </c>
      <c r="AW43" s="71">
        <v>0</v>
      </c>
      <c r="AX43" s="71"/>
      <c r="AY43" s="72"/>
      <c r="AZ43" s="71">
        <v>38.200000000000003</v>
      </c>
      <c r="BA43" s="71">
        <v>152.19999999999999</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1739</v>
      </c>
      <c r="B44" s="70">
        <v>32</v>
      </c>
      <c r="C44" s="70">
        <v>15</v>
      </c>
      <c r="D44" s="70">
        <v>2</v>
      </c>
      <c r="E44" s="70">
        <v>2018</v>
      </c>
      <c r="F44" s="70" t="s">
        <v>183</v>
      </c>
      <c r="G44" s="70" t="s">
        <v>1724</v>
      </c>
      <c r="H44" s="70" t="s">
        <v>1725</v>
      </c>
      <c r="I44" s="148"/>
      <c r="J44" s="71">
        <v>0</v>
      </c>
      <c r="K44" s="71">
        <v>9.7395790188097645E-2</v>
      </c>
      <c r="L44" s="71">
        <v>0.41629476864601467</v>
      </c>
      <c r="M44" s="71">
        <v>0.75073166830798366</v>
      </c>
      <c r="N44" s="71">
        <v>1.2305165869615811</v>
      </c>
      <c r="O44" s="71">
        <v>0.96169836172745848</v>
      </c>
      <c r="P44" s="71">
        <v>1.567802335235948</v>
      </c>
      <c r="Q44" s="71">
        <v>5.8944175043585303E-2</v>
      </c>
      <c r="R44" s="71">
        <v>0</v>
      </c>
      <c r="S44" s="71">
        <v>0</v>
      </c>
      <c r="T44" s="72"/>
      <c r="U44" s="71">
        <v>0</v>
      </c>
      <c r="V44" s="71">
        <v>39</v>
      </c>
      <c r="W44" s="71">
        <v>11</v>
      </c>
      <c r="X44" s="71">
        <v>164</v>
      </c>
      <c r="Y44" s="71">
        <v>384</v>
      </c>
      <c r="Z44" s="71">
        <v>586</v>
      </c>
      <c r="AA44" s="71">
        <v>328</v>
      </c>
      <c r="AB44" s="71">
        <v>930</v>
      </c>
      <c r="AC44" s="71">
        <v>0</v>
      </c>
      <c r="AD44" s="71">
        <v>0</v>
      </c>
      <c r="AE44" s="72"/>
      <c r="AF44" s="71">
        <v>0</v>
      </c>
      <c r="AG44" s="71">
        <v>68018.4224037885</v>
      </c>
      <c r="AH44" s="71">
        <v>90948.463431857817</v>
      </c>
      <c r="AI44" s="71">
        <v>968581.46955803945</v>
      </c>
      <c r="AJ44" s="71">
        <v>1616076.3398756159</v>
      </c>
      <c r="AK44" s="71">
        <v>0</v>
      </c>
      <c r="AL44" s="71">
        <v>0</v>
      </c>
      <c r="AM44" s="71">
        <v>128015.53296183341</v>
      </c>
      <c r="AN44" s="71">
        <v>0</v>
      </c>
      <c r="AO44" s="71">
        <v>0</v>
      </c>
      <c r="AP44" s="71">
        <v>2871640.2282311348</v>
      </c>
      <c r="AQ44" s="72"/>
      <c r="AR44" s="71">
        <v>8</v>
      </c>
      <c r="AS44" s="71">
        <v>5</v>
      </c>
      <c r="AT44" s="71">
        <v>0</v>
      </c>
      <c r="AU44" s="71">
        <v>0</v>
      </c>
      <c r="AV44" s="71">
        <v>0</v>
      </c>
      <c r="AW44" s="71">
        <v>0</v>
      </c>
      <c r="AX44" s="71"/>
      <c r="AY44" s="72"/>
      <c r="AZ44" s="71">
        <v>38</v>
      </c>
      <c r="BA44" s="71">
        <v>152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1740</v>
      </c>
      <c r="B45" s="70">
        <v>33</v>
      </c>
      <c r="C45" s="70">
        <v>16</v>
      </c>
      <c r="D45" s="70">
        <v>2</v>
      </c>
      <c r="E45" s="70">
        <v>2019</v>
      </c>
      <c r="F45" s="70" t="s">
        <v>158</v>
      </c>
      <c r="G45" s="1064" t="s">
        <v>1724</v>
      </c>
      <c r="H45" s="70" t="s">
        <v>1725</v>
      </c>
      <c r="I45" s="148"/>
      <c r="J45" s="71">
        <v>0</v>
      </c>
      <c r="K45" s="71">
        <v>8.6761792123349779E-2</v>
      </c>
      <c r="L45" s="71">
        <v>0.4152431711845927</v>
      </c>
      <c r="M45" s="71">
        <v>0.68178456335658821</v>
      </c>
      <c r="N45" s="71">
        <v>1.0798598210080272</v>
      </c>
      <c r="O45" s="71">
        <v>0.94239112811886716</v>
      </c>
      <c r="P45" s="71">
        <v>1.5314666185220089</v>
      </c>
      <c r="Q45" s="71">
        <v>5.6403140663192602E-2</v>
      </c>
      <c r="R45" s="71">
        <v>0</v>
      </c>
      <c r="S45" s="71">
        <v>0</v>
      </c>
      <c r="T45" s="72"/>
      <c r="U45" s="71">
        <v>0</v>
      </c>
      <c r="V45" s="71">
        <v>39</v>
      </c>
      <c r="W45" s="71">
        <v>11</v>
      </c>
      <c r="X45" s="71">
        <v>164</v>
      </c>
      <c r="Y45" s="71">
        <v>387</v>
      </c>
      <c r="Z45" s="71">
        <v>590</v>
      </c>
      <c r="AA45" s="71">
        <v>318</v>
      </c>
      <c r="AB45" s="71">
        <v>914</v>
      </c>
      <c r="AC45" s="71">
        <v>0</v>
      </c>
      <c r="AD45" s="71">
        <v>0</v>
      </c>
      <c r="AE45" s="72"/>
      <c r="AF45" s="71">
        <v>0</v>
      </c>
      <c r="AG45" s="71">
        <v>67072.295016232689</v>
      </c>
      <c r="AH45" s="71">
        <v>97746.951692864124</v>
      </c>
      <c r="AI45" s="71">
        <v>958509.02933595364</v>
      </c>
      <c r="AJ45" s="71">
        <v>1570784.5529247129</v>
      </c>
      <c r="AK45" s="71">
        <v>0</v>
      </c>
      <c r="AL45" s="71">
        <v>0</v>
      </c>
      <c r="AM45" s="71">
        <v>124479.91941168385</v>
      </c>
      <c r="AN45" s="71">
        <v>0</v>
      </c>
      <c r="AO45" s="71">
        <v>0</v>
      </c>
      <c r="AP45" s="71">
        <v>2818592.7483814475</v>
      </c>
      <c r="AQ45" s="72"/>
      <c r="AR45" s="71">
        <v>8</v>
      </c>
      <c r="AS45" s="71">
        <v>5</v>
      </c>
      <c r="AT45" s="71">
        <v>0</v>
      </c>
      <c r="AU45" s="71">
        <v>0</v>
      </c>
      <c r="AV45" s="71">
        <v>0</v>
      </c>
      <c r="AW45" s="71">
        <v>0</v>
      </c>
      <c r="AX45" s="71"/>
      <c r="AY45" s="72"/>
      <c r="AZ45" s="71">
        <v>38.200000000000003</v>
      </c>
      <c r="BA45" s="71">
        <v>152.19999999999999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1741</v>
      </c>
      <c r="B46" s="70">
        <v>34</v>
      </c>
      <c r="C46" s="70">
        <v>17</v>
      </c>
      <c r="D46" s="70">
        <v>2</v>
      </c>
      <c r="E46" s="70">
        <v>2020</v>
      </c>
      <c r="F46" s="70" t="s">
        <v>159</v>
      </c>
      <c r="G46" s="1064" t="s">
        <v>1724</v>
      </c>
      <c r="H46" s="70" t="s">
        <v>1725</v>
      </c>
      <c r="I46" s="148"/>
      <c r="J46" s="71">
        <v>0</v>
      </c>
      <c r="K46" s="71">
        <v>5.7643981669416054E-2</v>
      </c>
      <c r="L46" s="71">
        <v>0.44705984218564349</v>
      </c>
      <c r="M46" s="71">
        <v>0.92975147747053433</v>
      </c>
      <c r="N46" s="71">
        <v>1.2174948196362283</v>
      </c>
      <c r="O46" s="71">
        <v>0.81307293275024584</v>
      </c>
      <c r="P46" s="71">
        <v>1.458968978459436</v>
      </c>
      <c r="Q46" s="71">
        <v>5.3772179739814997E-2</v>
      </c>
      <c r="R46" s="71">
        <v>0</v>
      </c>
      <c r="S46" s="71">
        <v>0</v>
      </c>
      <c r="T46" s="72"/>
      <c r="U46" s="71">
        <v>0</v>
      </c>
      <c r="V46" s="71">
        <v>25</v>
      </c>
      <c r="W46" s="71">
        <v>14</v>
      </c>
      <c r="X46" s="71">
        <v>250</v>
      </c>
      <c r="Y46" s="71">
        <v>393</v>
      </c>
      <c r="Z46" s="71">
        <v>581</v>
      </c>
      <c r="AA46" s="71">
        <v>322</v>
      </c>
      <c r="AB46" s="71">
        <v>912</v>
      </c>
      <c r="AC46" s="71">
        <v>0</v>
      </c>
      <c r="AD46" s="71">
        <v>0</v>
      </c>
      <c r="AE46" s="72"/>
      <c r="AF46" s="71">
        <v>0</v>
      </c>
      <c r="AG46" s="71">
        <v>42336.578673553537</v>
      </c>
      <c r="AH46" s="71">
        <v>114004.98233125939</v>
      </c>
      <c r="AI46" s="71">
        <v>1347430.4713511153</v>
      </c>
      <c r="AJ46" s="71">
        <v>1855141.095417103</v>
      </c>
      <c r="AK46" s="71"/>
      <c r="AL46" s="71"/>
      <c r="AM46" s="71">
        <v>119026.13253133468</v>
      </c>
      <c r="AN46" s="71"/>
      <c r="AO46" s="71"/>
      <c r="AP46" s="71">
        <v>3477939.2603043662</v>
      </c>
      <c r="AQ46" s="72"/>
      <c r="AR46" s="71">
        <v>9</v>
      </c>
      <c r="AS46" s="71">
        <v>5</v>
      </c>
      <c r="AT46" s="71">
        <v>0</v>
      </c>
      <c r="AU46" s="71">
        <v>1</v>
      </c>
      <c r="AV46" s="71">
        <v>0</v>
      </c>
      <c r="AW46" s="71">
        <v>0</v>
      </c>
      <c r="AX46" s="71"/>
      <c r="AY46" s="72"/>
      <c r="AZ46" s="71">
        <v>45.400000000000013</v>
      </c>
      <c r="BA46" s="71">
        <v>152.19999999999999</v>
      </c>
      <c r="BB46" s="71">
        <v>0</v>
      </c>
      <c r="BC46" s="71">
        <v>73</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1742</v>
      </c>
      <c r="B47" s="70">
        <v>34</v>
      </c>
      <c r="C47" s="70">
        <v>18</v>
      </c>
      <c r="D47" s="70">
        <v>2</v>
      </c>
      <c r="E47" s="70">
        <v>2021</v>
      </c>
      <c r="F47" s="70" t="s">
        <v>160</v>
      </c>
      <c r="G47" s="70" t="s">
        <v>1724</v>
      </c>
      <c r="H47" s="70" t="s">
        <v>1725</v>
      </c>
      <c r="I47" s="148"/>
      <c r="J47" s="71">
        <v>0</v>
      </c>
      <c r="K47" s="71">
        <v>6.3571486470328648E-2</v>
      </c>
      <c r="L47" s="71">
        <v>0.39717548122814883</v>
      </c>
      <c r="M47" s="71">
        <v>1.0559726561718668</v>
      </c>
      <c r="N47" s="71">
        <v>1.2301810901072501</v>
      </c>
      <c r="O47" s="71">
        <v>0.78286214433464518</v>
      </c>
      <c r="P47" s="71">
        <v>1.4822685586193149</v>
      </c>
      <c r="Q47" s="71">
        <v>5.0971944757961699E-2</v>
      </c>
      <c r="R47" s="71">
        <v>0</v>
      </c>
      <c r="S47" s="71">
        <v>0</v>
      </c>
      <c r="T47" s="72"/>
      <c r="U47" s="71">
        <v>0</v>
      </c>
      <c r="V47" s="71">
        <v>25</v>
      </c>
      <c r="W47" s="71">
        <v>14</v>
      </c>
      <c r="X47" s="71">
        <v>250</v>
      </c>
      <c r="Y47" s="71">
        <v>388</v>
      </c>
      <c r="Z47" s="71">
        <v>576</v>
      </c>
      <c r="AA47" s="71">
        <v>319</v>
      </c>
      <c r="AB47" s="71">
        <v>873</v>
      </c>
      <c r="AC47" s="71">
        <v>0</v>
      </c>
      <c r="AD47" s="71">
        <v>0</v>
      </c>
      <c r="AE47" s="72"/>
      <c r="AF47" s="71">
        <v>0</v>
      </c>
      <c r="AG47" s="71">
        <v>45262.830209698463</v>
      </c>
      <c r="AH47" s="71">
        <v>100214.39561077306</v>
      </c>
      <c r="AI47" s="71">
        <v>1553445.8130982728</v>
      </c>
      <c r="AJ47" s="71">
        <v>1841166.928585381</v>
      </c>
      <c r="AK47" s="71">
        <v>0</v>
      </c>
      <c r="AL47" s="71">
        <v>0</v>
      </c>
      <c r="AM47" s="71">
        <v>114593.37405621195</v>
      </c>
      <c r="AN47" s="71">
        <v>0</v>
      </c>
      <c r="AO47" s="71">
        <v>0</v>
      </c>
      <c r="AP47" s="71">
        <v>3654683.3415603372</v>
      </c>
      <c r="AQ47" s="72"/>
      <c r="AR47" s="71">
        <v>9</v>
      </c>
      <c r="AS47" s="71">
        <v>5</v>
      </c>
      <c r="AT47" s="71">
        <v>0</v>
      </c>
      <c r="AU47" s="71">
        <v>1</v>
      </c>
      <c r="AV47" s="71">
        <v>0</v>
      </c>
      <c r="AW47" s="71">
        <v>0</v>
      </c>
      <c r="AX47" s="71"/>
      <c r="AY47" s="72"/>
      <c r="AZ47" s="71">
        <v>45.400000000000013</v>
      </c>
      <c r="BA47" s="71">
        <v>152.19999999999999</v>
      </c>
      <c r="BB47" s="71">
        <v>0</v>
      </c>
      <c r="BC47" s="71">
        <v>73</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1743</v>
      </c>
      <c r="B48" s="70">
        <v>34</v>
      </c>
      <c r="C48" s="70">
        <v>19</v>
      </c>
      <c r="D48" s="70">
        <v>2</v>
      </c>
      <c r="E48" s="70">
        <v>2022</v>
      </c>
      <c r="F48" s="70" t="s">
        <v>161</v>
      </c>
      <c r="G48" s="70" t="s">
        <v>1724</v>
      </c>
      <c r="H48" s="70" t="s">
        <v>1725</v>
      </c>
      <c r="I48" s="148"/>
      <c r="J48" s="71">
        <v>0</v>
      </c>
      <c r="K48" s="71">
        <v>5.8497582029433108E-2</v>
      </c>
      <c r="L48" s="71">
        <v>0.29598874892907778</v>
      </c>
      <c r="M48" s="71">
        <v>1.0055515068263763</v>
      </c>
      <c r="N48" s="71">
        <v>1.2147483812006428</v>
      </c>
      <c r="O48" s="71">
        <v>0.79822274179952202</v>
      </c>
      <c r="P48" s="71">
        <v>1.4828957211053755</v>
      </c>
      <c r="Q48" s="71">
        <v>4.9862756603500376E-2</v>
      </c>
      <c r="R48" s="71">
        <v>0</v>
      </c>
      <c r="S48" s="71">
        <v>0</v>
      </c>
      <c r="T48" s="72"/>
      <c r="U48" s="71">
        <v>0</v>
      </c>
      <c r="V48" s="71">
        <v>25</v>
      </c>
      <c r="W48" s="71">
        <v>14</v>
      </c>
      <c r="X48" s="71">
        <v>250</v>
      </c>
      <c r="Y48" s="71">
        <v>381</v>
      </c>
      <c r="Z48" s="71">
        <v>558</v>
      </c>
      <c r="AA48" s="71">
        <v>324</v>
      </c>
      <c r="AB48" s="71">
        <v>847</v>
      </c>
      <c r="AC48" s="71">
        <v>0</v>
      </c>
      <c r="AD48" s="71">
        <v>0</v>
      </c>
      <c r="AE48" s="72"/>
      <c r="AF48" s="71">
        <v>0</v>
      </c>
      <c r="AG48" s="71">
        <v>45390.949267516495</v>
      </c>
      <c r="AH48" s="71">
        <v>82723.407832518642</v>
      </c>
      <c r="AI48" s="71">
        <v>1416501.4303734009</v>
      </c>
      <c r="AJ48" s="71">
        <v>1850390.8183543386</v>
      </c>
      <c r="AK48" s="71">
        <v>0</v>
      </c>
      <c r="AL48" s="71">
        <v>0</v>
      </c>
      <c r="AM48" s="71">
        <v>109370.81836282687</v>
      </c>
      <c r="AN48" s="71">
        <v>0</v>
      </c>
      <c r="AO48" s="71">
        <v>0</v>
      </c>
      <c r="AP48" s="71">
        <v>3504377.4241906018</v>
      </c>
      <c r="AQ48" s="72"/>
      <c r="AR48" s="71">
        <v>9</v>
      </c>
      <c r="AS48" s="71">
        <v>5</v>
      </c>
      <c r="AT48" s="71">
        <v>0</v>
      </c>
      <c r="AU48" s="71">
        <v>1</v>
      </c>
      <c r="AV48" s="71">
        <v>0</v>
      </c>
      <c r="AW48" s="71">
        <v>0</v>
      </c>
      <c r="AX48" s="71"/>
      <c r="AY48" s="72"/>
      <c r="AZ48" s="71">
        <v>45.400000000000006</v>
      </c>
      <c r="BA48" s="71">
        <v>152.19999999999999</v>
      </c>
      <c r="BB48" s="71">
        <v>0</v>
      </c>
      <c r="BC48" s="71">
        <v>73</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1744</v>
      </c>
      <c r="B49" s="70">
        <v>34</v>
      </c>
      <c r="C49" s="70">
        <v>20</v>
      </c>
      <c r="D49" s="70">
        <v>2</v>
      </c>
      <c r="E49" s="70">
        <v>2023</v>
      </c>
      <c r="F49" s="70" t="s">
        <v>1539</v>
      </c>
      <c r="G49" s="70" t="s">
        <v>1724</v>
      </c>
      <c r="H49" s="70" t="s">
        <v>1725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10</v>
      </c>
      <c r="AS49" s="71">
        <v>5</v>
      </c>
      <c r="AT49" s="71">
        <v>0</v>
      </c>
      <c r="AU49" s="71">
        <v>1</v>
      </c>
      <c r="AV49" s="71">
        <v>0</v>
      </c>
      <c r="AW49" s="71">
        <v>0</v>
      </c>
      <c r="AX49" s="71"/>
      <c r="AY49" s="72"/>
      <c r="AZ49" s="71">
        <v>49.400000000000006</v>
      </c>
      <c r="BA49" s="71">
        <v>152.19999999999999</v>
      </c>
      <c r="BB49" s="71">
        <v>0</v>
      </c>
      <c r="BC49" s="71">
        <v>64</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1745</v>
      </c>
      <c r="B50" s="70">
        <v>34</v>
      </c>
      <c r="C50" s="70">
        <v>21</v>
      </c>
      <c r="D50" s="70">
        <v>2</v>
      </c>
      <c r="E50" s="70">
        <v>2024</v>
      </c>
      <c r="F50" s="70" t="s">
        <v>1554</v>
      </c>
      <c r="G50" s="70" t="s">
        <v>1724</v>
      </c>
      <c r="H50" s="70" t="s">
        <v>1725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1746</v>
      </c>
      <c r="B51" s="70">
        <v>35</v>
      </c>
      <c r="C51" s="70">
        <v>1</v>
      </c>
      <c r="D51" s="70">
        <v>3</v>
      </c>
      <c r="E51" s="70">
        <v>1990</v>
      </c>
      <c r="F51" s="70" t="s">
        <v>787</v>
      </c>
      <c r="G51" s="70" t="s">
        <v>1747</v>
      </c>
      <c r="H51" s="70" t="s">
        <v>1748</v>
      </c>
      <c r="I51" s="148"/>
      <c r="J51" s="71">
        <v>0.87871774295259275</v>
      </c>
      <c r="K51" s="71">
        <v>0.42180005715740809</v>
      </c>
      <c r="L51" s="71">
        <v>3.653152366721649</v>
      </c>
      <c r="M51" s="71">
        <v>0.94438236121091901</v>
      </c>
      <c r="N51" s="71">
        <v>1.9393357701049101</v>
      </c>
      <c r="O51" s="71">
        <v>1.0916295520684141</v>
      </c>
      <c r="P51" s="71">
        <v>2.129227263575554</v>
      </c>
      <c r="Q51" s="71">
        <v>9.8481160479666693E-2</v>
      </c>
      <c r="R51" s="71">
        <v>0</v>
      </c>
      <c r="S51" s="71">
        <v>8.8779510467795947E-2</v>
      </c>
      <c r="T51" s="72"/>
      <c r="U51" s="71">
        <v>130821</v>
      </c>
      <c r="V51" s="71">
        <v>123</v>
      </c>
      <c r="W51" s="71">
        <v>52</v>
      </c>
      <c r="X51" s="71">
        <v>325</v>
      </c>
      <c r="Y51" s="71">
        <v>482</v>
      </c>
      <c r="Z51" s="71">
        <v>449</v>
      </c>
      <c r="AA51" s="71">
        <v>517</v>
      </c>
      <c r="AB51" s="71">
        <v>1599</v>
      </c>
      <c r="AC51" s="71">
        <v>0</v>
      </c>
      <c r="AD51" s="71">
        <v>8.8779510467795947E-2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1749</v>
      </c>
      <c r="B52" s="70">
        <v>36</v>
      </c>
      <c r="C52" s="70">
        <v>2</v>
      </c>
      <c r="D52" s="70">
        <v>3</v>
      </c>
      <c r="E52" s="70">
        <v>2005</v>
      </c>
      <c r="F52" s="70" t="s">
        <v>789</v>
      </c>
      <c r="G52" s="70" t="s">
        <v>1747</v>
      </c>
      <c r="H52" s="70" t="s">
        <v>1748</v>
      </c>
      <c r="I52" s="148"/>
      <c r="J52" s="71">
        <v>0.70073408913102997</v>
      </c>
      <c r="K52" s="71">
        <v>0.26813075317337037</v>
      </c>
      <c r="L52" s="71">
        <v>1.0469749074814341</v>
      </c>
      <c r="M52" s="71">
        <v>1.433039288840523</v>
      </c>
      <c r="N52" s="71">
        <v>2.445684773061489</v>
      </c>
      <c r="O52" s="71">
        <v>1.449683214619317</v>
      </c>
      <c r="P52" s="71">
        <v>2.433873137888563</v>
      </c>
      <c r="Q52" s="71">
        <v>7.5233582732988996E-2</v>
      </c>
      <c r="R52" s="71">
        <v>0</v>
      </c>
      <c r="S52" s="71">
        <v>0.17205966735073391</v>
      </c>
      <c r="T52" s="72"/>
      <c r="U52" s="71">
        <v>126263</v>
      </c>
      <c r="V52" s="71">
        <v>103</v>
      </c>
      <c r="W52" s="71">
        <v>14</v>
      </c>
      <c r="X52" s="71">
        <v>263</v>
      </c>
      <c r="Y52" s="71">
        <v>457</v>
      </c>
      <c r="Z52" s="71">
        <v>690</v>
      </c>
      <c r="AA52" s="71">
        <v>484</v>
      </c>
      <c r="AB52" s="71">
        <v>1277</v>
      </c>
      <c r="AC52" s="71">
        <v>0</v>
      </c>
      <c r="AD52" s="71">
        <v>0.17205966735073391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1750</v>
      </c>
      <c r="B53" s="70">
        <v>37</v>
      </c>
      <c r="C53" s="70">
        <v>3</v>
      </c>
      <c r="D53" s="70">
        <v>3</v>
      </c>
      <c r="E53" s="70">
        <v>2006</v>
      </c>
      <c r="F53" s="70" t="s">
        <v>790</v>
      </c>
      <c r="G53" s="70" t="s">
        <v>1747</v>
      </c>
      <c r="H53" s="70" t="s">
        <v>1748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1751</v>
      </c>
      <c r="B54" s="70">
        <v>38</v>
      </c>
      <c r="C54" s="70">
        <v>4</v>
      </c>
      <c r="D54" s="70">
        <v>3</v>
      </c>
      <c r="E54" s="70">
        <v>2007</v>
      </c>
      <c r="F54" s="70" t="s">
        <v>791</v>
      </c>
      <c r="G54" s="70" t="s">
        <v>1747</v>
      </c>
      <c r="H54" s="70" t="s">
        <v>1748</v>
      </c>
      <c r="I54" s="148"/>
      <c r="J54" s="71">
        <v>0.82282936456378963</v>
      </c>
      <c r="K54" s="71">
        <v>0.23280184892697961</v>
      </c>
      <c r="L54" s="71">
        <v>0.85969307681483942</v>
      </c>
      <c r="M54" s="71">
        <v>1.480347802143984</v>
      </c>
      <c r="N54" s="71">
        <v>2.0905503265986072</v>
      </c>
      <c r="O54" s="71">
        <v>1.380380026310517</v>
      </c>
      <c r="P54" s="71">
        <v>2.446014175575749</v>
      </c>
      <c r="Q54" s="71">
        <v>7.5577405148430102E-2</v>
      </c>
      <c r="R54" s="71">
        <v>0</v>
      </c>
      <c r="S54" s="71">
        <v>5.6145816755593728E-2</v>
      </c>
      <c r="T54" s="72"/>
      <c r="U54" s="71">
        <v>151677</v>
      </c>
      <c r="V54" s="71">
        <v>87</v>
      </c>
      <c r="W54" s="71">
        <v>14</v>
      </c>
      <c r="X54" s="71">
        <v>317</v>
      </c>
      <c r="Y54" s="71">
        <v>445</v>
      </c>
      <c r="Z54" s="71">
        <v>683</v>
      </c>
      <c r="AA54" s="71">
        <v>479</v>
      </c>
      <c r="AB54" s="71">
        <v>1215</v>
      </c>
      <c r="AC54" s="71">
        <v>0</v>
      </c>
      <c r="AD54" s="71">
        <v>5.6145816755593728E-2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1752</v>
      </c>
      <c r="B55" s="70">
        <v>39</v>
      </c>
      <c r="C55" s="70">
        <v>5</v>
      </c>
      <c r="D55" s="70">
        <v>3</v>
      </c>
      <c r="E55" s="70">
        <v>2008</v>
      </c>
      <c r="F55" s="70" t="s">
        <v>792</v>
      </c>
      <c r="G55" s="70" t="s">
        <v>1747</v>
      </c>
      <c r="H55" s="70" t="s">
        <v>1748</v>
      </c>
      <c r="I55" s="148"/>
      <c r="J55" s="71">
        <v>0.8417417001145604</v>
      </c>
      <c r="K55" s="71">
        <v>0.17257266968890109</v>
      </c>
      <c r="L55" s="71">
        <v>0.78105110239484166</v>
      </c>
      <c r="M55" s="71">
        <v>1.601446050714914</v>
      </c>
      <c r="N55" s="71">
        <v>1.89145046888473</v>
      </c>
      <c r="O55" s="71">
        <v>1.331621394785458</v>
      </c>
      <c r="P55" s="71">
        <v>2.3667163534189801</v>
      </c>
      <c r="Q55" s="71">
        <v>7.2212536030205901E-2</v>
      </c>
      <c r="R55" s="71">
        <v>0</v>
      </c>
      <c r="S55" s="71">
        <v>7.8707706149671181E-2</v>
      </c>
      <c r="T55" s="72"/>
      <c r="U55" s="71">
        <v>180054</v>
      </c>
      <c r="V55" s="71">
        <v>87</v>
      </c>
      <c r="W55" s="71">
        <v>14</v>
      </c>
      <c r="X55" s="71">
        <v>317</v>
      </c>
      <c r="Y55" s="71">
        <v>443</v>
      </c>
      <c r="Z55" s="71">
        <v>682</v>
      </c>
      <c r="AA55" s="71">
        <v>464</v>
      </c>
      <c r="AB55" s="71">
        <v>1180</v>
      </c>
      <c r="AC55" s="71">
        <v>0</v>
      </c>
      <c r="AD55" s="71">
        <v>7.8707706149671181E-2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1753</v>
      </c>
      <c r="B56" s="70">
        <v>40</v>
      </c>
      <c r="C56" s="70">
        <v>6</v>
      </c>
      <c r="D56" s="70">
        <v>3</v>
      </c>
      <c r="E56" s="70">
        <v>2009</v>
      </c>
      <c r="F56" s="70" t="s">
        <v>176</v>
      </c>
      <c r="G56" s="70" t="s">
        <v>1747</v>
      </c>
      <c r="H56" s="70" t="s">
        <v>1748</v>
      </c>
      <c r="I56" s="148"/>
      <c r="J56" s="71">
        <v>0.72860543657133992</v>
      </c>
      <c r="K56" s="71">
        <v>0.1283507867274199</v>
      </c>
      <c r="L56" s="71">
        <v>2.0825212350360358</v>
      </c>
      <c r="M56" s="71">
        <v>1.6498899842993431</v>
      </c>
      <c r="N56" s="71">
        <v>1.884607153255051</v>
      </c>
      <c r="O56" s="71">
        <v>1.319421907662367</v>
      </c>
      <c r="P56" s="71">
        <v>2.2457425090272962</v>
      </c>
      <c r="Q56" s="71">
        <v>6.74500436185798E-2</v>
      </c>
      <c r="R56" s="71">
        <v>0</v>
      </c>
      <c r="S56" s="71">
        <v>8.6773591566167638E-2</v>
      </c>
      <c r="T56" s="72"/>
      <c r="U56" s="71">
        <v>115777</v>
      </c>
      <c r="V56" s="71">
        <v>62</v>
      </c>
      <c r="W56" s="71">
        <v>52</v>
      </c>
      <c r="X56" s="71">
        <v>333</v>
      </c>
      <c r="Y56" s="71">
        <v>438</v>
      </c>
      <c r="Z56" s="71">
        <v>667</v>
      </c>
      <c r="AA56" s="71">
        <v>452</v>
      </c>
      <c r="AB56" s="71">
        <v>1157</v>
      </c>
      <c r="AC56" s="71">
        <v>0</v>
      </c>
      <c r="AD56" s="71">
        <v>8.6773591566167638E-2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1754</v>
      </c>
      <c r="B57" s="70">
        <v>41</v>
      </c>
      <c r="C57" s="70">
        <v>7</v>
      </c>
      <c r="D57" s="70">
        <v>3</v>
      </c>
      <c r="E57" s="70">
        <v>2010</v>
      </c>
      <c r="F57" s="70" t="s">
        <v>177</v>
      </c>
      <c r="G57" s="70" t="s">
        <v>1747</v>
      </c>
      <c r="H57" s="70" t="s">
        <v>1748</v>
      </c>
      <c r="I57" s="148"/>
      <c r="J57" s="71">
        <v>0.6930612077397611</v>
      </c>
      <c r="K57" s="71">
        <v>0.13750074990603389</v>
      </c>
      <c r="L57" s="71">
        <v>2.1207234735873479</v>
      </c>
      <c r="M57" s="71">
        <v>1.704661892477491</v>
      </c>
      <c r="N57" s="71">
        <v>1.9919844932396329</v>
      </c>
      <c r="O57" s="71">
        <v>1.305443199653523</v>
      </c>
      <c r="P57" s="71">
        <v>2.2013491824357101</v>
      </c>
      <c r="Q57" s="71">
        <v>6.88088707733749E-2</v>
      </c>
      <c r="R57" s="71">
        <v>0</v>
      </c>
      <c r="S57" s="71">
        <v>7.7671482662629215E-2</v>
      </c>
      <c r="T57" s="72"/>
      <c r="U57" s="71">
        <v>128603</v>
      </c>
      <c r="V57" s="71">
        <v>62</v>
      </c>
      <c r="W57" s="71">
        <v>52</v>
      </c>
      <c r="X57" s="71">
        <v>333</v>
      </c>
      <c r="Y57" s="71">
        <v>435</v>
      </c>
      <c r="Z57" s="71">
        <v>663</v>
      </c>
      <c r="AA57" s="71">
        <v>432</v>
      </c>
      <c r="AB57" s="71">
        <v>1131</v>
      </c>
      <c r="AC57" s="71">
        <v>0</v>
      </c>
      <c r="AD57" s="71">
        <v>7.7671482662629215E-2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1755</v>
      </c>
      <c r="B58" s="70">
        <v>42</v>
      </c>
      <c r="C58" s="70">
        <v>8</v>
      </c>
      <c r="D58" s="70">
        <v>3</v>
      </c>
      <c r="E58" s="70">
        <v>2011</v>
      </c>
      <c r="F58" s="70" t="s">
        <v>178</v>
      </c>
      <c r="G58" s="70" t="s">
        <v>1747</v>
      </c>
      <c r="H58" s="70" t="s">
        <v>1748</v>
      </c>
      <c r="I58" s="148"/>
      <c r="J58" s="71">
        <v>0.85314068261181675</v>
      </c>
      <c r="K58" s="71">
        <v>0.17258132359171299</v>
      </c>
      <c r="L58" s="71">
        <v>1.8922396914440061</v>
      </c>
      <c r="M58" s="71">
        <v>1.8760009413724581</v>
      </c>
      <c r="N58" s="71">
        <v>1.831900800707416</v>
      </c>
      <c r="O58" s="71">
        <v>1.2796126118952593</v>
      </c>
      <c r="P58" s="71">
        <v>2.1278368274230712</v>
      </c>
      <c r="Q58" s="71">
        <v>7.6492975565973398E-2</v>
      </c>
      <c r="R58" s="71">
        <v>0</v>
      </c>
      <c r="S58" s="71">
        <v>5.8836152230701412E-2</v>
      </c>
      <c r="T58" s="72"/>
      <c r="U58" s="71">
        <v>150115</v>
      </c>
      <c r="V58" s="71">
        <v>62</v>
      </c>
      <c r="W58" s="71">
        <v>52</v>
      </c>
      <c r="X58" s="71">
        <v>333</v>
      </c>
      <c r="Y58" s="71">
        <v>426</v>
      </c>
      <c r="Z58" s="71">
        <v>664</v>
      </c>
      <c r="AA58" s="71">
        <v>430</v>
      </c>
      <c r="AB58" s="71">
        <v>1090</v>
      </c>
      <c r="AC58" s="71">
        <v>0</v>
      </c>
      <c r="AD58" s="71">
        <v>5.8836152230701412E-2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1756</v>
      </c>
      <c r="B59" s="70">
        <v>43</v>
      </c>
      <c r="C59" s="70">
        <v>9</v>
      </c>
      <c r="D59" s="70">
        <v>3</v>
      </c>
      <c r="E59" s="70">
        <v>2012</v>
      </c>
      <c r="F59" s="70" t="s">
        <v>179</v>
      </c>
      <c r="G59" s="70" t="s">
        <v>1747</v>
      </c>
      <c r="H59" s="70" t="s">
        <v>1748</v>
      </c>
      <c r="I59" s="148"/>
      <c r="J59" s="71">
        <v>0.68387379081254618</v>
      </c>
      <c r="K59" s="71">
        <v>0.1557764791372919</v>
      </c>
      <c r="L59" s="71">
        <v>1.923958849986656</v>
      </c>
      <c r="M59" s="71">
        <v>1.6889802612505771</v>
      </c>
      <c r="N59" s="71">
        <v>1.8160292755036349</v>
      </c>
      <c r="O59" s="71">
        <v>1.2599833313906292</v>
      </c>
      <c r="P59" s="71">
        <v>2.0702705960536187</v>
      </c>
      <c r="Q59" s="71">
        <v>8.1506911840867197E-2</v>
      </c>
      <c r="R59" s="71">
        <v>0</v>
      </c>
      <c r="S59" s="71">
        <v>7.3719837764599352E-2</v>
      </c>
      <c r="T59" s="72"/>
      <c r="U59" s="71">
        <v>123470</v>
      </c>
      <c r="V59" s="71">
        <v>62</v>
      </c>
      <c r="W59" s="71">
        <v>52</v>
      </c>
      <c r="X59" s="71">
        <v>333</v>
      </c>
      <c r="Y59" s="71">
        <v>436</v>
      </c>
      <c r="Z59" s="71">
        <v>659</v>
      </c>
      <c r="AA59" s="71">
        <v>416</v>
      </c>
      <c r="AB59" s="71">
        <v>1069</v>
      </c>
      <c r="AC59" s="71">
        <v>0</v>
      </c>
      <c r="AD59" s="71">
        <v>7.3719837764599352E-2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1757</v>
      </c>
      <c r="B60" s="70">
        <v>44</v>
      </c>
      <c r="C60" s="70">
        <v>10</v>
      </c>
      <c r="D60" s="70">
        <v>3</v>
      </c>
      <c r="E60" s="70">
        <v>2013</v>
      </c>
      <c r="F60" s="70" t="s">
        <v>180</v>
      </c>
      <c r="G60" s="70" t="s">
        <v>1747</v>
      </c>
      <c r="H60" s="70" t="s">
        <v>1748</v>
      </c>
      <c r="I60" s="148"/>
      <c r="J60" s="71">
        <v>0.69250466591243709</v>
      </c>
      <c r="K60" s="71">
        <v>0.1281394172528611</v>
      </c>
      <c r="L60" s="71">
        <v>1.9557740491494751</v>
      </c>
      <c r="M60" s="71">
        <v>1.6282085175414569</v>
      </c>
      <c r="N60" s="71">
        <v>1.890135184465404</v>
      </c>
      <c r="O60" s="71">
        <v>1.1841688250099121</v>
      </c>
      <c r="P60" s="71">
        <v>1.998145567954932</v>
      </c>
      <c r="Q60" s="71">
        <v>8.0526444443719494E-2</v>
      </c>
      <c r="R60" s="71">
        <v>0</v>
      </c>
      <c r="S60" s="71">
        <v>7.9597149170718196E-2</v>
      </c>
      <c r="T60" s="72"/>
      <c r="U60" s="71">
        <v>124158</v>
      </c>
      <c r="V60" s="71">
        <v>62</v>
      </c>
      <c r="W60" s="71">
        <v>52</v>
      </c>
      <c r="X60" s="71">
        <v>333</v>
      </c>
      <c r="Y60" s="71">
        <v>424</v>
      </c>
      <c r="Z60" s="71">
        <v>647</v>
      </c>
      <c r="AA60" s="71">
        <v>400</v>
      </c>
      <c r="AB60" s="71">
        <v>1041</v>
      </c>
      <c r="AC60" s="71">
        <v>0</v>
      </c>
      <c r="AD60" s="71">
        <v>7.9597149170718196E-2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1758</v>
      </c>
      <c r="B61" s="70">
        <v>45</v>
      </c>
      <c r="C61" s="70">
        <v>11</v>
      </c>
      <c r="D61" s="70">
        <v>3</v>
      </c>
      <c r="E61" s="70">
        <v>2014</v>
      </c>
      <c r="F61" s="70" t="s">
        <v>181</v>
      </c>
      <c r="G61" s="70" t="s">
        <v>1747</v>
      </c>
      <c r="H61" s="70" t="s">
        <v>1748</v>
      </c>
      <c r="I61" s="148"/>
      <c r="J61" s="71">
        <v>0.63281894747235623</v>
      </c>
      <c r="K61" s="71">
        <v>9.4653746709360026E-2</v>
      </c>
      <c r="L61" s="71">
        <v>0.48754612876584208</v>
      </c>
      <c r="M61" s="71">
        <v>1.3045294457855321</v>
      </c>
      <c r="N61" s="71">
        <v>1.865017620562859</v>
      </c>
      <c r="O61" s="71">
        <v>1.1017383139349239</v>
      </c>
      <c r="P61" s="71">
        <v>2.0135529525008904</v>
      </c>
      <c r="Q61" s="71">
        <v>7.6221283239412893E-2</v>
      </c>
      <c r="R61" s="71">
        <v>0</v>
      </c>
      <c r="S61" s="71">
        <v>5.87423656852517E-2</v>
      </c>
      <c r="T61" s="72"/>
      <c r="U61" s="71">
        <v>124197</v>
      </c>
      <c r="V61" s="71">
        <v>39</v>
      </c>
      <c r="W61" s="71">
        <v>18</v>
      </c>
      <c r="X61" s="71">
        <v>268</v>
      </c>
      <c r="Y61" s="71">
        <v>422</v>
      </c>
      <c r="Z61" s="71">
        <v>634</v>
      </c>
      <c r="AA61" s="71">
        <v>401</v>
      </c>
      <c r="AB61" s="71">
        <v>1027</v>
      </c>
      <c r="AC61" s="71">
        <v>0</v>
      </c>
      <c r="AD61" s="71">
        <v>5.87423656852517E-2</v>
      </c>
      <c r="AE61" s="72"/>
      <c r="AF61" s="71"/>
      <c r="AG61" s="71"/>
      <c r="AH61" s="71"/>
      <c r="AI61" s="71"/>
      <c r="AJ61" s="71"/>
      <c r="AK61" s="71"/>
      <c r="AL61" s="71"/>
      <c r="AM61" s="71"/>
      <c r="AN61" s="71"/>
      <c r="AO61" s="71"/>
      <c r="AP61" s="71"/>
      <c r="AQ61" s="72"/>
      <c r="AR61" s="71">
        <v>19</v>
      </c>
      <c r="AS61" s="71">
        <v>3</v>
      </c>
      <c r="AT61" s="71">
        <v>0</v>
      </c>
      <c r="AU61" s="71">
        <v>0</v>
      </c>
      <c r="AV61" s="71">
        <v>0</v>
      </c>
      <c r="AW61" s="71">
        <v>0</v>
      </c>
      <c r="AX61" s="71"/>
      <c r="AY61" s="72"/>
      <c r="AZ61" s="71">
        <v>77.099999999999994</v>
      </c>
      <c r="BA61" s="71">
        <v>55.5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1759</v>
      </c>
      <c r="B62" s="70">
        <v>46</v>
      </c>
      <c r="C62" s="70">
        <v>12</v>
      </c>
      <c r="D62" s="70">
        <v>3</v>
      </c>
      <c r="E62" s="70">
        <v>2015</v>
      </c>
      <c r="F62" s="70" t="s">
        <v>182</v>
      </c>
      <c r="G62" s="70" t="s">
        <v>1747</v>
      </c>
      <c r="H62" s="70" t="s">
        <v>1748</v>
      </c>
      <c r="I62" s="148"/>
      <c r="J62" s="71">
        <v>0.59640030973694114</v>
      </c>
      <c r="K62" s="71">
        <v>8.8084644204094439E-2</v>
      </c>
      <c r="L62" s="71">
        <v>0.52598843977944021</v>
      </c>
      <c r="M62" s="71">
        <v>1.3906923613890809</v>
      </c>
      <c r="N62" s="71">
        <v>1.632581597524372</v>
      </c>
      <c r="O62" s="71">
        <v>1.0378793642653819</v>
      </c>
      <c r="P62" s="71">
        <v>2.0000678883917384</v>
      </c>
      <c r="Q62" s="71">
        <v>7.2944680442930704E-2</v>
      </c>
      <c r="R62" s="71">
        <v>0</v>
      </c>
      <c r="S62" s="71">
        <v>9.2081452149760878E-2</v>
      </c>
      <c r="T62" s="72"/>
      <c r="U62" s="71">
        <v>126348</v>
      </c>
      <c r="V62" s="71">
        <v>39</v>
      </c>
      <c r="W62" s="71">
        <v>18</v>
      </c>
      <c r="X62" s="71">
        <v>268</v>
      </c>
      <c r="Y62" s="71">
        <v>431</v>
      </c>
      <c r="Z62" s="71">
        <v>603</v>
      </c>
      <c r="AA62" s="71">
        <v>398</v>
      </c>
      <c r="AB62" s="71">
        <v>1004</v>
      </c>
      <c r="AC62" s="71">
        <v>0</v>
      </c>
      <c r="AD62" s="71">
        <v>9.2081452149760878E-2</v>
      </c>
      <c r="AE62" s="72"/>
      <c r="AF62" s="71">
        <v>858141.39758075401</v>
      </c>
      <c r="AG62" s="71">
        <v>67721.180003786561</v>
      </c>
      <c r="AH62" s="71">
        <v>110612.05335551609</v>
      </c>
      <c r="AI62" s="71">
        <v>1740399.2673397509</v>
      </c>
      <c r="AJ62" s="71">
        <v>2118782.214791608</v>
      </c>
      <c r="AK62" s="71">
        <v>0</v>
      </c>
      <c r="AL62" s="71">
        <v>0</v>
      </c>
      <c r="AM62" s="71">
        <v>137593.98837840211</v>
      </c>
      <c r="AN62" s="71">
        <v>0</v>
      </c>
      <c r="AO62" s="71">
        <v>0</v>
      </c>
      <c r="AP62" s="71">
        <v>5033250.1014498174</v>
      </c>
      <c r="AQ62" s="72"/>
      <c r="AR62" s="71">
        <v>20</v>
      </c>
      <c r="AS62" s="71">
        <v>3</v>
      </c>
      <c r="AT62" s="71">
        <v>0</v>
      </c>
      <c r="AU62" s="71">
        <v>0</v>
      </c>
      <c r="AV62" s="71">
        <v>0</v>
      </c>
      <c r="AW62" s="71">
        <v>0</v>
      </c>
      <c r="AX62" s="71"/>
      <c r="AY62" s="72"/>
      <c r="AZ62" s="71">
        <v>81.5</v>
      </c>
      <c r="BA62" s="71">
        <v>55.5</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1760</v>
      </c>
      <c r="B63" s="70">
        <v>47</v>
      </c>
      <c r="C63" s="70">
        <v>13</v>
      </c>
      <c r="D63" s="70">
        <v>3</v>
      </c>
      <c r="E63" s="70">
        <v>2016</v>
      </c>
      <c r="F63" s="70" t="s">
        <v>155</v>
      </c>
      <c r="G63" s="70" t="s">
        <v>1747</v>
      </c>
      <c r="H63" s="70" t="s">
        <v>1748</v>
      </c>
      <c r="I63" s="148"/>
      <c r="J63" s="71">
        <v>0.57118257847035292</v>
      </c>
      <c r="K63" s="71">
        <v>8.8613960619378818E-2</v>
      </c>
      <c r="L63" s="71">
        <v>0.50548939799890424</v>
      </c>
      <c r="M63" s="71">
        <v>1.1242167375097158</v>
      </c>
      <c r="N63" s="71">
        <v>1.726021138669005</v>
      </c>
      <c r="O63" s="71">
        <v>1.0031721036596712</v>
      </c>
      <c r="P63" s="71">
        <v>1.9143364420199234</v>
      </c>
      <c r="Q63" s="71">
        <v>6.8936859182874732E-2</v>
      </c>
      <c r="R63" s="71">
        <v>0</v>
      </c>
      <c r="S63" s="71">
        <v>7.507638028926647E-2</v>
      </c>
      <c r="T63" s="72"/>
      <c r="U63" s="71">
        <v>120085</v>
      </c>
      <c r="V63" s="71">
        <v>39</v>
      </c>
      <c r="W63" s="71">
        <v>18</v>
      </c>
      <c r="X63" s="71">
        <v>268</v>
      </c>
      <c r="Y63" s="71">
        <v>428</v>
      </c>
      <c r="Z63" s="71">
        <v>590</v>
      </c>
      <c r="AA63" s="71">
        <v>394</v>
      </c>
      <c r="AB63" s="71">
        <v>976</v>
      </c>
      <c r="AC63" s="71">
        <v>0</v>
      </c>
      <c r="AD63" s="71">
        <v>7.507638028926647E-2</v>
      </c>
      <c r="AE63" s="72"/>
      <c r="AF63" s="71">
        <v>839017.74910716165</v>
      </c>
      <c r="AG63" s="71">
        <v>65483.203307340671</v>
      </c>
      <c r="AH63" s="71">
        <v>82552.933990720616</v>
      </c>
      <c r="AI63" s="71">
        <v>1693121.654215981</v>
      </c>
      <c r="AJ63" s="71">
        <v>2101404.9683278771</v>
      </c>
      <c r="AK63" s="71">
        <v>0</v>
      </c>
      <c r="AL63" s="71">
        <v>0</v>
      </c>
      <c r="AM63" s="71">
        <v>133860.62167032721</v>
      </c>
      <c r="AN63" s="71">
        <v>0</v>
      </c>
      <c r="AO63" s="71">
        <v>0</v>
      </c>
      <c r="AP63" s="71">
        <v>4915441.1306194076</v>
      </c>
      <c r="AQ63" s="72"/>
      <c r="AR63" s="71">
        <v>21</v>
      </c>
      <c r="AS63" s="71">
        <v>5</v>
      </c>
      <c r="AT63" s="71">
        <v>0</v>
      </c>
      <c r="AU63" s="71">
        <v>0</v>
      </c>
      <c r="AV63" s="71">
        <v>0</v>
      </c>
      <c r="AW63" s="71">
        <v>0</v>
      </c>
      <c r="AX63" s="71"/>
      <c r="AY63" s="72"/>
      <c r="AZ63" s="71">
        <v>84.5</v>
      </c>
      <c r="BA63" s="71">
        <v>131.4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1761</v>
      </c>
      <c r="B64" s="70">
        <v>48</v>
      </c>
      <c r="C64" s="70">
        <v>14</v>
      </c>
      <c r="D64" s="70">
        <v>3</v>
      </c>
      <c r="E64" s="70">
        <v>2017</v>
      </c>
      <c r="F64" s="70" t="s">
        <v>156</v>
      </c>
      <c r="G64" s="1064" t="s">
        <v>1747</v>
      </c>
      <c r="H64" s="70" t="s">
        <v>1748</v>
      </c>
      <c r="I64" s="148"/>
      <c r="J64" s="71">
        <v>0.51990824103999844</v>
      </c>
      <c r="K64" s="71">
        <v>8.7389138311277204E-2</v>
      </c>
      <c r="L64" s="71">
        <v>0.4970906077133343</v>
      </c>
      <c r="M64" s="71">
        <v>1.0680032852380601</v>
      </c>
      <c r="N64" s="71">
        <v>1.7325667562461198</v>
      </c>
      <c r="O64" s="71">
        <v>0.97676744327858622</v>
      </c>
      <c r="P64" s="71">
        <v>1.8635862549198037</v>
      </c>
      <c r="Q64" s="71">
        <v>6.50242114599731E-2</v>
      </c>
      <c r="R64" s="71">
        <v>0</v>
      </c>
      <c r="S64" s="71">
        <v>0.12937913643536539</v>
      </c>
      <c r="T64" s="72"/>
      <c r="U64" s="71">
        <v>116041</v>
      </c>
      <c r="V64" s="71">
        <v>39</v>
      </c>
      <c r="W64" s="71">
        <v>18</v>
      </c>
      <c r="X64" s="71">
        <v>268</v>
      </c>
      <c r="Y64" s="71">
        <v>417</v>
      </c>
      <c r="Z64" s="71">
        <v>584</v>
      </c>
      <c r="AA64" s="71">
        <v>386</v>
      </c>
      <c r="AB64" s="71">
        <v>952</v>
      </c>
      <c r="AC64" s="71">
        <v>0</v>
      </c>
      <c r="AD64" s="71">
        <v>0.12937913643536539</v>
      </c>
      <c r="AE64" s="72"/>
      <c r="AF64" s="71">
        <v>774109.38067757559</v>
      </c>
      <c r="AG64" s="71">
        <v>65307.643435486767</v>
      </c>
      <c r="AH64" s="71">
        <v>106467.9194296421</v>
      </c>
      <c r="AI64" s="71">
        <v>1677012.8004710921</v>
      </c>
      <c r="AJ64" s="71">
        <v>2041513.6278106491</v>
      </c>
      <c r="AK64" s="71">
        <v>0</v>
      </c>
      <c r="AL64" s="71">
        <v>0</v>
      </c>
      <c r="AM64" s="71">
        <v>130773.2718310085</v>
      </c>
      <c r="AN64" s="71">
        <v>0</v>
      </c>
      <c r="AO64" s="71">
        <v>0</v>
      </c>
      <c r="AP64" s="71">
        <v>4795184.6436554538</v>
      </c>
      <c r="AQ64" s="72"/>
      <c r="AR64" s="71">
        <v>23</v>
      </c>
      <c r="AS64" s="71">
        <v>7</v>
      </c>
      <c r="AT64" s="71">
        <v>0</v>
      </c>
      <c r="AU64" s="71">
        <v>0</v>
      </c>
      <c r="AV64" s="71">
        <v>0</v>
      </c>
      <c r="AW64" s="71">
        <v>0</v>
      </c>
      <c r="AX64" s="71"/>
      <c r="AY64" s="72"/>
      <c r="AZ64" s="71">
        <v>98.9</v>
      </c>
      <c r="BA64" s="71">
        <v>192.9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1762</v>
      </c>
      <c r="B65" s="70">
        <v>49</v>
      </c>
      <c r="C65" s="70">
        <v>15</v>
      </c>
      <c r="D65" s="70">
        <v>3</v>
      </c>
      <c r="E65" s="70">
        <v>2018</v>
      </c>
      <c r="F65" s="70" t="s">
        <v>183</v>
      </c>
      <c r="G65" s="1064" t="s">
        <v>1747</v>
      </c>
      <c r="H65" s="70" t="s">
        <v>1748</v>
      </c>
      <c r="I65" s="148"/>
      <c r="J65" s="71">
        <v>0.42553089919285425</v>
      </c>
      <c r="K65" s="71">
        <v>8.200217266695807E-2</v>
      </c>
      <c r="L65" s="71">
        <v>0.44564144655468546</v>
      </c>
      <c r="M65" s="71">
        <v>1.0393996229776417</v>
      </c>
      <c r="N65" s="71">
        <v>1.6349362767827114</v>
      </c>
      <c r="O65" s="71">
        <v>0.94200487991733972</v>
      </c>
      <c r="P65" s="71">
        <v>1.816356363992867</v>
      </c>
      <c r="Q65" s="71">
        <v>5.7803320042741697E-2</v>
      </c>
      <c r="R65" s="71">
        <v>0</v>
      </c>
      <c r="S65" s="71">
        <v>9.0713483304522211E-2</v>
      </c>
      <c r="T65" s="72"/>
      <c r="U65" s="71">
        <v>102108</v>
      </c>
      <c r="V65" s="71">
        <v>39</v>
      </c>
      <c r="W65" s="71">
        <v>18</v>
      </c>
      <c r="X65" s="71">
        <v>268</v>
      </c>
      <c r="Y65" s="71">
        <v>406</v>
      </c>
      <c r="Z65" s="71">
        <v>574</v>
      </c>
      <c r="AA65" s="71">
        <v>380</v>
      </c>
      <c r="AB65" s="71">
        <v>912</v>
      </c>
      <c r="AC65" s="71">
        <v>0</v>
      </c>
      <c r="AD65" s="71">
        <v>9.0713483304522211E-2</v>
      </c>
      <c r="AE65" s="72"/>
      <c r="AF65" s="71">
        <v>651309.34257180535</v>
      </c>
      <c r="AG65" s="71">
        <v>58012.386477260727</v>
      </c>
      <c r="AH65" s="71">
        <v>100604.40594245491</v>
      </c>
      <c r="AI65" s="71">
        <v>1601849.340097388</v>
      </c>
      <c r="AJ65" s="71">
        <v>1907585.1111628909</v>
      </c>
      <c r="AK65" s="71">
        <v>0</v>
      </c>
      <c r="AL65" s="71">
        <v>0</v>
      </c>
      <c r="AM65" s="71">
        <v>125537.8129690238</v>
      </c>
      <c r="AN65" s="71">
        <v>0</v>
      </c>
      <c r="AO65" s="71">
        <v>0</v>
      </c>
      <c r="AP65" s="71">
        <v>4444898.3992208233</v>
      </c>
      <c r="AQ65" s="72"/>
      <c r="AR65" s="71">
        <v>23</v>
      </c>
      <c r="AS65" s="71">
        <v>37</v>
      </c>
      <c r="AT65" s="71">
        <v>0</v>
      </c>
      <c r="AU65" s="71">
        <v>0</v>
      </c>
      <c r="AV65" s="71">
        <v>0</v>
      </c>
      <c r="AW65" s="71">
        <v>0</v>
      </c>
      <c r="AX65" s="71"/>
      <c r="AY65" s="72"/>
      <c r="AZ65" s="71">
        <v>98.6</v>
      </c>
      <c r="BA65" s="71">
        <v>1678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1763</v>
      </c>
      <c r="B66" s="70">
        <v>50</v>
      </c>
      <c r="C66" s="70">
        <v>16</v>
      </c>
      <c r="D66" s="70">
        <v>3</v>
      </c>
      <c r="E66" s="70">
        <v>2019</v>
      </c>
      <c r="F66" s="70" t="s">
        <v>158</v>
      </c>
      <c r="G66" s="70" t="s">
        <v>1747</v>
      </c>
      <c r="H66" s="70" t="s">
        <v>1748</v>
      </c>
      <c r="I66" s="148"/>
      <c r="J66" s="71">
        <v>0.39217132033119279</v>
      </c>
      <c r="K66" s="71">
        <v>7.4434908996583948E-2</v>
      </c>
      <c r="L66" s="71">
        <v>0.44806717719436889</v>
      </c>
      <c r="M66" s="71">
        <v>0.99533564245508388</v>
      </c>
      <c r="N66" s="71">
        <v>1.4797322716397272</v>
      </c>
      <c r="O66" s="71">
        <v>0.88968111586815091</v>
      </c>
      <c r="P66" s="71">
        <v>1.7000242652146831</v>
      </c>
      <c r="Q66" s="71">
        <v>5.5230646491857098E-2</v>
      </c>
      <c r="R66" s="71">
        <v>0</v>
      </c>
      <c r="S66" s="71">
        <v>7.4720163746764282E-2</v>
      </c>
      <c r="T66" s="72"/>
      <c r="U66" s="71">
        <v>95389</v>
      </c>
      <c r="V66" s="71">
        <v>39</v>
      </c>
      <c r="W66" s="71">
        <v>18</v>
      </c>
      <c r="X66" s="71">
        <v>268</v>
      </c>
      <c r="Y66" s="71">
        <v>414</v>
      </c>
      <c r="Z66" s="71">
        <v>557</v>
      </c>
      <c r="AA66" s="71">
        <v>353</v>
      </c>
      <c r="AB66" s="71">
        <v>895</v>
      </c>
      <c r="AC66" s="71">
        <v>0</v>
      </c>
      <c r="AD66" s="71">
        <v>7.4720163746764282E-2</v>
      </c>
      <c r="AE66" s="72"/>
      <c r="AF66" s="71">
        <v>637014.86790722073</v>
      </c>
      <c r="AG66" s="71">
        <v>56171.35721013377</v>
      </c>
      <c r="AH66" s="71">
        <v>106263.6373574801</v>
      </c>
      <c r="AI66" s="71">
        <v>1641494.5049905069</v>
      </c>
      <c r="AJ66" s="71">
        <v>1889790.458238676</v>
      </c>
      <c r="AK66" s="71">
        <v>0</v>
      </c>
      <c r="AL66" s="71">
        <v>0</v>
      </c>
      <c r="AM66" s="71">
        <v>121892.26244360727</v>
      </c>
      <c r="AN66" s="71">
        <v>0</v>
      </c>
      <c r="AO66" s="71">
        <v>0</v>
      </c>
      <c r="AP66" s="71">
        <v>4452627.0881476253</v>
      </c>
      <c r="AQ66" s="72"/>
      <c r="AR66" s="71">
        <v>26</v>
      </c>
      <c r="AS66" s="71">
        <v>37</v>
      </c>
      <c r="AT66" s="71">
        <v>0</v>
      </c>
      <c r="AU66" s="71">
        <v>0</v>
      </c>
      <c r="AV66" s="71">
        <v>0</v>
      </c>
      <c r="AW66" s="71">
        <v>0</v>
      </c>
      <c r="AX66" s="71"/>
      <c r="AY66" s="72"/>
      <c r="AZ66" s="71">
        <v>111</v>
      </c>
      <c r="BA66" s="71">
        <v>1677.9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1764</v>
      </c>
      <c r="B67" s="70">
        <v>51</v>
      </c>
      <c r="C67" s="70">
        <v>17</v>
      </c>
      <c r="D67" s="70">
        <v>3</v>
      </c>
      <c r="E67" s="70">
        <v>2020</v>
      </c>
      <c r="F67" s="70" t="s">
        <v>159</v>
      </c>
      <c r="G67" s="70" t="s">
        <v>1747</v>
      </c>
      <c r="H67" s="70" t="s">
        <v>1748</v>
      </c>
      <c r="I67" s="148"/>
      <c r="J67" s="71">
        <v>0.35246297004147398</v>
      </c>
      <c r="K67" s="71">
        <v>7.8531619406407238E-2</v>
      </c>
      <c r="L67" s="71">
        <v>0.95632786847402085</v>
      </c>
      <c r="M67" s="71">
        <v>0.79553044648310645</v>
      </c>
      <c r="N67" s="71">
        <v>1.4226278516794593</v>
      </c>
      <c r="O67" s="71">
        <v>0.78368475445806818</v>
      </c>
      <c r="P67" s="71">
        <v>1.5948977652724268</v>
      </c>
      <c r="Q67" s="71">
        <v>5.1472711527257103E-2</v>
      </c>
      <c r="R67" s="71">
        <v>0</v>
      </c>
      <c r="S67" s="71">
        <v>9.8765219790644357E-2</v>
      </c>
      <c r="T67" s="72"/>
      <c r="U67" s="71">
        <v>87223</v>
      </c>
      <c r="V67" s="71">
        <v>36</v>
      </c>
      <c r="W67" s="71">
        <v>43</v>
      </c>
      <c r="X67" s="71">
        <v>238</v>
      </c>
      <c r="Y67" s="71">
        <v>406</v>
      </c>
      <c r="Z67" s="71">
        <v>560</v>
      </c>
      <c r="AA67" s="71">
        <v>352</v>
      </c>
      <c r="AB67" s="71">
        <v>873</v>
      </c>
      <c r="AC67" s="71">
        <v>0</v>
      </c>
      <c r="AD67" s="71">
        <v>9.8765219790644357E-2</v>
      </c>
      <c r="AE67" s="72"/>
      <c r="AF67" s="71">
        <v>588021.33927714534</v>
      </c>
      <c r="AG67" s="71">
        <v>56627.536160932374</v>
      </c>
      <c r="AH67" s="71">
        <v>246074.73309636698</v>
      </c>
      <c r="AI67" s="71">
        <v>1375228.0990249927</v>
      </c>
      <c r="AJ67" s="71">
        <v>1854514.8036596649</v>
      </c>
      <c r="AK67" s="71"/>
      <c r="AL67" s="71"/>
      <c r="AM67" s="71">
        <v>113936.19923229734</v>
      </c>
      <c r="AN67" s="71"/>
      <c r="AO67" s="71"/>
      <c r="AP67" s="71">
        <v>4234402.7104513999</v>
      </c>
      <c r="AQ67" s="72"/>
      <c r="AR67" s="71">
        <v>26</v>
      </c>
      <c r="AS67" s="71">
        <v>38</v>
      </c>
      <c r="AT67" s="71">
        <v>0</v>
      </c>
      <c r="AU67" s="71">
        <v>0</v>
      </c>
      <c r="AV67" s="71">
        <v>0</v>
      </c>
      <c r="AW67" s="71">
        <v>0</v>
      </c>
      <c r="AX67" s="71"/>
      <c r="AY67" s="72"/>
      <c r="AZ67" s="71">
        <v>111</v>
      </c>
      <c r="BA67" s="71">
        <v>1727.4</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1765</v>
      </c>
      <c r="B68" s="70">
        <v>51</v>
      </c>
      <c r="C68" s="70">
        <v>18</v>
      </c>
      <c r="D68" s="70">
        <v>3</v>
      </c>
      <c r="E68" s="70">
        <v>2021</v>
      </c>
      <c r="F68" s="70" t="s">
        <v>160</v>
      </c>
      <c r="G68" s="70" t="s">
        <v>1747</v>
      </c>
      <c r="H68" s="70" t="s">
        <v>1748</v>
      </c>
      <c r="I68" s="148"/>
      <c r="J68" s="71">
        <v>0.38562488727483857</v>
      </c>
      <c r="K68" s="71">
        <v>8.4210536996079319E-2</v>
      </c>
      <c r="L68" s="71">
        <v>1.25462662498642</v>
      </c>
      <c r="M68" s="71">
        <v>0.89986453405581679</v>
      </c>
      <c r="N68" s="71">
        <v>1.5531197629243947</v>
      </c>
      <c r="O68" s="71">
        <v>0.74752461698620642</v>
      </c>
      <c r="P68" s="71">
        <v>1.5984338061600136</v>
      </c>
      <c r="Q68" s="71">
        <v>5.1555815831935997E-2</v>
      </c>
      <c r="R68" s="71">
        <v>0</v>
      </c>
      <c r="S68" s="71">
        <v>0</v>
      </c>
      <c r="T68" s="72"/>
      <c r="U68" s="71">
        <v>100936</v>
      </c>
      <c r="V68" s="71">
        <v>36</v>
      </c>
      <c r="W68" s="71">
        <v>43</v>
      </c>
      <c r="X68" s="71">
        <v>238</v>
      </c>
      <c r="Y68" s="71">
        <v>406</v>
      </c>
      <c r="Z68" s="71">
        <v>550</v>
      </c>
      <c r="AA68" s="71">
        <v>344</v>
      </c>
      <c r="AB68" s="71">
        <v>883</v>
      </c>
      <c r="AC68" s="71">
        <v>0</v>
      </c>
      <c r="AD68" s="71">
        <v>0</v>
      </c>
      <c r="AE68" s="72"/>
      <c r="AF68" s="71">
        <v>609073.27637950948</v>
      </c>
      <c r="AG68" s="71">
        <v>58314.645889818363</v>
      </c>
      <c r="AH68" s="71">
        <v>294763.54609655758</v>
      </c>
      <c r="AI68" s="71">
        <v>1471764.7927557821</v>
      </c>
      <c r="AJ68" s="71">
        <v>1967001.648534273</v>
      </c>
      <c r="AK68" s="71">
        <v>0</v>
      </c>
      <c r="AL68" s="71">
        <v>0</v>
      </c>
      <c r="AM68" s="71">
        <v>115906.01293428997</v>
      </c>
      <c r="AN68" s="71">
        <v>0</v>
      </c>
      <c r="AO68" s="71">
        <v>0</v>
      </c>
      <c r="AP68" s="71">
        <v>4516823.9225902306</v>
      </c>
      <c r="AQ68" s="72"/>
      <c r="AR68" s="71">
        <v>27</v>
      </c>
      <c r="AS68" s="71">
        <v>39</v>
      </c>
      <c r="AT68" s="71">
        <v>0</v>
      </c>
      <c r="AU68" s="71">
        <v>0</v>
      </c>
      <c r="AV68" s="71">
        <v>0</v>
      </c>
      <c r="AW68" s="71">
        <v>0</v>
      </c>
      <c r="AX68" s="71"/>
      <c r="AY68" s="72"/>
      <c r="AZ68" s="71">
        <v>116.6</v>
      </c>
      <c r="BA68" s="71">
        <v>1776.9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1766</v>
      </c>
      <c r="B69" s="70">
        <v>51</v>
      </c>
      <c r="C69" s="70">
        <v>19</v>
      </c>
      <c r="D69" s="70">
        <v>3</v>
      </c>
      <c r="E69" s="70">
        <v>2022</v>
      </c>
      <c r="F69" s="70" t="s">
        <v>161</v>
      </c>
      <c r="G69" s="70" t="s">
        <v>1747</v>
      </c>
      <c r="H69" s="70" t="s">
        <v>1748</v>
      </c>
      <c r="I69" s="148"/>
      <c r="J69" s="71">
        <v>0.37694441867427231</v>
      </c>
      <c r="K69" s="71">
        <v>7.5867660100020662E-2</v>
      </c>
      <c r="L69" s="71">
        <v>0.80392478538996592</v>
      </c>
      <c r="M69" s="71">
        <v>0.8886660921348396</v>
      </c>
      <c r="N69" s="71">
        <v>1.548724384359262</v>
      </c>
      <c r="O69" s="71">
        <v>0.77104311439057782</v>
      </c>
      <c r="P69" s="71">
        <v>1.6018935258854365</v>
      </c>
      <c r="Q69" s="71">
        <v>5.092241376862789E-2</v>
      </c>
      <c r="R69" s="71">
        <v>0</v>
      </c>
      <c r="S69" s="71">
        <v>0</v>
      </c>
      <c r="T69" s="72"/>
      <c r="U69" s="71">
        <v>109485</v>
      </c>
      <c r="V69" s="71">
        <v>36</v>
      </c>
      <c r="W69" s="71">
        <v>43</v>
      </c>
      <c r="X69" s="71">
        <v>238</v>
      </c>
      <c r="Y69" s="71">
        <v>414</v>
      </c>
      <c r="Z69" s="71">
        <v>539</v>
      </c>
      <c r="AA69" s="71">
        <v>350</v>
      </c>
      <c r="AB69" s="71">
        <v>865</v>
      </c>
      <c r="AC69" s="71">
        <v>0</v>
      </c>
      <c r="AD69" s="71">
        <v>0</v>
      </c>
      <c r="AE69" s="72"/>
      <c r="AF69" s="71">
        <v>586789.09682866279</v>
      </c>
      <c r="AG69" s="71">
        <v>56634.527973433724</v>
      </c>
      <c r="AH69" s="71">
        <v>230124.46050903708</v>
      </c>
      <c r="AI69" s="71">
        <v>1461623.737037458</v>
      </c>
      <c r="AJ69" s="71">
        <v>1988707.7176821865</v>
      </c>
      <c r="AK69" s="71">
        <v>0</v>
      </c>
      <c r="AL69" s="71">
        <v>0</v>
      </c>
      <c r="AM69" s="71">
        <v>111695.10966215495</v>
      </c>
      <c r="AN69" s="71">
        <v>0</v>
      </c>
      <c r="AO69" s="71">
        <v>0</v>
      </c>
      <c r="AP69" s="71">
        <v>4435574.6496929331</v>
      </c>
      <c r="AQ69" s="72"/>
      <c r="AR69" s="71">
        <v>28</v>
      </c>
      <c r="AS69" s="71">
        <v>39</v>
      </c>
      <c r="AT69" s="71">
        <v>0</v>
      </c>
      <c r="AU69" s="71">
        <v>0</v>
      </c>
      <c r="AV69" s="71">
        <v>0</v>
      </c>
      <c r="AW69" s="71">
        <v>0</v>
      </c>
      <c r="AX69" s="71"/>
      <c r="AY69" s="72"/>
      <c r="AZ69" s="71">
        <v>122.19999999999999</v>
      </c>
      <c r="BA69" s="71">
        <v>1776.9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1767</v>
      </c>
      <c r="B70" s="70">
        <v>51</v>
      </c>
      <c r="C70" s="70">
        <v>20</v>
      </c>
      <c r="D70" s="70">
        <v>3</v>
      </c>
      <c r="E70" s="70">
        <v>2023</v>
      </c>
      <c r="F70" s="70" t="s">
        <v>1539</v>
      </c>
      <c r="G70" s="70" t="s">
        <v>1747</v>
      </c>
      <c r="H70" s="70" t="s">
        <v>1748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39</v>
      </c>
      <c r="AT70" s="71">
        <v>0</v>
      </c>
      <c r="AU70" s="71">
        <v>0</v>
      </c>
      <c r="AV70" s="71">
        <v>0</v>
      </c>
      <c r="AW70" s="71">
        <v>0</v>
      </c>
      <c r="AX70" s="71"/>
      <c r="AY70" s="72"/>
      <c r="AZ70" s="71">
        <v>134.79999999999998</v>
      </c>
      <c r="BA70" s="71">
        <v>1776.9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1768</v>
      </c>
      <c r="B71" s="70">
        <v>51</v>
      </c>
      <c r="C71" s="70">
        <v>21</v>
      </c>
      <c r="D71" s="70">
        <v>3</v>
      </c>
      <c r="E71" s="70">
        <v>2024</v>
      </c>
      <c r="F71" s="70" t="s">
        <v>1554</v>
      </c>
      <c r="G71" s="70" t="s">
        <v>1747</v>
      </c>
      <c r="H71" s="70" t="s">
        <v>1748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1769</v>
      </c>
      <c r="B72" s="70">
        <v>52</v>
      </c>
      <c r="C72" s="70">
        <v>1</v>
      </c>
      <c r="D72" s="70">
        <v>4</v>
      </c>
      <c r="E72" s="70">
        <v>1990</v>
      </c>
      <c r="F72" s="70" t="s">
        <v>787</v>
      </c>
      <c r="G72" s="70" t="s">
        <v>1770</v>
      </c>
      <c r="H72" s="70" t="s">
        <v>1771</v>
      </c>
      <c r="I72" s="148"/>
      <c r="J72" s="71">
        <v>0</v>
      </c>
      <c r="K72" s="71">
        <v>0.57792617646730993</v>
      </c>
      <c r="L72" s="71">
        <v>3.8956663519570398</v>
      </c>
      <c r="M72" s="71">
        <v>1.2330930704845491</v>
      </c>
      <c r="N72" s="71">
        <v>2.0965710712779231</v>
      </c>
      <c r="O72" s="71">
        <v>1.2472293100469849</v>
      </c>
      <c r="P72" s="71">
        <v>1.7997530254980989</v>
      </c>
      <c r="Q72" s="71">
        <v>9.3246076901948305E-2</v>
      </c>
      <c r="R72" s="71">
        <v>0</v>
      </c>
      <c r="S72" s="71">
        <v>0.1169097890701507</v>
      </c>
      <c r="T72" s="72"/>
      <c r="U72" s="71">
        <v>0</v>
      </c>
      <c r="V72" s="71">
        <v>244</v>
      </c>
      <c r="W72" s="71">
        <v>45</v>
      </c>
      <c r="X72" s="71">
        <v>471</v>
      </c>
      <c r="Y72" s="71">
        <v>766</v>
      </c>
      <c r="Z72" s="71">
        <v>513</v>
      </c>
      <c r="AA72" s="71">
        <v>437</v>
      </c>
      <c r="AB72" s="71">
        <v>1514</v>
      </c>
      <c r="AC72" s="71">
        <v>0</v>
      </c>
      <c r="AD72" s="71">
        <v>0.1169097890701507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1772</v>
      </c>
      <c r="B73" s="70">
        <v>53</v>
      </c>
      <c r="C73" s="70">
        <v>2</v>
      </c>
      <c r="D73" s="70">
        <v>4</v>
      </c>
      <c r="E73" s="70">
        <v>2005</v>
      </c>
      <c r="F73" s="70" t="s">
        <v>789</v>
      </c>
      <c r="G73" s="70" t="s">
        <v>1770</v>
      </c>
      <c r="H73" s="70" t="s">
        <v>1771</v>
      </c>
      <c r="I73" s="148"/>
      <c r="J73" s="71">
        <v>0.18940738756238279</v>
      </c>
      <c r="K73" s="71">
        <v>0.45901529143635961</v>
      </c>
      <c r="L73" s="71">
        <v>1.9386828932976821</v>
      </c>
      <c r="M73" s="71">
        <v>1.3637560172870331</v>
      </c>
      <c r="N73" s="71">
        <v>1.9449584025740181</v>
      </c>
      <c r="O73" s="71">
        <v>1.5484297524267201</v>
      </c>
      <c r="P73" s="71">
        <v>2.5294177445412132</v>
      </c>
      <c r="Q73" s="71">
        <v>7.6294040437917598E-2</v>
      </c>
      <c r="R73" s="71">
        <v>0</v>
      </c>
      <c r="S73" s="71">
        <v>0.1959807243072034</v>
      </c>
      <c r="T73" s="72"/>
      <c r="U73" s="71">
        <v>34224</v>
      </c>
      <c r="V73" s="71">
        <v>228</v>
      </c>
      <c r="W73" s="71">
        <v>25</v>
      </c>
      <c r="X73" s="71">
        <v>283</v>
      </c>
      <c r="Y73" s="71">
        <v>653</v>
      </c>
      <c r="Z73" s="71">
        <v>737</v>
      </c>
      <c r="AA73" s="71">
        <v>503</v>
      </c>
      <c r="AB73" s="71">
        <v>1295</v>
      </c>
      <c r="AC73" s="71">
        <v>0</v>
      </c>
      <c r="AD73" s="71">
        <v>0.1959807243072034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1773</v>
      </c>
      <c r="B74" s="70">
        <v>54</v>
      </c>
      <c r="C74" s="70">
        <v>3</v>
      </c>
      <c r="D74" s="70">
        <v>4</v>
      </c>
      <c r="E74" s="70">
        <v>2006</v>
      </c>
      <c r="F74" s="70" t="s">
        <v>790</v>
      </c>
      <c r="G74" s="70" t="s">
        <v>1770</v>
      </c>
      <c r="H74" s="70" t="s">
        <v>1771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1774</v>
      </c>
      <c r="B75" s="70">
        <v>55</v>
      </c>
      <c r="C75" s="70">
        <v>4</v>
      </c>
      <c r="D75" s="70">
        <v>4</v>
      </c>
      <c r="E75" s="70">
        <v>2007</v>
      </c>
      <c r="F75" s="70" t="s">
        <v>791</v>
      </c>
      <c r="G75" s="70" t="s">
        <v>1770</v>
      </c>
      <c r="H75" s="70" t="s">
        <v>1771</v>
      </c>
      <c r="I75" s="148"/>
      <c r="J75" s="71">
        <v>0</v>
      </c>
      <c r="K75" s="71">
        <v>0.4599773055269149</v>
      </c>
      <c r="L75" s="71">
        <v>1.262668786140775</v>
      </c>
      <c r="M75" s="71">
        <v>1.701914649761842</v>
      </c>
      <c r="N75" s="71">
        <v>1.874218798622719</v>
      </c>
      <c r="O75" s="71">
        <v>1.4592011405507961</v>
      </c>
      <c r="P75" s="71">
        <v>2.4766531840380752</v>
      </c>
      <c r="Q75" s="71">
        <v>7.9185215435351106E-2</v>
      </c>
      <c r="R75" s="71">
        <v>0</v>
      </c>
      <c r="S75" s="71">
        <v>8.4373203878156847E-2</v>
      </c>
      <c r="T75" s="72"/>
      <c r="U75" s="71">
        <v>0</v>
      </c>
      <c r="V75" s="71">
        <v>233</v>
      </c>
      <c r="W75" s="71">
        <v>16</v>
      </c>
      <c r="X75" s="71">
        <v>423</v>
      </c>
      <c r="Y75" s="71">
        <v>653</v>
      </c>
      <c r="Z75" s="71">
        <v>722</v>
      </c>
      <c r="AA75" s="71">
        <v>485</v>
      </c>
      <c r="AB75" s="71">
        <v>1273</v>
      </c>
      <c r="AC75" s="71">
        <v>0</v>
      </c>
      <c r="AD75" s="71">
        <v>8.4373203878156847E-2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1775</v>
      </c>
      <c r="B76" s="70">
        <v>56</v>
      </c>
      <c r="C76" s="70">
        <v>5</v>
      </c>
      <c r="D76" s="70">
        <v>4</v>
      </c>
      <c r="E76" s="70">
        <v>2008</v>
      </c>
      <c r="F76" s="70" t="s">
        <v>792</v>
      </c>
      <c r="G76" s="70" t="s">
        <v>1770</v>
      </c>
      <c r="H76" s="70" t="s">
        <v>1771</v>
      </c>
      <c r="I76" s="148"/>
      <c r="J76" s="71">
        <v>0.11296530871675139</v>
      </c>
      <c r="K76" s="71">
        <v>0.33955205583479259</v>
      </c>
      <c r="L76" s="71">
        <v>1.1177281528003631</v>
      </c>
      <c r="M76" s="71">
        <v>1.86221270525793</v>
      </c>
      <c r="N76" s="71">
        <v>1.935231338850145</v>
      </c>
      <c r="O76" s="71">
        <v>1.3901971159637041</v>
      </c>
      <c r="P76" s="71">
        <v>2.4330252167690811</v>
      </c>
      <c r="Q76" s="71">
        <v>7.5149995122960001E-2</v>
      </c>
      <c r="R76" s="71">
        <v>0</v>
      </c>
      <c r="S76" s="71">
        <v>0.10421222541296341</v>
      </c>
      <c r="T76" s="72"/>
      <c r="U76" s="71">
        <v>31590</v>
      </c>
      <c r="V76" s="71">
        <v>233</v>
      </c>
      <c r="W76" s="71">
        <v>16</v>
      </c>
      <c r="X76" s="71">
        <v>423</v>
      </c>
      <c r="Y76" s="71">
        <v>646</v>
      </c>
      <c r="Z76" s="71">
        <v>712</v>
      </c>
      <c r="AA76" s="71">
        <v>477</v>
      </c>
      <c r="AB76" s="71">
        <v>1228</v>
      </c>
      <c r="AC76" s="71">
        <v>0</v>
      </c>
      <c r="AD76" s="71">
        <v>0.10421222541296341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1776</v>
      </c>
      <c r="B77" s="70">
        <v>57</v>
      </c>
      <c r="C77" s="70">
        <v>6</v>
      </c>
      <c r="D77" s="70">
        <v>4</v>
      </c>
      <c r="E77" s="70">
        <v>2009</v>
      </c>
      <c r="F77" s="70" t="s">
        <v>176</v>
      </c>
      <c r="G77" s="70" t="s">
        <v>1770</v>
      </c>
      <c r="H77" s="70" t="s">
        <v>1771</v>
      </c>
      <c r="I77" s="148"/>
      <c r="J77" s="71">
        <v>9.4272350539663485E-2</v>
      </c>
      <c r="K77" s="71">
        <v>0.27246282675528988</v>
      </c>
      <c r="L77" s="71">
        <v>1.6936476296590419</v>
      </c>
      <c r="M77" s="71">
        <v>1.577329103017824</v>
      </c>
      <c r="N77" s="71">
        <v>1.7513879160371411</v>
      </c>
      <c r="O77" s="71">
        <v>1.398547659246316</v>
      </c>
      <c r="P77" s="71">
        <v>2.3451116465948751</v>
      </c>
      <c r="Q77" s="71">
        <v>6.8732585502424906E-2</v>
      </c>
      <c r="R77" s="71">
        <v>0</v>
      </c>
      <c r="S77" s="71">
        <v>0.12712383247514661</v>
      </c>
      <c r="T77" s="72"/>
      <c r="U77" s="71">
        <v>25920</v>
      </c>
      <c r="V77" s="71">
        <v>195</v>
      </c>
      <c r="W77" s="71">
        <v>39</v>
      </c>
      <c r="X77" s="71">
        <v>432</v>
      </c>
      <c r="Y77" s="71">
        <v>642</v>
      </c>
      <c r="Z77" s="71">
        <v>707</v>
      </c>
      <c r="AA77" s="71">
        <v>472</v>
      </c>
      <c r="AB77" s="71">
        <v>1179</v>
      </c>
      <c r="AC77" s="71">
        <v>0</v>
      </c>
      <c r="AD77" s="71">
        <v>0.12712383247514661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1777</v>
      </c>
      <c r="B78" s="70">
        <v>58</v>
      </c>
      <c r="C78" s="70">
        <v>7</v>
      </c>
      <c r="D78" s="70">
        <v>4</v>
      </c>
      <c r="E78" s="70">
        <v>2010</v>
      </c>
      <c r="F78" s="70" t="s">
        <v>177</v>
      </c>
      <c r="G78" s="70" t="s">
        <v>1770</v>
      </c>
      <c r="H78" s="70" t="s">
        <v>1771</v>
      </c>
      <c r="I78" s="148"/>
      <c r="J78" s="71">
        <v>8.6968657312093911E-2</v>
      </c>
      <c r="K78" s="71">
        <v>0.30419301811841132</v>
      </c>
      <c r="L78" s="71">
        <v>1.6354348594906569</v>
      </c>
      <c r="M78" s="71">
        <v>1.709971461889219</v>
      </c>
      <c r="N78" s="71">
        <v>1.6850220943785861</v>
      </c>
      <c r="O78" s="71">
        <v>1.378295987567822</v>
      </c>
      <c r="P78" s="71">
        <v>2.3338377906378591</v>
      </c>
      <c r="Q78" s="71">
        <v>6.9538938367787406E-2</v>
      </c>
      <c r="R78" s="71">
        <v>0</v>
      </c>
      <c r="S78" s="71">
        <v>0.1036037198946901</v>
      </c>
      <c r="T78" s="72"/>
      <c r="U78" s="71">
        <v>22462</v>
      </c>
      <c r="V78" s="71">
        <v>195</v>
      </c>
      <c r="W78" s="71">
        <v>39</v>
      </c>
      <c r="X78" s="71">
        <v>432</v>
      </c>
      <c r="Y78" s="71">
        <v>628</v>
      </c>
      <c r="Z78" s="71">
        <v>700</v>
      </c>
      <c r="AA78" s="71">
        <v>458</v>
      </c>
      <c r="AB78" s="71">
        <v>1143</v>
      </c>
      <c r="AC78" s="71">
        <v>0</v>
      </c>
      <c r="AD78" s="71">
        <v>0.1036037198946901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1778</v>
      </c>
      <c r="B79" s="70">
        <v>59</v>
      </c>
      <c r="C79" s="70">
        <v>8</v>
      </c>
      <c r="D79" s="70">
        <v>4</v>
      </c>
      <c r="E79" s="70">
        <v>2011</v>
      </c>
      <c r="F79" s="70" t="s">
        <v>178</v>
      </c>
      <c r="G79" s="70" t="s">
        <v>1770</v>
      </c>
      <c r="H79" s="70" t="s">
        <v>1771</v>
      </c>
      <c r="I79" s="148"/>
      <c r="J79" s="71">
        <v>7.9924717782682064E-2</v>
      </c>
      <c r="K79" s="71">
        <v>0.43478277393199188</v>
      </c>
      <c r="L79" s="71">
        <v>1.315622363924823</v>
      </c>
      <c r="M79" s="71">
        <v>2.0924684510323019</v>
      </c>
      <c r="N79" s="71">
        <v>2.1119763175383168</v>
      </c>
      <c r="O79" s="71">
        <v>1.3393535621494055</v>
      </c>
      <c r="P79" s="71">
        <v>2.1872183202813895</v>
      </c>
      <c r="Q79" s="71">
        <v>7.7475454151224504E-2</v>
      </c>
      <c r="R79" s="71">
        <v>0</v>
      </c>
      <c r="S79" s="71">
        <v>0.1136064698792057</v>
      </c>
      <c r="T79" s="72"/>
      <c r="U79" s="71">
        <v>16672</v>
      </c>
      <c r="V79" s="71">
        <v>195</v>
      </c>
      <c r="W79" s="71">
        <v>39</v>
      </c>
      <c r="X79" s="71">
        <v>432</v>
      </c>
      <c r="Y79" s="71">
        <v>622</v>
      </c>
      <c r="Z79" s="71">
        <v>695</v>
      </c>
      <c r="AA79" s="71">
        <v>442</v>
      </c>
      <c r="AB79" s="71">
        <v>1104</v>
      </c>
      <c r="AC79" s="71">
        <v>0</v>
      </c>
      <c r="AD79" s="71">
        <v>0.1136064698792057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1779</v>
      </c>
      <c r="B80" s="70">
        <v>60</v>
      </c>
      <c r="C80" s="70">
        <v>9</v>
      </c>
      <c r="D80" s="70">
        <v>4</v>
      </c>
      <c r="E80" s="70">
        <v>2012</v>
      </c>
      <c r="F80" s="70" t="s">
        <v>179</v>
      </c>
      <c r="G80" s="70" t="s">
        <v>1770</v>
      </c>
      <c r="H80" s="70" t="s">
        <v>1771</v>
      </c>
      <c r="I80" s="148"/>
      <c r="J80" s="71">
        <v>0</v>
      </c>
      <c r="K80" s="71">
        <v>0.4229773309854945</v>
      </c>
      <c r="L80" s="71">
        <v>1.2981937787718669</v>
      </c>
      <c r="M80" s="71">
        <v>2.1464135385202758</v>
      </c>
      <c r="N80" s="71">
        <v>2.36753838612097</v>
      </c>
      <c r="O80" s="71">
        <v>1.2982225827226666</v>
      </c>
      <c r="P80" s="71">
        <v>2.2394754043849239</v>
      </c>
      <c r="Q80" s="71">
        <v>8.2040633433838203E-2</v>
      </c>
      <c r="R80" s="71">
        <v>0</v>
      </c>
      <c r="S80" s="71">
        <v>0.14294353464567239</v>
      </c>
      <c r="T80" s="72"/>
      <c r="U80" s="71">
        <v>0</v>
      </c>
      <c r="V80" s="71">
        <v>195</v>
      </c>
      <c r="W80" s="71">
        <v>39</v>
      </c>
      <c r="X80" s="71">
        <v>432</v>
      </c>
      <c r="Y80" s="71">
        <v>615</v>
      </c>
      <c r="Z80" s="71">
        <v>679</v>
      </c>
      <c r="AA80" s="71">
        <v>450</v>
      </c>
      <c r="AB80" s="71">
        <v>1076</v>
      </c>
      <c r="AC80" s="71">
        <v>0</v>
      </c>
      <c r="AD80" s="71">
        <v>0.14294353464567239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1780</v>
      </c>
      <c r="B81" s="70">
        <v>61</v>
      </c>
      <c r="C81" s="70">
        <v>10</v>
      </c>
      <c r="D81" s="70">
        <v>4</v>
      </c>
      <c r="E81" s="70">
        <v>2013</v>
      </c>
      <c r="F81" s="70" t="s">
        <v>180</v>
      </c>
      <c r="G81" s="70" t="s">
        <v>1770</v>
      </c>
      <c r="H81" s="70" t="s">
        <v>1771</v>
      </c>
      <c r="I81" s="148"/>
      <c r="J81" s="71">
        <v>0</v>
      </c>
      <c r="K81" s="71">
        <v>0.34898762887521168</v>
      </c>
      <c r="L81" s="71">
        <v>1.195235654946863</v>
      </c>
      <c r="M81" s="71">
        <v>2.2000478068053071</v>
      </c>
      <c r="N81" s="71">
        <v>2.4164868577835201</v>
      </c>
      <c r="O81" s="71">
        <v>1.2390761893844058</v>
      </c>
      <c r="P81" s="71">
        <v>2.2379230361095241</v>
      </c>
      <c r="Q81" s="71">
        <v>8.1918832532083596E-2</v>
      </c>
      <c r="R81" s="71">
        <v>0</v>
      </c>
      <c r="S81" s="71">
        <v>0.1114310516485455</v>
      </c>
      <c r="T81" s="72"/>
      <c r="U81" s="71">
        <v>0</v>
      </c>
      <c r="V81" s="71">
        <v>195</v>
      </c>
      <c r="W81" s="71">
        <v>39</v>
      </c>
      <c r="X81" s="71">
        <v>432</v>
      </c>
      <c r="Y81" s="71">
        <v>610</v>
      </c>
      <c r="Z81" s="71">
        <v>677</v>
      </c>
      <c r="AA81" s="71">
        <v>448</v>
      </c>
      <c r="AB81" s="71">
        <v>1059</v>
      </c>
      <c r="AC81" s="71">
        <v>0</v>
      </c>
      <c r="AD81" s="71">
        <v>0.1114310516485455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1781</v>
      </c>
      <c r="B82" s="70">
        <v>62</v>
      </c>
      <c r="C82" s="70">
        <v>11</v>
      </c>
      <c r="D82" s="70">
        <v>4</v>
      </c>
      <c r="E82" s="70">
        <v>2014</v>
      </c>
      <c r="F82" s="70" t="s">
        <v>181</v>
      </c>
      <c r="G82" s="70" t="s">
        <v>1770</v>
      </c>
      <c r="H82" s="70" t="s">
        <v>1771</v>
      </c>
      <c r="I82" s="148"/>
      <c r="J82" s="71">
        <v>0</v>
      </c>
      <c r="K82" s="71">
        <v>0.19351429528499839</v>
      </c>
      <c r="L82" s="71">
        <v>1.219803200651838</v>
      </c>
      <c r="M82" s="71">
        <v>1.9466515439383889</v>
      </c>
      <c r="N82" s="71">
        <v>2.3527585434391609</v>
      </c>
      <c r="O82" s="71">
        <v>1.1834129208039168</v>
      </c>
      <c r="P82" s="71">
        <v>2.2445340891967529</v>
      </c>
      <c r="Q82" s="71">
        <v>7.6666587717929405E-2</v>
      </c>
      <c r="R82" s="71">
        <v>0</v>
      </c>
      <c r="S82" s="71">
        <v>0.1494487595505056</v>
      </c>
      <c r="T82" s="72"/>
      <c r="U82" s="71">
        <v>0</v>
      </c>
      <c r="V82" s="71">
        <v>91</v>
      </c>
      <c r="W82" s="71">
        <v>32</v>
      </c>
      <c r="X82" s="71">
        <v>382</v>
      </c>
      <c r="Y82" s="71">
        <v>606</v>
      </c>
      <c r="Z82" s="71">
        <v>681</v>
      </c>
      <c r="AA82" s="71">
        <v>447</v>
      </c>
      <c r="AB82" s="71">
        <v>1033</v>
      </c>
      <c r="AC82" s="71">
        <v>0</v>
      </c>
      <c r="AD82" s="71">
        <v>0.1494487595505056</v>
      </c>
      <c r="AE82" s="72"/>
      <c r="AF82" s="71"/>
      <c r="AG82" s="71"/>
      <c r="AH82" s="71"/>
      <c r="AI82" s="71"/>
      <c r="AJ82" s="71"/>
      <c r="AK82" s="71"/>
      <c r="AL82" s="71"/>
      <c r="AM82" s="71"/>
      <c r="AN82" s="71"/>
      <c r="AO82" s="71"/>
      <c r="AP82" s="71"/>
      <c r="AQ82" s="72"/>
      <c r="AR82" s="71">
        <v>12</v>
      </c>
      <c r="AS82" s="71">
        <v>1</v>
      </c>
      <c r="AT82" s="71">
        <v>0</v>
      </c>
      <c r="AU82" s="71">
        <v>0</v>
      </c>
      <c r="AV82" s="71">
        <v>0</v>
      </c>
      <c r="AW82" s="71">
        <v>0</v>
      </c>
      <c r="AX82" s="71"/>
      <c r="AY82" s="72"/>
      <c r="AZ82" s="71">
        <v>69.900000000000006</v>
      </c>
      <c r="BA82" s="71">
        <v>11</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1782</v>
      </c>
      <c r="B83" s="70">
        <v>63</v>
      </c>
      <c r="C83" s="70">
        <v>12</v>
      </c>
      <c r="D83" s="70">
        <v>4</v>
      </c>
      <c r="E83" s="70">
        <v>2015</v>
      </c>
      <c r="F83" s="70" t="s">
        <v>182</v>
      </c>
      <c r="G83" s="1064" t="s">
        <v>1770</v>
      </c>
      <c r="H83" s="70" t="s">
        <v>1771</v>
      </c>
      <c r="I83" s="148"/>
      <c r="J83" s="71">
        <v>0</v>
      </c>
      <c r="K83" s="71">
        <v>0.2020593813047685</v>
      </c>
      <c r="L83" s="71">
        <v>1.4736359777154211</v>
      </c>
      <c r="M83" s="71">
        <v>2.01580657339268</v>
      </c>
      <c r="N83" s="71">
        <v>2.1292103940885441</v>
      </c>
      <c r="O83" s="71">
        <v>1.1738536093349758</v>
      </c>
      <c r="P83" s="71">
        <v>2.2362568098852353</v>
      </c>
      <c r="Q83" s="71">
        <v>7.3017334507116893E-2</v>
      </c>
      <c r="R83" s="71">
        <v>0</v>
      </c>
      <c r="S83" s="71">
        <v>0.17646911475613589</v>
      </c>
      <c r="T83" s="72"/>
      <c r="U83" s="71">
        <v>0</v>
      </c>
      <c r="V83" s="71">
        <v>91</v>
      </c>
      <c r="W83" s="71">
        <v>32</v>
      </c>
      <c r="X83" s="71">
        <v>382</v>
      </c>
      <c r="Y83" s="71">
        <v>597</v>
      </c>
      <c r="Z83" s="71">
        <v>682</v>
      </c>
      <c r="AA83" s="71">
        <v>445</v>
      </c>
      <c r="AB83" s="71">
        <v>1005</v>
      </c>
      <c r="AC83" s="71">
        <v>0</v>
      </c>
      <c r="AD83" s="71">
        <v>0.17646911475613589</v>
      </c>
      <c r="AE83" s="72"/>
      <c r="AF83" s="71">
        <v>0</v>
      </c>
      <c r="AG83" s="71">
        <v>149461.9948026069</v>
      </c>
      <c r="AH83" s="71">
        <v>313097.83125307801</v>
      </c>
      <c r="AI83" s="71">
        <v>2466386.5620717159</v>
      </c>
      <c r="AJ83" s="71">
        <v>3330322.541273748</v>
      </c>
      <c r="AK83" s="71">
        <v>0</v>
      </c>
      <c r="AL83" s="71">
        <v>0</v>
      </c>
      <c r="AM83" s="71">
        <v>137731.03418355991</v>
      </c>
      <c r="AN83" s="71">
        <v>0</v>
      </c>
      <c r="AO83" s="71">
        <v>0</v>
      </c>
      <c r="AP83" s="71">
        <v>6396999.963584709</v>
      </c>
      <c r="AQ83" s="72"/>
      <c r="AR83" s="71">
        <v>13</v>
      </c>
      <c r="AS83" s="71">
        <v>1</v>
      </c>
      <c r="AT83" s="71">
        <v>0</v>
      </c>
      <c r="AU83" s="71">
        <v>0</v>
      </c>
      <c r="AV83" s="71">
        <v>0</v>
      </c>
      <c r="AW83" s="71">
        <v>0</v>
      </c>
      <c r="AX83" s="71"/>
      <c r="AY83" s="72"/>
      <c r="AZ83" s="71">
        <v>77.2</v>
      </c>
      <c r="BA83" s="71">
        <v>11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1783</v>
      </c>
      <c r="B84" s="70">
        <v>64</v>
      </c>
      <c r="C84" s="70">
        <v>13</v>
      </c>
      <c r="D84" s="70">
        <v>4</v>
      </c>
      <c r="E84" s="70">
        <v>2016</v>
      </c>
      <c r="F84" s="70" t="s">
        <v>155</v>
      </c>
      <c r="G84" s="1064" t="s">
        <v>1770</v>
      </c>
      <c r="H84" s="70" t="s">
        <v>1771</v>
      </c>
      <c r="I84" s="148"/>
      <c r="J84" s="71">
        <v>9.3504100486870398E-2</v>
      </c>
      <c r="K84" s="71">
        <v>0.2001871689499729</v>
      </c>
      <c r="L84" s="71">
        <v>1.5690422206417949</v>
      </c>
      <c r="M84" s="71">
        <v>1.7692427631296779</v>
      </c>
      <c r="N84" s="71">
        <v>2.1636113667638712</v>
      </c>
      <c r="O84" s="71">
        <v>1.1681003986681258</v>
      </c>
      <c r="P84" s="71">
        <v>2.1961423141954448</v>
      </c>
      <c r="Q84" s="71">
        <v>6.8795595127172121E-2</v>
      </c>
      <c r="R84" s="71">
        <v>0</v>
      </c>
      <c r="S84" s="71">
        <v>6.5278797441233577E-2</v>
      </c>
      <c r="T84" s="72"/>
      <c r="U84" s="71">
        <v>21166</v>
      </c>
      <c r="V84" s="71">
        <v>91</v>
      </c>
      <c r="W84" s="71">
        <v>32</v>
      </c>
      <c r="X84" s="71">
        <v>382</v>
      </c>
      <c r="Y84" s="71">
        <v>589</v>
      </c>
      <c r="Z84" s="71">
        <v>687</v>
      </c>
      <c r="AA84" s="71">
        <v>452</v>
      </c>
      <c r="AB84" s="71">
        <v>974</v>
      </c>
      <c r="AC84" s="71">
        <v>0</v>
      </c>
      <c r="AD84" s="71">
        <v>6.5278797441233577E-2</v>
      </c>
      <c r="AE84" s="72"/>
      <c r="AF84" s="71">
        <v>130121.06784335119</v>
      </c>
      <c r="AG84" s="71">
        <v>142378.92154720431</v>
      </c>
      <c r="AH84" s="71">
        <v>261315.02885408219</v>
      </c>
      <c r="AI84" s="71">
        <v>2617971.6042239619</v>
      </c>
      <c r="AJ84" s="71">
        <v>3178300.5337839518</v>
      </c>
      <c r="AK84" s="71">
        <v>0</v>
      </c>
      <c r="AL84" s="71">
        <v>0</v>
      </c>
      <c r="AM84" s="71">
        <v>133586.31711772399</v>
      </c>
      <c r="AN84" s="71">
        <v>0</v>
      </c>
      <c r="AO84" s="71">
        <v>0</v>
      </c>
      <c r="AP84" s="71">
        <v>6463673.4733702755</v>
      </c>
      <c r="AQ84" s="72"/>
      <c r="AR84" s="71">
        <v>13</v>
      </c>
      <c r="AS84" s="71">
        <v>1</v>
      </c>
      <c r="AT84" s="71">
        <v>0</v>
      </c>
      <c r="AU84" s="71">
        <v>0</v>
      </c>
      <c r="AV84" s="71">
        <v>0</v>
      </c>
      <c r="AW84" s="71">
        <v>0</v>
      </c>
      <c r="AX84" s="71"/>
      <c r="AY84" s="72"/>
      <c r="AZ84" s="71">
        <v>77.2</v>
      </c>
      <c r="BA84" s="71">
        <v>11</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1784</v>
      </c>
      <c r="B85" s="70">
        <v>65</v>
      </c>
      <c r="C85" s="70">
        <v>14</v>
      </c>
      <c r="D85" s="70">
        <v>4</v>
      </c>
      <c r="E85" s="70">
        <v>2017</v>
      </c>
      <c r="F85" s="70" t="s">
        <v>156</v>
      </c>
      <c r="G85" s="70" t="s">
        <v>1770</v>
      </c>
      <c r="H85" s="70" t="s">
        <v>1771</v>
      </c>
      <c r="I85" s="148"/>
      <c r="J85" s="71">
        <v>8.2657139589124878E-2</v>
      </c>
      <c r="K85" s="71">
        <v>0.19733071397594015</v>
      </c>
      <c r="L85" s="71">
        <v>1.3436847096634339</v>
      </c>
      <c r="M85" s="71">
        <v>1.592285325477262</v>
      </c>
      <c r="N85" s="71">
        <v>1.8615474214555903</v>
      </c>
      <c r="O85" s="71">
        <v>1.1607476123892788</v>
      </c>
      <c r="P85" s="71">
        <v>2.1146393255307618</v>
      </c>
      <c r="Q85" s="71">
        <v>6.3794762083629095E-2</v>
      </c>
      <c r="R85" s="71">
        <v>0</v>
      </c>
      <c r="S85" s="71">
        <v>0.21779212024446251</v>
      </c>
      <c r="T85" s="72"/>
      <c r="U85" s="71">
        <v>23868</v>
      </c>
      <c r="V85" s="71">
        <v>91</v>
      </c>
      <c r="W85" s="71">
        <v>32</v>
      </c>
      <c r="X85" s="71">
        <v>382</v>
      </c>
      <c r="Y85" s="71">
        <v>581</v>
      </c>
      <c r="Z85" s="71">
        <v>694</v>
      </c>
      <c r="AA85" s="71">
        <v>438</v>
      </c>
      <c r="AB85" s="71">
        <v>934</v>
      </c>
      <c r="AC85" s="71">
        <v>0</v>
      </c>
      <c r="AD85" s="71">
        <v>0.21779212024446251</v>
      </c>
      <c r="AE85" s="72"/>
      <c r="AF85" s="71">
        <v>128344.1650722054</v>
      </c>
      <c r="AG85" s="71">
        <v>146476.53515365199</v>
      </c>
      <c r="AH85" s="71">
        <v>300998.44877385662</v>
      </c>
      <c r="AI85" s="71">
        <v>2747988.5173597322</v>
      </c>
      <c r="AJ85" s="71">
        <v>3143626.882326894</v>
      </c>
      <c r="AK85" s="71">
        <v>0</v>
      </c>
      <c r="AL85" s="71">
        <v>0</v>
      </c>
      <c r="AM85" s="71">
        <v>128300.6679518508</v>
      </c>
      <c r="AN85" s="71">
        <v>0</v>
      </c>
      <c r="AO85" s="71">
        <v>0</v>
      </c>
      <c r="AP85" s="71">
        <v>6595735.2166381916</v>
      </c>
      <c r="AQ85" s="72"/>
      <c r="AR85" s="71">
        <v>13</v>
      </c>
      <c r="AS85" s="71">
        <v>4</v>
      </c>
      <c r="AT85" s="71">
        <v>0</v>
      </c>
      <c r="AU85" s="71">
        <v>0</v>
      </c>
      <c r="AV85" s="71">
        <v>0</v>
      </c>
      <c r="AW85" s="71">
        <v>0</v>
      </c>
      <c r="AX85" s="71"/>
      <c r="AY85" s="72"/>
      <c r="AZ85" s="71">
        <v>77.2</v>
      </c>
      <c r="BA85" s="71">
        <v>87.7</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1785</v>
      </c>
      <c r="B86" s="70">
        <v>66</v>
      </c>
      <c r="C86" s="70">
        <v>15</v>
      </c>
      <c r="D86" s="70">
        <v>4</v>
      </c>
      <c r="E86" s="70">
        <v>2018</v>
      </c>
      <c r="F86" s="70" t="s">
        <v>183</v>
      </c>
      <c r="G86" s="70" t="s">
        <v>1770</v>
      </c>
      <c r="H86" s="70" t="s">
        <v>1771</v>
      </c>
      <c r="I86" s="148"/>
      <c r="J86" s="71">
        <v>8.7411084573582223E-2</v>
      </c>
      <c r="K86" s="71">
        <v>0.17607465749925208</v>
      </c>
      <c r="L86" s="71">
        <v>1.1899854260962262</v>
      </c>
      <c r="M86" s="71">
        <v>1.4101056513882553</v>
      </c>
      <c r="N86" s="71">
        <v>1.4069058735716542</v>
      </c>
      <c r="O86" s="71">
        <v>1.134016327565996</v>
      </c>
      <c r="P86" s="71">
        <v>2.13660867027582</v>
      </c>
      <c r="Q86" s="71">
        <v>5.7803320042741697E-2</v>
      </c>
      <c r="R86" s="71">
        <v>0</v>
      </c>
      <c r="S86" s="71">
        <v>0.16405177491213713</v>
      </c>
      <c r="T86" s="72"/>
      <c r="U86" s="71">
        <v>29315</v>
      </c>
      <c r="V86" s="71">
        <v>91</v>
      </c>
      <c r="W86" s="71">
        <v>32</v>
      </c>
      <c r="X86" s="71">
        <v>382</v>
      </c>
      <c r="Y86" s="71">
        <v>569</v>
      </c>
      <c r="Z86" s="71">
        <v>691</v>
      </c>
      <c r="AA86" s="71">
        <v>447</v>
      </c>
      <c r="AB86" s="71">
        <v>912</v>
      </c>
      <c r="AC86" s="71">
        <v>0</v>
      </c>
      <c r="AD86" s="71">
        <v>0.1640517749121371</v>
      </c>
      <c r="AE86" s="72"/>
      <c r="AF86" s="71">
        <v>153609.26834324689</v>
      </c>
      <c r="AG86" s="71">
        <v>128625.78845337449</v>
      </c>
      <c r="AH86" s="71">
        <v>281340.62944115809</v>
      </c>
      <c r="AI86" s="71">
        <v>2700860.9505478251</v>
      </c>
      <c r="AJ86" s="71">
        <v>2657518.6266053449</v>
      </c>
      <c r="AK86" s="71">
        <v>0</v>
      </c>
      <c r="AL86" s="71">
        <v>0</v>
      </c>
      <c r="AM86" s="71">
        <v>125537.8129690238</v>
      </c>
      <c r="AN86" s="71">
        <v>0</v>
      </c>
      <c r="AO86" s="71">
        <v>0</v>
      </c>
      <c r="AP86" s="71">
        <v>6047493.0763599724</v>
      </c>
      <c r="AQ86" s="72"/>
      <c r="AR86" s="71">
        <v>13</v>
      </c>
      <c r="AS86" s="71">
        <v>5</v>
      </c>
      <c r="AT86" s="71">
        <v>0</v>
      </c>
      <c r="AU86" s="71">
        <v>0</v>
      </c>
      <c r="AV86" s="71">
        <v>0</v>
      </c>
      <c r="AW86" s="71">
        <v>0</v>
      </c>
      <c r="AX86" s="71"/>
      <c r="AY86" s="72"/>
      <c r="AZ86" s="71">
        <v>77.199999999999989</v>
      </c>
      <c r="BA86" s="71">
        <v>137</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1786</v>
      </c>
      <c r="B87" s="70">
        <v>67</v>
      </c>
      <c r="C87" s="70">
        <v>16</v>
      </c>
      <c r="D87" s="70">
        <v>4</v>
      </c>
      <c r="E87" s="70">
        <v>2019</v>
      </c>
      <c r="F87" s="70" t="s">
        <v>158</v>
      </c>
      <c r="G87" s="70" t="s">
        <v>1770</v>
      </c>
      <c r="H87" s="70" t="s">
        <v>1771</v>
      </c>
      <c r="I87" s="148"/>
      <c r="J87" s="71">
        <v>8.3007720151678233E-2</v>
      </c>
      <c r="K87" s="71">
        <v>0.16339665175234505</v>
      </c>
      <c r="L87" s="71">
        <v>1.1998835749444152</v>
      </c>
      <c r="M87" s="71">
        <v>1.2566768360664435</v>
      </c>
      <c r="N87" s="71">
        <v>1.4410932057717869</v>
      </c>
      <c r="O87" s="71">
        <v>1.0589920643098456</v>
      </c>
      <c r="P87" s="71">
        <v>2.0467714241253265</v>
      </c>
      <c r="Q87" s="71">
        <v>5.4551834076873397E-2</v>
      </c>
      <c r="R87" s="71">
        <v>0</v>
      </c>
      <c r="S87" s="71">
        <v>0.23313370876331024</v>
      </c>
      <c r="T87" s="72"/>
      <c r="U87" s="71">
        <v>29270</v>
      </c>
      <c r="V87" s="71">
        <v>91</v>
      </c>
      <c r="W87" s="71">
        <v>32</v>
      </c>
      <c r="X87" s="71">
        <v>382</v>
      </c>
      <c r="Y87" s="71">
        <v>553</v>
      </c>
      <c r="Z87" s="71">
        <v>663</v>
      </c>
      <c r="AA87" s="71">
        <v>425</v>
      </c>
      <c r="AB87" s="71">
        <v>884</v>
      </c>
      <c r="AC87" s="71">
        <v>0</v>
      </c>
      <c r="AD87" s="71">
        <v>0.23313370876331019</v>
      </c>
      <c r="AE87" s="72"/>
      <c r="AF87" s="71">
        <v>153272.5768303689</v>
      </c>
      <c r="AG87" s="71">
        <v>125496.5327478735</v>
      </c>
      <c r="AH87" s="71">
        <v>301960.62307111651</v>
      </c>
      <c r="AI87" s="71">
        <v>2512465.4929319061</v>
      </c>
      <c r="AJ87" s="71">
        <v>2847050.953343316</v>
      </c>
      <c r="AK87" s="71">
        <v>0</v>
      </c>
      <c r="AL87" s="71">
        <v>0</v>
      </c>
      <c r="AM87" s="71">
        <v>120394.14525156294</v>
      </c>
      <c r="AN87" s="71">
        <v>0</v>
      </c>
      <c r="AO87" s="71">
        <v>0</v>
      </c>
      <c r="AP87" s="71">
        <v>6060640.3241761439</v>
      </c>
      <c r="AQ87" s="72"/>
      <c r="AR87" s="71">
        <v>13</v>
      </c>
      <c r="AS87" s="71">
        <v>5</v>
      </c>
      <c r="AT87" s="71">
        <v>0</v>
      </c>
      <c r="AU87" s="71">
        <v>0</v>
      </c>
      <c r="AV87" s="71">
        <v>0</v>
      </c>
      <c r="AW87" s="71">
        <v>0</v>
      </c>
      <c r="AX87" s="71"/>
      <c r="AY87" s="72"/>
      <c r="AZ87" s="71">
        <v>77.2</v>
      </c>
      <c r="BA87" s="71">
        <v>137.19999999999999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1787</v>
      </c>
      <c r="B88" s="70">
        <v>68</v>
      </c>
      <c r="C88" s="70">
        <v>17</v>
      </c>
      <c r="D88" s="70">
        <v>4</v>
      </c>
      <c r="E88" s="70">
        <v>2020</v>
      </c>
      <c r="F88" s="70" t="s">
        <v>159</v>
      </c>
      <c r="G88" s="70" t="s">
        <v>1770</v>
      </c>
      <c r="H88" s="70" t="s">
        <v>1771</v>
      </c>
      <c r="I88" s="148"/>
      <c r="J88" s="71">
        <v>9.0866887748216385E-2</v>
      </c>
      <c r="K88" s="71">
        <v>0.16497605136104582</v>
      </c>
      <c r="L88" s="71">
        <v>0.98053377872587233</v>
      </c>
      <c r="M88" s="71">
        <v>1.4959496335426739</v>
      </c>
      <c r="N88" s="71">
        <v>1.2810005490740095</v>
      </c>
      <c r="O88" s="71">
        <v>0.90123746762677848</v>
      </c>
      <c r="P88" s="71">
        <v>1.9347197323049039</v>
      </c>
      <c r="Q88" s="71">
        <v>5.0647261399672197E-2</v>
      </c>
      <c r="R88" s="71">
        <v>0</v>
      </c>
      <c r="S88" s="71">
        <v>0.29544270562148128</v>
      </c>
      <c r="T88" s="72"/>
      <c r="U88" s="71">
        <v>25026</v>
      </c>
      <c r="V88" s="71">
        <v>79</v>
      </c>
      <c r="W88" s="71">
        <v>38</v>
      </c>
      <c r="X88" s="71">
        <v>512</v>
      </c>
      <c r="Y88" s="71">
        <v>541</v>
      </c>
      <c r="Z88" s="71">
        <v>644</v>
      </c>
      <c r="AA88" s="71">
        <v>427</v>
      </c>
      <c r="AB88" s="71">
        <v>859</v>
      </c>
      <c r="AC88" s="71">
        <v>0</v>
      </c>
      <c r="AD88" s="71">
        <v>0.29544270562148128</v>
      </c>
      <c r="AE88" s="72"/>
      <c r="AF88" s="71">
        <v>155727.7462913421</v>
      </c>
      <c r="AG88" s="71">
        <v>116475.42212031773</v>
      </c>
      <c r="AH88" s="71">
        <v>272445.48481197178</v>
      </c>
      <c r="AI88" s="71">
        <v>2883886.2713436219</v>
      </c>
      <c r="AJ88" s="71">
        <v>2448866.9188676421</v>
      </c>
      <c r="AK88" s="71"/>
      <c r="AL88" s="71"/>
      <c r="AM88" s="71">
        <v>112109.04368905317</v>
      </c>
      <c r="AN88" s="71"/>
      <c r="AO88" s="71"/>
      <c r="AP88" s="71">
        <v>5989510.8871239489</v>
      </c>
      <c r="AQ88" s="72"/>
      <c r="AR88" s="71">
        <v>13</v>
      </c>
      <c r="AS88" s="71">
        <v>5</v>
      </c>
      <c r="AT88" s="71">
        <v>0</v>
      </c>
      <c r="AU88" s="71">
        <v>1</v>
      </c>
      <c r="AV88" s="71">
        <v>0</v>
      </c>
      <c r="AW88" s="71">
        <v>0</v>
      </c>
      <c r="AX88" s="71"/>
      <c r="AY88" s="72"/>
      <c r="AZ88" s="71">
        <v>77.2</v>
      </c>
      <c r="BA88" s="71">
        <v>137.19999999999999</v>
      </c>
      <c r="BB88" s="71">
        <v>0</v>
      </c>
      <c r="BC88" s="71">
        <v>179.7</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1788</v>
      </c>
      <c r="B89" s="70">
        <v>68</v>
      </c>
      <c r="C89" s="70">
        <v>18</v>
      </c>
      <c r="D89" s="70">
        <v>4</v>
      </c>
      <c r="E89" s="70">
        <v>2021</v>
      </c>
      <c r="F89" s="70" t="s">
        <v>160</v>
      </c>
      <c r="G89" s="70" t="s">
        <v>1770</v>
      </c>
      <c r="H89" s="70" t="s">
        <v>1771</v>
      </c>
      <c r="I89" s="148"/>
      <c r="J89" s="71">
        <v>0.11359699511966254</v>
      </c>
      <c r="K89" s="71">
        <v>0.1730807816660283</v>
      </c>
      <c r="L89" s="71">
        <v>1.0950843165960009</v>
      </c>
      <c r="M89" s="71">
        <v>1.5080957200277918</v>
      </c>
      <c r="N89" s="71">
        <v>1.2562782078640866</v>
      </c>
      <c r="O89" s="71">
        <v>0.90110694738519059</v>
      </c>
      <c r="P89" s="71">
        <v>1.9841024279951331</v>
      </c>
      <c r="Q89" s="71">
        <v>4.8578073354666802E-2</v>
      </c>
      <c r="R89" s="71">
        <v>0</v>
      </c>
      <c r="S89" s="71">
        <v>0.42016374580364518</v>
      </c>
      <c r="T89" s="72"/>
      <c r="U89" s="71">
        <v>41124</v>
      </c>
      <c r="V89" s="71">
        <v>79</v>
      </c>
      <c r="W89" s="71">
        <v>38</v>
      </c>
      <c r="X89" s="71">
        <v>512</v>
      </c>
      <c r="Y89" s="71">
        <v>531</v>
      </c>
      <c r="Z89" s="71">
        <v>663</v>
      </c>
      <c r="AA89" s="71">
        <v>427</v>
      </c>
      <c r="AB89" s="71">
        <v>832</v>
      </c>
      <c r="AC89" s="71">
        <v>0</v>
      </c>
      <c r="AD89" s="71">
        <v>0.42016374580364518</v>
      </c>
      <c r="AE89" s="72"/>
      <c r="AF89" s="71">
        <v>238736.27662655557</v>
      </c>
      <c r="AG89" s="71">
        <v>126729.24089525625</v>
      </c>
      <c r="AH89" s="71">
        <v>293843.79953646677</v>
      </c>
      <c r="AI89" s="71">
        <v>3342327.6065996136</v>
      </c>
      <c r="AJ89" s="71">
        <v>2556081.3950874452</v>
      </c>
      <c r="AK89" s="71">
        <v>0</v>
      </c>
      <c r="AL89" s="71">
        <v>0</v>
      </c>
      <c r="AM89" s="71">
        <v>109211.55465609203</v>
      </c>
      <c r="AN89" s="71">
        <v>0</v>
      </c>
      <c r="AO89" s="71">
        <v>0</v>
      </c>
      <c r="AP89" s="71">
        <v>6666929.8734014295</v>
      </c>
      <c r="AQ89" s="72"/>
      <c r="AR89" s="71">
        <v>13</v>
      </c>
      <c r="AS89" s="71">
        <v>5</v>
      </c>
      <c r="AT89" s="71">
        <v>0</v>
      </c>
      <c r="AU89" s="71">
        <v>1</v>
      </c>
      <c r="AV89" s="71">
        <v>0</v>
      </c>
      <c r="AW89" s="71">
        <v>0</v>
      </c>
      <c r="AX89" s="71"/>
      <c r="AY89" s="72"/>
      <c r="AZ89" s="71">
        <v>77.2</v>
      </c>
      <c r="BA89" s="71">
        <v>137.19999999999999</v>
      </c>
      <c r="BB89" s="71">
        <v>0</v>
      </c>
      <c r="BC89" s="71">
        <v>179.7</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1789</v>
      </c>
      <c r="B90" s="70">
        <v>68</v>
      </c>
      <c r="C90" s="70">
        <v>19</v>
      </c>
      <c r="D90" s="70">
        <v>4</v>
      </c>
      <c r="E90" s="70">
        <v>2022</v>
      </c>
      <c r="F90" s="70" t="s">
        <v>161</v>
      </c>
      <c r="G90" s="70" t="s">
        <v>1770</v>
      </c>
      <c r="H90" s="70" t="s">
        <v>1771</v>
      </c>
      <c r="I90" s="148"/>
      <c r="J90" s="71">
        <v>0.12748691444019339</v>
      </c>
      <c r="K90" s="71">
        <v>0.15578330730608214</v>
      </c>
      <c r="L90" s="71">
        <v>0.93229060169251321</v>
      </c>
      <c r="M90" s="71">
        <v>1.7311387598606693</v>
      </c>
      <c r="N90" s="71">
        <v>1.33058389520217</v>
      </c>
      <c r="O90" s="71">
        <v>0.95271746601878449</v>
      </c>
      <c r="P90" s="71">
        <v>2.0275395199064241</v>
      </c>
      <c r="Q90" s="71">
        <v>4.7978921643273678E-2</v>
      </c>
      <c r="R90" s="71">
        <v>0</v>
      </c>
      <c r="S90" s="71">
        <v>0.18518203582398171</v>
      </c>
      <c r="T90" s="72"/>
      <c r="U90" s="71">
        <v>42558</v>
      </c>
      <c r="V90" s="71">
        <v>79</v>
      </c>
      <c r="W90" s="71">
        <v>38</v>
      </c>
      <c r="X90" s="71">
        <v>512</v>
      </c>
      <c r="Y90" s="71">
        <v>523</v>
      </c>
      <c r="Z90" s="71">
        <v>666</v>
      </c>
      <c r="AA90" s="71">
        <v>443</v>
      </c>
      <c r="AB90" s="71">
        <v>815</v>
      </c>
      <c r="AC90" s="71">
        <v>0</v>
      </c>
      <c r="AD90" s="71">
        <v>0.18518203582398171</v>
      </c>
      <c r="AE90" s="72"/>
      <c r="AF90" s="71">
        <v>217138.93357623785</v>
      </c>
      <c r="AG90" s="71">
        <v>122324.9173710607</v>
      </c>
      <c r="AH90" s="71">
        <v>288106.0765514613</v>
      </c>
      <c r="AI90" s="71">
        <v>3320707.142286106</v>
      </c>
      <c r="AJ90" s="71">
        <v>2578212.6759661385</v>
      </c>
      <c r="AK90" s="71">
        <v>0</v>
      </c>
      <c r="AL90" s="71">
        <v>0</v>
      </c>
      <c r="AM90" s="71">
        <v>105238.74494179917</v>
      </c>
      <c r="AN90" s="71">
        <v>0</v>
      </c>
      <c r="AO90" s="71">
        <v>0</v>
      </c>
      <c r="AP90" s="71">
        <v>6631728.4906928036</v>
      </c>
      <c r="AQ90" s="72"/>
      <c r="AR90" s="71">
        <v>14</v>
      </c>
      <c r="AS90" s="71">
        <v>5</v>
      </c>
      <c r="AT90" s="71">
        <v>0</v>
      </c>
      <c r="AU90" s="71">
        <v>1</v>
      </c>
      <c r="AV90" s="71">
        <v>0</v>
      </c>
      <c r="AW90" s="71">
        <v>0</v>
      </c>
      <c r="AX90" s="71"/>
      <c r="AY90" s="72"/>
      <c r="AZ90" s="71">
        <v>80.599999999999994</v>
      </c>
      <c r="BA90" s="71">
        <v>137.19999999999999</v>
      </c>
      <c r="BB90" s="71">
        <v>0</v>
      </c>
      <c r="BC90" s="71">
        <v>179.7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1790</v>
      </c>
      <c r="B91" s="70">
        <v>68</v>
      </c>
      <c r="C91" s="70">
        <v>20</v>
      </c>
      <c r="D91" s="70">
        <v>4</v>
      </c>
      <c r="E91" s="70">
        <v>2023</v>
      </c>
      <c r="F91" s="70" t="s">
        <v>1539</v>
      </c>
      <c r="G91" s="70" t="s">
        <v>1770</v>
      </c>
      <c r="H91" s="70" t="s">
        <v>1771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v>
      </c>
      <c r="AS91" s="71">
        <v>5</v>
      </c>
      <c r="AT91" s="71">
        <v>0</v>
      </c>
      <c r="AU91" s="71">
        <v>1</v>
      </c>
      <c r="AV91" s="71">
        <v>0</v>
      </c>
      <c r="AW91" s="71">
        <v>0</v>
      </c>
      <c r="AX91" s="71"/>
      <c r="AY91" s="72"/>
      <c r="AZ91" s="71">
        <v>80.599999999999994</v>
      </c>
      <c r="BA91" s="71">
        <v>137.19999999999999</v>
      </c>
      <c r="BB91" s="71">
        <v>0</v>
      </c>
      <c r="BC91" s="71">
        <v>179.7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1791</v>
      </c>
      <c r="B92" s="70">
        <v>68</v>
      </c>
      <c r="C92" s="70">
        <v>21</v>
      </c>
      <c r="D92" s="70">
        <v>4</v>
      </c>
      <c r="E92" s="70">
        <v>2024</v>
      </c>
      <c r="F92" s="70" t="s">
        <v>1554</v>
      </c>
      <c r="G92" s="70" t="s">
        <v>1770</v>
      </c>
      <c r="H92" s="70" t="s">
        <v>1771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1792</v>
      </c>
      <c r="B93" s="70">
        <v>69</v>
      </c>
      <c r="C93" s="70">
        <v>1</v>
      </c>
      <c r="D93" s="70">
        <v>5</v>
      </c>
      <c r="E93" s="70">
        <v>1990</v>
      </c>
      <c r="F93" s="70" t="s">
        <v>787</v>
      </c>
      <c r="G93" s="70" t="s">
        <v>1793</v>
      </c>
      <c r="H93" s="70" t="s">
        <v>1794</v>
      </c>
      <c r="I93" s="148"/>
      <c r="J93" s="71">
        <v>20.21025157979</v>
      </c>
      <c r="K93" s="71">
        <v>0.48146841998176931</v>
      </c>
      <c r="L93" s="71">
        <v>12.24412894967679</v>
      </c>
      <c r="M93" s="71">
        <v>0.7808236236129491</v>
      </c>
      <c r="N93" s="71">
        <v>1.202742760226118</v>
      </c>
      <c r="O93" s="71">
        <v>1.1597044461840389</v>
      </c>
      <c r="P93" s="71">
        <v>2.1580562594073318</v>
      </c>
      <c r="Q93" s="71">
        <v>8.0866643971108404E-2</v>
      </c>
      <c r="R93" s="71">
        <v>0</v>
      </c>
      <c r="S93" s="71">
        <v>8.2563002930788304E-2</v>
      </c>
      <c r="T93" s="72"/>
      <c r="U93" s="71">
        <v>297387</v>
      </c>
      <c r="V93" s="71">
        <v>126</v>
      </c>
      <c r="W93" s="71">
        <v>163</v>
      </c>
      <c r="X93" s="71">
        <v>314</v>
      </c>
      <c r="Y93" s="71">
        <v>535</v>
      </c>
      <c r="Z93" s="71">
        <v>477</v>
      </c>
      <c r="AA93" s="71">
        <v>524</v>
      </c>
      <c r="AB93" s="71">
        <v>1313</v>
      </c>
      <c r="AC93" s="71">
        <v>0</v>
      </c>
      <c r="AD93" s="71">
        <v>8.2563002930788304E-2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1795</v>
      </c>
      <c r="B94" s="70">
        <v>70</v>
      </c>
      <c r="C94" s="70">
        <v>2</v>
      </c>
      <c r="D94" s="70">
        <v>5</v>
      </c>
      <c r="E94" s="70">
        <v>2005</v>
      </c>
      <c r="F94" s="70" t="s">
        <v>789</v>
      </c>
      <c r="G94" s="70" t="s">
        <v>1793</v>
      </c>
      <c r="H94" s="70" t="s">
        <v>1794</v>
      </c>
      <c r="I94" s="148"/>
      <c r="J94" s="71">
        <v>12.80119186413858</v>
      </c>
      <c r="K94" s="71">
        <v>0.32686253451824843</v>
      </c>
      <c r="L94" s="71">
        <v>0.2291093799420296</v>
      </c>
      <c r="M94" s="71">
        <v>0.96317994695320031</v>
      </c>
      <c r="N94" s="71">
        <v>1.198495080383251</v>
      </c>
      <c r="O94" s="71">
        <v>1.275301030831776</v>
      </c>
      <c r="P94" s="71">
        <v>2.1321533274065101</v>
      </c>
      <c r="Q94" s="71">
        <v>6.6514263825798406E-2</v>
      </c>
      <c r="R94" s="71">
        <v>0</v>
      </c>
      <c r="S94" s="71">
        <v>5.6739545814710253E-2</v>
      </c>
      <c r="T94" s="72"/>
      <c r="U94" s="71">
        <v>280409</v>
      </c>
      <c r="V94" s="71">
        <v>103</v>
      </c>
      <c r="W94" s="71">
        <v>2</v>
      </c>
      <c r="X94" s="71">
        <v>206</v>
      </c>
      <c r="Y94" s="71">
        <v>482</v>
      </c>
      <c r="Z94" s="71">
        <v>607</v>
      </c>
      <c r="AA94" s="71">
        <v>424</v>
      </c>
      <c r="AB94" s="71">
        <v>1129</v>
      </c>
      <c r="AC94" s="71">
        <v>0</v>
      </c>
      <c r="AD94" s="71">
        <v>5.6739545814710253E-2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1796</v>
      </c>
      <c r="B95" s="70">
        <v>71</v>
      </c>
      <c r="C95" s="70">
        <v>3</v>
      </c>
      <c r="D95" s="70">
        <v>5</v>
      </c>
      <c r="E95" s="70">
        <v>2006</v>
      </c>
      <c r="F95" s="70" t="s">
        <v>790</v>
      </c>
      <c r="G95" s="70" t="s">
        <v>1793</v>
      </c>
      <c r="H95" s="70" t="s">
        <v>1794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1797</v>
      </c>
      <c r="B96" s="70">
        <v>72</v>
      </c>
      <c r="C96" s="70">
        <v>4</v>
      </c>
      <c r="D96" s="70">
        <v>5</v>
      </c>
      <c r="E96" s="70">
        <v>2007</v>
      </c>
      <c r="F96" s="70" t="s">
        <v>791</v>
      </c>
      <c r="G96" s="70" t="s">
        <v>1793</v>
      </c>
      <c r="H96" s="70" t="s">
        <v>1794</v>
      </c>
      <c r="I96" s="148"/>
      <c r="J96" s="71">
        <v>11.364617207946891</v>
      </c>
      <c r="K96" s="71">
        <v>0.29962560328174359</v>
      </c>
      <c r="L96" s="71">
        <v>3.7325012185198951</v>
      </c>
      <c r="M96" s="71">
        <v>1.1625206256571241</v>
      </c>
      <c r="N96" s="71">
        <v>1.3716938870999289</v>
      </c>
      <c r="O96" s="71">
        <v>1.19848514729449</v>
      </c>
      <c r="P96" s="71">
        <v>2.1753696008251961</v>
      </c>
      <c r="Q96" s="71">
        <v>6.7553137441312805E-2</v>
      </c>
      <c r="R96" s="71">
        <v>0</v>
      </c>
      <c r="S96" s="71">
        <v>0.25395591961712438</v>
      </c>
      <c r="T96" s="72"/>
      <c r="U96" s="71">
        <v>283021</v>
      </c>
      <c r="V96" s="71">
        <v>96</v>
      </c>
      <c r="W96" s="71">
        <v>34</v>
      </c>
      <c r="X96" s="71">
        <v>295</v>
      </c>
      <c r="Y96" s="71">
        <v>479</v>
      </c>
      <c r="Z96" s="71">
        <v>593</v>
      </c>
      <c r="AA96" s="71">
        <v>426</v>
      </c>
      <c r="AB96" s="71">
        <v>1086</v>
      </c>
      <c r="AC96" s="71">
        <v>0</v>
      </c>
      <c r="AD96" s="71">
        <v>0.25395591961712438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1798</v>
      </c>
      <c r="B97" s="70">
        <v>73</v>
      </c>
      <c r="C97" s="70">
        <v>5</v>
      </c>
      <c r="D97" s="70">
        <v>5</v>
      </c>
      <c r="E97" s="70">
        <v>2008</v>
      </c>
      <c r="F97" s="70" t="s">
        <v>792</v>
      </c>
      <c r="G97" s="70" t="s">
        <v>1793</v>
      </c>
      <c r="H97" s="70" t="s">
        <v>1794</v>
      </c>
      <c r="I97" s="148"/>
      <c r="J97" s="71">
        <v>11.20137169615643</v>
      </c>
      <c r="K97" s="71">
        <v>0.2133668974376606</v>
      </c>
      <c r="L97" s="71">
        <v>2.9801190345216462</v>
      </c>
      <c r="M97" s="71">
        <v>1.228193145121903</v>
      </c>
      <c r="N97" s="71">
        <v>1.207958565029537</v>
      </c>
      <c r="O97" s="71">
        <v>1.146131611054346</v>
      </c>
      <c r="P97" s="71">
        <v>2.147387036184031</v>
      </c>
      <c r="Q97" s="71">
        <v>6.4991282427185298E-2</v>
      </c>
      <c r="R97" s="71">
        <v>0</v>
      </c>
      <c r="S97" s="71">
        <v>0.30815921291513598</v>
      </c>
      <c r="T97" s="72"/>
      <c r="U97" s="71">
        <v>298439</v>
      </c>
      <c r="V97" s="71">
        <v>96</v>
      </c>
      <c r="W97" s="71">
        <v>34</v>
      </c>
      <c r="X97" s="71">
        <v>295</v>
      </c>
      <c r="Y97" s="71">
        <v>474</v>
      </c>
      <c r="Z97" s="71">
        <v>587</v>
      </c>
      <c r="AA97" s="71">
        <v>421</v>
      </c>
      <c r="AB97" s="71">
        <v>1062</v>
      </c>
      <c r="AC97" s="71">
        <v>0</v>
      </c>
      <c r="AD97" s="71">
        <v>0.30815921291513598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1799</v>
      </c>
      <c r="B98" s="70">
        <v>74</v>
      </c>
      <c r="C98" s="70">
        <v>6</v>
      </c>
      <c r="D98" s="70">
        <v>5</v>
      </c>
      <c r="E98" s="70">
        <v>2009</v>
      </c>
      <c r="F98" s="70" t="s">
        <v>176</v>
      </c>
      <c r="G98" s="70" t="s">
        <v>1793</v>
      </c>
      <c r="H98" s="70" t="s">
        <v>1794</v>
      </c>
      <c r="I98" s="148"/>
      <c r="J98" s="71">
        <v>12.025598182775081</v>
      </c>
      <c r="K98" s="71">
        <v>0.30445329200424648</v>
      </c>
      <c r="L98" s="71">
        <v>6.1496400455315241</v>
      </c>
      <c r="M98" s="71">
        <v>1.3980107487960489</v>
      </c>
      <c r="N98" s="71">
        <v>1.158797436642329</v>
      </c>
      <c r="O98" s="71">
        <v>1.1710611234424599</v>
      </c>
      <c r="P98" s="71">
        <v>2.0966888026759261</v>
      </c>
      <c r="Q98" s="71">
        <v>6.0804144765927999E-2</v>
      </c>
      <c r="R98" s="71">
        <v>0</v>
      </c>
      <c r="S98" s="71">
        <v>0.38397122532583677</v>
      </c>
      <c r="T98" s="72"/>
      <c r="U98" s="71">
        <v>295837</v>
      </c>
      <c r="V98" s="71">
        <v>98</v>
      </c>
      <c r="W98" s="71">
        <v>108</v>
      </c>
      <c r="X98" s="71">
        <v>323</v>
      </c>
      <c r="Y98" s="71">
        <v>466</v>
      </c>
      <c r="Z98" s="71">
        <v>592</v>
      </c>
      <c r="AA98" s="71">
        <v>422</v>
      </c>
      <c r="AB98" s="71">
        <v>1043</v>
      </c>
      <c r="AC98" s="71">
        <v>0</v>
      </c>
      <c r="AD98" s="71">
        <v>0.38397122532583677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1800</v>
      </c>
      <c r="B99" s="70">
        <v>75</v>
      </c>
      <c r="C99" s="70">
        <v>7</v>
      </c>
      <c r="D99" s="70">
        <v>5</v>
      </c>
      <c r="E99" s="70">
        <v>2010</v>
      </c>
      <c r="F99" s="70" t="s">
        <v>177</v>
      </c>
      <c r="G99" s="70" t="s">
        <v>1793</v>
      </c>
      <c r="H99" s="70" t="s">
        <v>1794</v>
      </c>
      <c r="I99" s="148"/>
      <c r="J99" s="71">
        <v>11.84705014067373</v>
      </c>
      <c r="K99" s="71">
        <v>0.2494135221852144</v>
      </c>
      <c r="L99" s="71">
        <v>5.4693286169910644</v>
      </c>
      <c r="M99" s="71">
        <v>1.3009531013719191</v>
      </c>
      <c r="N99" s="71">
        <v>1.106867283738282</v>
      </c>
      <c r="O99" s="71">
        <v>1.161706618092879</v>
      </c>
      <c r="P99" s="71">
        <v>2.1045305841341388</v>
      </c>
      <c r="Q99" s="71">
        <v>6.1934067592657599E-2</v>
      </c>
      <c r="R99" s="71">
        <v>0</v>
      </c>
      <c r="S99" s="71">
        <v>0.33993038460753311</v>
      </c>
      <c r="T99" s="72"/>
      <c r="U99" s="71">
        <v>316831</v>
      </c>
      <c r="V99" s="71">
        <v>98</v>
      </c>
      <c r="W99" s="71">
        <v>108</v>
      </c>
      <c r="X99" s="71">
        <v>323</v>
      </c>
      <c r="Y99" s="71">
        <v>462</v>
      </c>
      <c r="Z99" s="71">
        <v>590</v>
      </c>
      <c r="AA99" s="71">
        <v>413</v>
      </c>
      <c r="AB99" s="71">
        <v>1018</v>
      </c>
      <c r="AC99" s="71">
        <v>0</v>
      </c>
      <c r="AD99" s="71">
        <v>0.33993038460753311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1801</v>
      </c>
      <c r="B100" s="70">
        <v>76</v>
      </c>
      <c r="C100" s="70">
        <v>8</v>
      </c>
      <c r="D100" s="70">
        <v>5</v>
      </c>
      <c r="E100" s="70">
        <v>2011</v>
      </c>
      <c r="F100" s="70" t="s">
        <v>178</v>
      </c>
      <c r="G100" s="70" t="s">
        <v>1793</v>
      </c>
      <c r="H100" s="70" t="s">
        <v>1794</v>
      </c>
      <c r="I100" s="148"/>
      <c r="J100" s="71">
        <v>13.771572502821449</v>
      </c>
      <c r="K100" s="71">
        <v>0.36321943897485348</v>
      </c>
      <c r="L100" s="71">
        <v>5.266253327700392</v>
      </c>
      <c r="M100" s="71">
        <v>1.8243531168897009</v>
      </c>
      <c r="N100" s="71">
        <v>1.4712751416496921</v>
      </c>
      <c r="O100" s="71">
        <v>1.1254424176910112</v>
      </c>
      <c r="P100" s="71">
        <v>2.014022299444628</v>
      </c>
      <c r="Q100" s="71">
        <v>6.93349173020016E-2</v>
      </c>
      <c r="R100" s="71">
        <v>0</v>
      </c>
      <c r="S100" s="71">
        <v>0.26534831057749891</v>
      </c>
      <c r="T100" s="72"/>
      <c r="U100" s="71">
        <v>347488</v>
      </c>
      <c r="V100" s="71">
        <v>98</v>
      </c>
      <c r="W100" s="71">
        <v>108</v>
      </c>
      <c r="X100" s="71">
        <v>323</v>
      </c>
      <c r="Y100" s="71">
        <v>452</v>
      </c>
      <c r="Z100" s="71">
        <v>584</v>
      </c>
      <c r="AA100" s="71">
        <v>407</v>
      </c>
      <c r="AB100" s="71">
        <v>988</v>
      </c>
      <c r="AC100" s="71">
        <v>0</v>
      </c>
      <c r="AD100" s="71">
        <v>0.26534831057749891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1802</v>
      </c>
      <c r="B101" s="70">
        <v>77</v>
      </c>
      <c r="C101" s="70">
        <v>9</v>
      </c>
      <c r="D101" s="70">
        <v>5</v>
      </c>
      <c r="E101" s="70">
        <v>2012</v>
      </c>
      <c r="F101" s="70" t="s">
        <v>179</v>
      </c>
      <c r="G101" s="70" t="s">
        <v>1793</v>
      </c>
      <c r="H101" s="70" t="s">
        <v>1794</v>
      </c>
      <c r="I101" s="148"/>
      <c r="J101" s="71">
        <v>23.41450842516883</v>
      </c>
      <c r="K101" s="71">
        <v>0.43859834105959628</v>
      </c>
      <c r="L101" s="71">
        <v>5.148938285715988</v>
      </c>
      <c r="M101" s="71">
        <v>1.862993289445749</v>
      </c>
      <c r="N101" s="71">
        <v>1.77368446793379</v>
      </c>
      <c r="O101" s="71">
        <v>1.1223220265952951</v>
      </c>
      <c r="P101" s="71">
        <v>2.0205044759561757</v>
      </c>
      <c r="Q101" s="71">
        <v>7.4416039248537305E-2</v>
      </c>
      <c r="R101" s="71">
        <v>0</v>
      </c>
      <c r="S101" s="71">
        <v>0.29145853874182093</v>
      </c>
      <c r="T101" s="72"/>
      <c r="U101" s="71">
        <v>572677</v>
      </c>
      <c r="V101" s="71">
        <v>98</v>
      </c>
      <c r="W101" s="71">
        <v>108</v>
      </c>
      <c r="X101" s="71">
        <v>323</v>
      </c>
      <c r="Y101" s="71">
        <v>441</v>
      </c>
      <c r="Z101" s="71">
        <v>587</v>
      </c>
      <c r="AA101" s="71">
        <v>406</v>
      </c>
      <c r="AB101" s="71">
        <v>976</v>
      </c>
      <c r="AC101" s="71">
        <v>0</v>
      </c>
      <c r="AD101" s="71">
        <v>0.29145853874182093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1803</v>
      </c>
      <c r="B102" s="70">
        <v>78</v>
      </c>
      <c r="C102" s="70">
        <v>10</v>
      </c>
      <c r="D102" s="70">
        <v>5</v>
      </c>
      <c r="E102" s="70">
        <v>2013</v>
      </c>
      <c r="F102" s="70" t="s">
        <v>180</v>
      </c>
      <c r="G102" s="1064" t="s">
        <v>1793</v>
      </c>
      <c r="H102" s="70" t="s">
        <v>1794</v>
      </c>
      <c r="I102" s="148"/>
      <c r="J102" s="71">
        <v>14.783554402251101</v>
      </c>
      <c r="K102" s="71">
        <v>0.44180052908298312</v>
      </c>
      <c r="L102" s="71">
        <v>5.3038905365716671</v>
      </c>
      <c r="M102" s="71">
        <v>1.9309461125582881</v>
      </c>
      <c r="N102" s="71">
        <v>1.866454302132708</v>
      </c>
      <c r="O102" s="71">
        <v>1.0633726233860261</v>
      </c>
      <c r="P102" s="71">
        <v>2.0131316597145941</v>
      </c>
      <c r="Q102" s="71">
        <v>7.4879537196465507E-2</v>
      </c>
      <c r="R102" s="71">
        <v>0</v>
      </c>
      <c r="S102" s="71">
        <v>0.16339955235856871</v>
      </c>
      <c r="T102" s="72"/>
      <c r="U102" s="71">
        <v>383567</v>
      </c>
      <c r="V102" s="71">
        <v>98</v>
      </c>
      <c r="W102" s="71">
        <v>108</v>
      </c>
      <c r="X102" s="71">
        <v>323</v>
      </c>
      <c r="Y102" s="71">
        <v>454</v>
      </c>
      <c r="Z102" s="71">
        <v>581</v>
      </c>
      <c r="AA102" s="71">
        <v>403</v>
      </c>
      <c r="AB102" s="71">
        <v>968</v>
      </c>
      <c r="AC102" s="71">
        <v>0</v>
      </c>
      <c r="AD102" s="71">
        <v>0.16339955235856871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1804</v>
      </c>
      <c r="B103" s="70">
        <v>79</v>
      </c>
      <c r="C103" s="70">
        <v>11</v>
      </c>
      <c r="D103" s="70">
        <v>5</v>
      </c>
      <c r="E103" s="70">
        <v>2014</v>
      </c>
      <c r="F103" s="70" t="s">
        <v>181</v>
      </c>
      <c r="G103" s="1064" t="s">
        <v>1793</v>
      </c>
      <c r="H103" s="70" t="s">
        <v>1794</v>
      </c>
      <c r="I103" s="148"/>
      <c r="J103" s="71">
        <v>12.94214166044345</v>
      </c>
      <c r="K103" s="71">
        <v>0.35305696241924911</v>
      </c>
      <c r="L103" s="71">
        <v>4.9339050243042992</v>
      </c>
      <c r="M103" s="71">
        <v>1.3934816428304759</v>
      </c>
      <c r="N103" s="71">
        <v>1.8246849896332029</v>
      </c>
      <c r="O103" s="71">
        <v>0.99399734317157196</v>
      </c>
      <c r="P103" s="71">
        <v>2.0235956106181012</v>
      </c>
      <c r="Q103" s="71">
        <v>7.0061237953267505E-2</v>
      </c>
      <c r="R103" s="71">
        <v>0</v>
      </c>
      <c r="S103" s="71">
        <v>0.34130914205861579</v>
      </c>
      <c r="T103" s="72"/>
      <c r="U103" s="71">
        <v>362040</v>
      </c>
      <c r="V103" s="71">
        <v>89</v>
      </c>
      <c r="W103" s="71">
        <v>92</v>
      </c>
      <c r="X103" s="71">
        <v>238</v>
      </c>
      <c r="Y103" s="71">
        <v>445</v>
      </c>
      <c r="Z103" s="71">
        <v>572</v>
      </c>
      <c r="AA103" s="71">
        <v>403</v>
      </c>
      <c r="AB103" s="71">
        <v>944</v>
      </c>
      <c r="AC103" s="71">
        <v>0</v>
      </c>
      <c r="AD103" s="71">
        <v>0.34130914205861579</v>
      </c>
      <c r="AE103" s="72"/>
      <c r="AF103" s="71"/>
      <c r="AG103" s="71"/>
      <c r="AH103" s="71"/>
      <c r="AI103" s="71"/>
      <c r="AJ103" s="71"/>
      <c r="AK103" s="71"/>
      <c r="AL103" s="71"/>
      <c r="AM103" s="71"/>
      <c r="AN103" s="71"/>
      <c r="AO103" s="71"/>
      <c r="AP103" s="71"/>
      <c r="AQ103" s="72"/>
      <c r="AR103" s="71">
        <v>16</v>
      </c>
      <c r="AS103" s="71">
        <v>3</v>
      </c>
      <c r="AT103" s="71">
        <v>0</v>
      </c>
      <c r="AU103" s="71">
        <v>0</v>
      </c>
      <c r="AV103" s="71">
        <v>0</v>
      </c>
      <c r="AW103" s="71">
        <v>0</v>
      </c>
      <c r="AX103" s="71"/>
      <c r="AY103" s="72"/>
      <c r="AZ103" s="71">
        <v>64.765000000000001</v>
      </c>
      <c r="BA103" s="71">
        <v>259.8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1805</v>
      </c>
      <c r="B104" s="70">
        <v>80</v>
      </c>
      <c r="C104" s="70">
        <v>12</v>
      </c>
      <c r="D104" s="70">
        <v>5</v>
      </c>
      <c r="E104" s="70">
        <v>2015</v>
      </c>
      <c r="F104" s="70" t="s">
        <v>182</v>
      </c>
      <c r="G104" s="70" t="s">
        <v>1793</v>
      </c>
      <c r="H104" s="70" t="s">
        <v>1794</v>
      </c>
      <c r="I104" s="148"/>
      <c r="J104" s="71">
        <v>12.65992665368702</v>
      </c>
      <c r="K104" s="71">
        <v>0.39194096754980551</v>
      </c>
      <c r="L104" s="71">
        <v>5.879427795103406</v>
      </c>
      <c r="M104" s="71">
        <v>1.3324386285570431</v>
      </c>
      <c r="N104" s="71">
        <v>1.5701444853134261</v>
      </c>
      <c r="O104" s="71">
        <v>0.9965707328518344</v>
      </c>
      <c r="P104" s="71">
        <v>2.0452955542096425</v>
      </c>
      <c r="Q104" s="71">
        <v>6.8004204078270097E-2</v>
      </c>
      <c r="R104" s="71">
        <v>0</v>
      </c>
      <c r="S104" s="71">
        <v>0.34695236806573809</v>
      </c>
      <c r="T104" s="72"/>
      <c r="U104" s="71">
        <v>365616</v>
      </c>
      <c r="V104" s="71">
        <v>89</v>
      </c>
      <c r="W104" s="71">
        <v>92</v>
      </c>
      <c r="X104" s="71">
        <v>238</v>
      </c>
      <c r="Y104" s="71">
        <v>453</v>
      </c>
      <c r="Z104" s="71">
        <v>579</v>
      </c>
      <c r="AA104" s="71">
        <v>407</v>
      </c>
      <c r="AB104" s="71">
        <v>936</v>
      </c>
      <c r="AC104" s="71">
        <v>0</v>
      </c>
      <c r="AD104" s="71">
        <v>0.34695236806573809</v>
      </c>
      <c r="AE104" s="72"/>
      <c r="AF104" s="71">
        <v>4151716.0057558781</v>
      </c>
      <c r="AG104" s="71">
        <v>311164.34760671831</v>
      </c>
      <c r="AH104" s="71">
        <v>720641.00757040444</v>
      </c>
      <c r="AI104" s="71">
        <v>1478139.2742346891</v>
      </c>
      <c r="AJ104" s="71">
        <v>2230054.8309844779</v>
      </c>
      <c r="AK104" s="71">
        <v>0</v>
      </c>
      <c r="AL104" s="71">
        <v>0</v>
      </c>
      <c r="AM104" s="71">
        <v>128274.8736276737</v>
      </c>
      <c r="AN104" s="71">
        <v>0</v>
      </c>
      <c r="AO104" s="71">
        <v>0</v>
      </c>
      <c r="AP104" s="71">
        <v>9019990.3397798426</v>
      </c>
      <c r="AQ104" s="72"/>
      <c r="AR104" s="71">
        <v>16</v>
      </c>
      <c r="AS104" s="71">
        <v>3</v>
      </c>
      <c r="AT104" s="71">
        <v>0</v>
      </c>
      <c r="AU104" s="71">
        <v>1</v>
      </c>
      <c r="AV104" s="71">
        <v>0</v>
      </c>
      <c r="AW104" s="71">
        <v>0</v>
      </c>
      <c r="AX104" s="71"/>
      <c r="AY104" s="72"/>
      <c r="AZ104" s="71">
        <v>70.224999999999994</v>
      </c>
      <c r="BA104" s="71">
        <v>259.8</v>
      </c>
      <c r="BB104" s="71">
        <v>0</v>
      </c>
      <c r="BC104" s="71">
        <v>145</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1806</v>
      </c>
      <c r="B105" s="70">
        <v>81</v>
      </c>
      <c r="C105" s="70">
        <v>13</v>
      </c>
      <c r="D105" s="70">
        <v>5</v>
      </c>
      <c r="E105" s="70">
        <v>2016</v>
      </c>
      <c r="F105" s="70" t="s">
        <v>155</v>
      </c>
      <c r="G105" s="70" t="s">
        <v>1793</v>
      </c>
      <c r="H105" s="70" t="s">
        <v>1794</v>
      </c>
      <c r="I105" s="148"/>
      <c r="J105" s="71">
        <v>10.635173417253799</v>
      </c>
      <c r="K105" s="71">
        <v>0.33701097093344951</v>
      </c>
      <c r="L105" s="71">
        <v>5.6423250222741732</v>
      </c>
      <c r="M105" s="71">
        <v>0.96967944432030273</v>
      </c>
      <c r="N105" s="71">
        <v>1.1192282984215507</v>
      </c>
      <c r="O105" s="71">
        <v>0.97596743644178185</v>
      </c>
      <c r="P105" s="71">
        <v>1.9969347148989554</v>
      </c>
      <c r="Q105" s="71">
        <v>6.4275145344688533E-2</v>
      </c>
      <c r="R105" s="71">
        <v>0</v>
      </c>
      <c r="S105" s="71">
        <v>0.28704206971201418</v>
      </c>
      <c r="T105" s="72"/>
      <c r="U105" s="71">
        <v>324912</v>
      </c>
      <c r="V105" s="71">
        <v>89</v>
      </c>
      <c r="W105" s="71">
        <v>92</v>
      </c>
      <c r="X105" s="71">
        <v>238</v>
      </c>
      <c r="Y105" s="71">
        <v>437</v>
      </c>
      <c r="Z105" s="71">
        <v>574</v>
      </c>
      <c r="AA105" s="71">
        <v>411</v>
      </c>
      <c r="AB105" s="71">
        <v>910</v>
      </c>
      <c r="AC105" s="71">
        <v>0</v>
      </c>
      <c r="AD105" s="71">
        <v>0.28704206971201418</v>
      </c>
      <c r="AE105" s="72"/>
      <c r="AF105" s="71">
        <v>3872580.2208000161</v>
      </c>
      <c r="AG105" s="71">
        <v>306097.01424885832</v>
      </c>
      <c r="AH105" s="71">
        <v>621473.30396860768</v>
      </c>
      <c r="AI105" s="71">
        <v>1394788.8424672489</v>
      </c>
      <c r="AJ105" s="71">
        <v>1992064.529244022</v>
      </c>
      <c r="AK105" s="71">
        <v>0</v>
      </c>
      <c r="AL105" s="71">
        <v>0</v>
      </c>
      <c r="AM105" s="71">
        <v>124808.571434424</v>
      </c>
      <c r="AN105" s="71">
        <v>0</v>
      </c>
      <c r="AO105" s="71">
        <v>0</v>
      </c>
      <c r="AP105" s="71">
        <v>8311812.4821631769</v>
      </c>
      <c r="AQ105" s="72"/>
      <c r="AR105" s="71">
        <v>17</v>
      </c>
      <c r="AS105" s="71">
        <v>4</v>
      </c>
      <c r="AT105" s="71">
        <v>0</v>
      </c>
      <c r="AU105" s="71">
        <v>1</v>
      </c>
      <c r="AV105" s="71">
        <v>0</v>
      </c>
      <c r="AW105" s="71">
        <v>0</v>
      </c>
      <c r="AX105" s="71"/>
      <c r="AY105" s="72"/>
      <c r="AZ105" s="71">
        <v>75.024999999999991</v>
      </c>
      <c r="BA105" s="71">
        <v>273.8</v>
      </c>
      <c r="BB105" s="71">
        <v>0</v>
      </c>
      <c r="BC105" s="71">
        <v>145</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1807</v>
      </c>
      <c r="B106" s="70">
        <v>82</v>
      </c>
      <c r="C106" s="70">
        <v>14</v>
      </c>
      <c r="D106" s="70">
        <v>5</v>
      </c>
      <c r="E106" s="70">
        <v>2017</v>
      </c>
      <c r="F106" s="70" t="s">
        <v>156</v>
      </c>
      <c r="G106" s="70" t="s">
        <v>1793</v>
      </c>
      <c r="H106" s="70" t="s">
        <v>1794</v>
      </c>
      <c r="I106" s="148"/>
      <c r="J106" s="71">
        <v>10.137496367506984</v>
      </c>
      <c r="K106" s="71">
        <v>0.35181644932427442</v>
      </c>
      <c r="L106" s="71">
        <v>5.3559320592323125</v>
      </c>
      <c r="M106" s="71">
        <v>0.92396674318385408</v>
      </c>
      <c r="N106" s="71">
        <v>1.3389859250979959</v>
      </c>
      <c r="O106" s="71">
        <v>0.95502433238368634</v>
      </c>
      <c r="P106" s="71">
        <v>1.9504892409005203</v>
      </c>
      <c r="Q106" s="71">
        <v>6.1745679789722403E-2</v>
      </c>
      <c r="R106" s="71">
        <v>0</v>
      </c>
      <c r="S106" s="71">
        <v>0.29799181595495483</v>
      </c>
      <c r="T106" s="72"/>
      <c r="U106" s="71">
        <v>319046</v>
      </c>
      <c r="V106" s="71">
        <v>89</v>
      </c>
      <c r="W106" s="71">
        <v>92</v>
      </c>
      <c r="X106" s="71">
        <v>238</v>
      </c>
      <c r="Y106" s="71">
        <v>428</v>
      </c>
      <c r="Z106" s="71">
        <v>571</v>
      </c>
      <c r="AA106" s="71">
        <v>404</v>
      </c>
      <c r="AB106" s="71">
        <v>904</v>
      </c>
      <c r="AC106" s="71">
        <v>0</v>
      </c>
      <c r="AD106" s="71">
        <v>0.29799181595495478</v>
      </c>
      <c r="AE106" s="72"/>
      <c r="AF106" s="71">
        <v>3794434.2323575881</v>
      </c>
      <c r="AG106" s="71">
        <v>312418.14101714839</v>
      </c>
      <c r="AH106" s="71">
        <v>765202.99302451685</v>
      </c>
      <c r="AI106" s="71">
        <v>1364167.509610645</v>
      </c>
      <c r="AJ106" s="71">
        <v>2098407.2498943242</v>
      </c>
      <c r="AK106" s="71">
        <v>0</v>
      </c>
      <c r="AL106" s="71">
        <v>0</v>
      </c>
      <c r="AM106" s="71">
        <v>124179.66148658789</v>
      </c>
      <c r="AN106" s="71">
        <v>0</v>
      </c>
      <c r="AO106" s="71">
        <v>0</v>
      </c>
      <c r="AP106" s="71">
        <v>8458809.7873908114</v>
      </c>
      <c r="AQ106" s="72"/>
      <c r="AR106" s="71">
        <v>17</v>
      </c>
      <c r="AS106" s="71">
        <v>4</v>
      </c>
      <c r="AT106" s="71">
        <v>0</v>
      </c>
      <c r="AU106" s="71">
        <v>1</v>
      </c>
      <c r="AV106" s="71">
        <v>0</v>
      </c>
      <c r="AW106" s="71">
        <v>0</v>
      </c>
      <c r="AX106" s="71"/>
      <c r="AY106" s="72"/>
      <c r="AZ106" s="71">
        <v>75.024999999999991</v>
      </c>
      <c r="BA106" s="71">
        <v>273.8</v>
      </c>
      <c r="BB106" s="71">
        <v>0</v>
      </c>
      <c r="BC106" s="71">
        <v>145</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1808</v>
      </c>
      <c r="B107" s="70">
        <v>83</v>
      </c>
      <c r="C107" s="70">
        <v>15</v>
      </c>
      <c r="D107" s="70">
        <v>5</v>
      </c>
      <c r="E107" s="70">
        <v>2018</v>
      </c>
      <c r="F107" s="70" t="s">
        <v>183</v>
      </c>
      <c r="G107" s="70" t="s">
        <v>1793</v>
      </c>
      <c r="H107" s="70" t="s">
        <v>1794</v>
      </c>
      <c r="I107" s="148"/>
      <c r="J107" s="71">
        <v>9.655367106015726</v>
      </c>
      <c r="K107" s="71">
        <v>0.35309413842973997</v>
      </c>
      <c r="L107" s="71">
        <v>4.778496625398474</v>
      </c>
      <c r="M107" s="71">
        <v>0.88949671131817043</v>
      </c>
      <c r="N107" s="71">
        <v>1.0254047346794253</v>
      </c>
      <c r="O107" s="71">
        <v>0.94856937385404594</v>
      </c>
      <c r="P107" s="71">
        <v>1.9215138376977168</v>
      </c>
      <c r="Q107" s="71">
        <v>5.6599084208517898E-2</v>
      </c>
      <c r="R107" s="71">
        <v>0</v>
      </c>
      <c r="S107" s="71">
        <v>0.2701348324426483</v>
      </c>
      <c r="T107" s="72"/>
      <c r="U107" s="71">
        <v>308126</v>
      </c>
      <c r="V107" s="71">
        <v>89</v>
      </c>
      <c r="W107" s="71">
        <v>92</v>
      </c>
      <c r="X107" s="71">
        <v>238</v>
      </c>
      <c r="Y107" s="71">
        <v>429</v>
      </c>
      <c r="Z107" s="71">
        <v>578</v>
      </c>
      <c r="AA107" s="71">
        <v>402</v>
      </c>
      <c r="AB107" s="71">
        <v>893</v>
      </c>
      <c r="AC107" s="71">
        <v>0</v>
      </c>
      <c r="AD107" s="71">
        <v>0.2701348324426483</v>
      </c>
      <c r="AE107" s="72"/>
      <c r="AF107" s="71">
        <v>3634966.3819364202</v>
      </c>
      <c r="AG107" s="71">
        <v>316417.52422623383</v>
      </c>
      <c r="AH107" s="71">
        <v>692461.97587823402</v>
      </c>
      <c r="AI107" s="71">
        <v>1287225.535067291</v>
      </c>
      <c r="AJ107" s="71">
        <v>1723497.996350582</v>
      </c>
      <c r="AK107" s="71">
        <v>0</v>
      </c>
      <c r="AL107" s="71">
        <v>0</v>
      </c>
      <c r="AM107" s="71">
        <v>122922.44186550241</v>
      </c>
      <c r="AN107" s="71">
        <v>0</v>
      </c>
      <c r="AO107" s="71">
        <v>0</v>
      </c>
      <c r="AP107" s="71">
        <v>7777491.8553242637</v>
      </c>
      <c r="AQ107" s="72"/>
      <c r="AR107" s="71">
        <v>17</v>
      </c>
      <c r="AS107" s="71">
        <v>4</v>
      </c>
      <c r="AT107" s="71">
        <v>0</v>
      </c>
      <c r="AU107" s="71">
        <v>1</v>
      </c>
      <c r="AV107" s="71">
        <v>0</v>
      </c>
      <c r="AW107" s="71">
        <v>0</v>
      </c>
      <c r="AX107" s="71"/>
      <c r="AY107" s="72"/>
      <c r="AZ107" s="71">
        <v>75.424999999999997</v>
      </c>
      <c r="BA107" s="71">
        <v>274</v>
      </c>
      <c r="BB107" s="71">
        <v>0</v>
      </c>
      <c r="BC107" s="71">
        <v>145</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1809</v>
      </c>
      <c r="B108" s="70">
        <v>84</v>
      </c>
      <c r="C108" s="70">
        <v>16</v>
      </c>
      <c r="D108" s="70">
        <v>5</v>
      </c>
      <c r="E108" s="70">
        <v>2019</v>
      </c>
      <c r="F108" s="70" t="s">
        <v>158</v>
      </c>
      <c r="G108" s="70" t="s">
        <v>1793</v>
      </c>
      <c r="H108" s="70" t="s">
        <v>1794</v>
      </c>
      <c r="I108" s="148"/>
      <c r="J108" s="71">
        <v>9.3891251536489353</v>
      </c>
      <c r="K108" s="71">
        <v>0.26825564270208713</v>
      </c>
      <c r="L108" s="71">
        <v>4.7438169929607268</v>
      </c>
      <c r="M108" s="71">
        <v>0.74096715670571256</v>
      </c>
      <c r="N108" s="71">
        <v>0.72625607173570761</v>
      </c>
      <c r="O108" s="71">
        <v>0.91523748544425565</v>
      </c>
      <c r="P108" s="71">
        <v>1.873397844670005</v>
      </c>
      <c r="Q108" s="71">
        <v>5.294736836873E-2</v>
      </c>
      <c r="R108" s="71">
        <v>0</v>
      </c>
      <c r="S108" s="71">
        <v>0.16402637558929734</v>
      </c>
      <c r="T108" s="72"/>
      <c r="U108" s="71">
        <v>320460</v>
      </c>
      <c r="V108" s="71">
        <v>89</v>
      </c>
      <c r="W108" s="71">
        <v>92</v>
      </c>
      <c r="X108" s="71">
        <v>238</v>
      </c>
      <c r="Y108" s="71">
        <v>424</v>
      </c>
      <c r="Z108" s="71">
        <v>573</v>
      </c>
      <c r="AA108" s="71">
        <v>389</v>
      </c>
      <c r="AB108" s="71">
        <v>858</v>
      </c>
      <c r="AC108" s="71">
        <v>0</v>
      </c>
      <c r="AD108" s="71">
        <v>0.16402637558929731</v>
      </c>
      <c r="AE108" s="72"/>
      <c r="AF108" s="71">
        <v>3497367.121615197</v>
      </c>
      <c r="AG108" s="71">
        <v>217910.55920084351</v>
      </c>
      <c r="AH108" s="71">
        <v>767896.75727849849</v>
      </c>
      <c r="AI108" s="71">
        <v>1338688.110989464</v>
      </c>
      <c r="AJ108" s="71">
        <v>1455443.8326881379</v>
      </c>
      <c r="AK108" s="71">
        <v>0</v>
      </c>
      <c r="AL108" s="71">
        <v>0</v>
      </c>
      <c r="AM108" s="71">
        <v>116853.14097945813</v>
      </c>
      <c r="AN108" s="71">
        <v>0</v>
      </c>
      <c r="AO108" s="71">
        <v>0</v>
      </c>
      <c r="AP108" s="71">
        <v>7394159.5227516005</v>
      </c>
      <c r="AQ108" s="72"/>
      <c r="AR108" s="71">
        <v>18</v>
      </c>
      <c r="AS108" s="71">
        <v>4</v>
      </c>
      <c r="AT108" s="71">
        <v>0</v>
      </c>
      <c r="AU108" s="71">
        <v>1</v>
      </c>
      <c r="AV108" s="71">
        <v>0</v>
      </c>
      <c r="AW108" s="71">
        <v>0</v>
      </c>
      <c r="AX108" s="71"/>
      <c r="AY108" s="72"/>
      <c r="AZ108" s="71">
        <v>79.424999999999997</v>
      </c>
      <c r="BA108" s="71">
        <v>273.8</v>
      </c>
      <c r="BB108" s="71">
        <v>0</v>
      </c>
      <c r="BC108" s="71">
        <v>145</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1810</v>
      </c>
      <c r="B109" s="70">
        <v>85</v>
      </c>
      <c r="C109" s="70">
        <v>17</v>
      </c>
      <c r="D109" s="70">
        <v>5</v>
      </c>
      <c r="E109" s="70">
        <v>2020</v>
      </c>
      <c r="F109" s="70" t="s">
        <v>159</v>
      </c>
      <c r="G109" s="70" t="s">
        <v>1793</v>
      </c>
      <c r="H109" s="70" t="s">
        <v>1794</v>
      </c>
      <c r="I109" s="148"/>
      <c r="J109" s="71">
        <v>9.5919937198553527</v>
      </c>
      <c r="K109" s="71">
        <v>0.35535102782438821</v>
      </c>
      <c r="L109" s="71">
        <v>2.8335681500635745</v>
      </c>
      <c r="M109" s="71">
        <v>1.1096826690439863</v>
      </c>
      <c r="N109" s="71">
        <v>1.2828849336231349</v>
      </c>
      <c r="O109" s="71">
        <v>0.78648362858113285</v>
      </c>
      <c r="P109" s="71">
        <v>1.7716051881293151</v>
      </c>
      <c r="Q109" s="71">
        <v>4.9055321867901402E-2</v>
      </c>
      <c r="R109" s="71">
        <v>0</v>
      </c>
      <c r="S109" s="71">
        <v>0.30691994210505757</v>
      </c>
      <c r="T109" s="72"/>
      <c r="U109" s="71">
        <v>307582</v>
      </c>
      <c r="V109" s="71">
        <v>87</v>
      </c>
      <c r="W109" s="71">
        <v>48</v>
      </c>
      <c r="X109" s="71">
        <v>261</v>
      </c>
      <c r="Y109" s="71">
        <v>419</v>
      </c>
      <c r="Z109" s="71">
        <v>562</v>
      </c>
      <c r="AA109" s="71">
        <v>391</v>
      </c>
      <c r="AB109" s="71">
        <v>832</v>
      </c>
      <c r="AC109" s="71">
        <v>0</v>
      </c>
      <c r="AD109" s="71">
        <v>0.30691994210505757</v>
      </c>
      <c r="AE109" s="72"/>
      <c r="AF109" s="71">
        <v>3214866.7036762699</v>
      </c>
      <c r="AG109" s="71">
        <v>298687.48644210282</v>
      </c>
      <c r="AH109" s="71">
        <v>486935.99342380901</v>
      </c>
      <c r="AI109" s="71">
        <v>1555209.7869024184</v>
      </c>
      <c r="AJ109" s="71">
        <v>1989318.039600065</v>
      </c>
      <c r="AK109" s="71"/>
      <c r="AL109" s="71"/>
      <c r="AM109" s="71">
        <v>108585.24371279654</v>
      </c>
      <c r="AN109" s="71"/>
      <c r="AO109" s="71"/>
      <c r="AP109" s="71">
        <v>7653603.2537574619</v>
      </c>
      <c r="AQ109" s="72"/>
      <c r="AR109" s="71">
        <v>18</v>
      </c>
      <c r="AS109" s="71">
        <v>4</v>
      </c>
      <c r="AT109" s="71">
        <v>0</v>
      </c>
      <c r="AU109" s="71">
        <v>1</v>
      </c>
      <c r="AV109" s="71">
        <v>0</v>
      </c>
      <c r="AW109" s="71">
        <v>0</v>
      </c>
      <c r="AX109" s="71"/>
      <c r="AY109" s="72"/>
      <c r="AZ109" s="71">
        <v>79.425000000000011</v>
      </c>
      <c r="BA109" s="71">
        <v>273.8</v>
      </c>
      <c r="BB109" s="71">
        <v>0</v>
      </c>
      <c r="BC109" s="71">
        <v>145</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1811</v>
      </c>
      <c r="B110" s="70">
        <v>85</v>
      </c>
      <c r="C110" s="70">
        <v>18</v>
      </c>
      <c r="D110" s="70">
        <v>5</v>
      </c>
      <c r="E110" s="70">
        <v>2021</v>
      </c>
      <c r="F110" s="70" t="s">
        <v>160</v>
      </c>
      <c r="G110" s="70" t="s">
        <v>1793</v>
      </c>
      <c r="H110" s="70" t="s">
        <v>1794</v>
      </c>
      <c r="I110" s="148"/>
      <c r="J110" s="71">
        <v>9.868990368847248</v>
      </c>
      <c r="K110" s="71">
        <v>0.36293613840643801</v>
      </c>
      <c r="L110" s="71">
        <v>2.757015546599189</v>
      </c>
      <c r="M110" s="71">
        <v>1.0733977167473197</v>
      </c>
      <c r="N110" s="71">
        <v>1.0318376034867516</v>
      </c>
      <c r="O110" s="71">
        <v>0.77062992332941627</v>
      </c>
      <c r="P110" s="71">
        <v>1.8679371804544342</v>
      </c>
      <c r="Q110" s="71">
        <v>4.8694847569461699E-2</v>
      </c>
      <c r="R110" s="71">
        <v>0</v>
      </c>
      <c r="S110" s="71">
        <v>0.26348087357788458</v>
      </c>
      <c r="T110" s="72"/>
      <c r="U110" s="71">
        <v>350592</v>
      </c>
      <c r="V110" s="71">
        <v>87</v>
      </c>
      <c r="W110" s="71">
        <v>48</v>
      </c>
      <c r="X110" s="71">
        <v>261</v>
      </c>
      <c r="Y110" s="71">
        <v>422</v>
      </c>
      <c r="Z110" s="71">
        <v>567</v>
      </c>
      <c r="AA110" s="71">
        <v>402</v>
      </c>
      <c r="AB110" s="71">
        <v>834</v>
      </c>
      <c r="AC110" s="71">
        <v>0</v>
      </c>
      <c r="AD110" s="71">
        <v>0.26348087357788458</v>
      </c>
      <c r="AE110" s="72"/>
      <c r="AF110" s="71">
        <v>3241094.124983843</v>
      </c>
      <c r="AG110" s="71">
        <v>319215.31931800762</v>
      </c>
      <c r="AH110" s="71">
        <v>468746.68382845173</v>
      </c>
      <c r="AI110" s="71">
        <v>1661355.9335024734</v>
      </c>
      <c r="AJ110" s="71">
        <v>1638639.7201720839</v>
      </c>
      <c r="AK110" s="71">
        <v>0</v>
      </c>
      <c r="AL110" s="71">
        <v>0</v>
      </c>
      <c r="AM110" s="71">
        <v>109474.08243170765</v>
      </c>
      <c r="AN110" s="71">
        <v>0</v>
      </c>
      <c r="AO110" s="71">
        <v>0</v>
      </c>
      <c r="AP110" s="71">
        <v>7438525.8642365672</v>
      </c>
      <c r="AQ110" s="72"/>
      <c r="AR110" s="71">
        <v>19</v>
      </c>
      <c r="AS110" s="71">
        <v>4</v>
      </c>
      <c r="AT110" s="71">
        <v>0</v>
      </c>
      <c r="AU110" s="71">
        <v>1</v>
      </c>
      <c r="AV110" s="71">
        <v>0</v>
      </c>
      <c r="AW110" s="71">
        <v>0</v>
      </c>
      <c r="AX110" s="71"/>
      <c r="AY110" s="72"/>
      <c r="AZ110" s="71">
        <v>83.425000000000011</v>
      </c>
      <c r="BA110" s="71">
        <v>273.8</v>
      </c>
      <c r="BB110" s="71">
        <v>0</v>
      </c>
      <c r="BC110" s="71">
        <v>145</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1812</v>
      </c>
      <c r="B111" s="70">
        <v>85</v>
      </c>
      <c r="C111" s="70">
        <v>19</v>
      </c>
      <c r="D111" s="70">
        <v>5</v>
      </c>
      <c r="E111" s="70">
        <v>2022</v>
      </c>
      <c r="F111" s="70" t="s">
        <v>161</v>
      </c>
      <c r="G111" s="70" t="s">
        <v>1793</v>
      </c>
      <c r="H111" s="70" t="s">
        <v>1794</v>
      </c>
      <c r="I111" s="148"/>
      <c r="J111" s="71">
        <v>9.2414023903419764</v>
      </c>
      <c r="K111" s="71">
        <v>0.26513982278588544</v>
      </c>
      <c r="L111" s="71">
        <v>2.173286434797344</v>
      </c>
      <c r="M111" s="71">
        <v>0.81942168216471745</v>
      </c>
      <c r="N111" s="71">
        <v>0.94849139236073732</v>
      </c>
      <c r="O111" s="71">
        <v>0.79965324850525599</v>
      </c>
      <c r="P111" s="71">
        <v>1.8124281035732368</v>
      </c>
      <c r="Q111" s="71">
        <v>4.8685359753358685E-2</v>
      </c>
      <c r="R111" s="71">
        <v>0</v>
      </c>
      <c r="S111" s="71">
        <v>0.1973201133926081</v>
      </c>
      <c r="T111" s="72"/>
      <c r="U111" s="71">
        <v>381568</v>
      </c>
      <c r="V111" s="71">
        <v>87</v>
      </c>
      <c r="W111" s="71">
        <v>48</v>
      </c>
      <c r="X111" s="71">
        <v>261</v>
      </c>
      <c r="Y111" s="71">
        <v>422</v>
      </c>
      <c r="Z111" s="71">
        <v>559</v>
      </c>
      <c r="AA111" s="71">
        <v>396</v>
      </c>
      <c r="AB111" s="71">
        <v>827</v>
      </c>
      <c r="AC111" s="71">
        <v>0</v>
      </c>
      <c r="AD111" s="71">
        <v>0.1973201133926081</v>
      </c>
      <c r="AE111" s="72"/>
      <c r="AF111" s="71">
        <v>3548383.9174409574</v>
      </c>
      <c r="AG111" s="71">
        <v>185407.89928945492</v>
      </c>
      <c r="AH111" s="71">
        <v>416017.0994874115</v>
      </c>
      <c r="AI111" s="71">
        <v>1451336.9411884355</v>
      </c>
      <c r="AJ111" s="71">
        <v>1989528.8208325983</v>
      </c>
      <c r="AK111" s="71">
        <v>0</v>
      </c>
      <c r="AL111" s="71">
        <v>0</v>
      </c>
      <c r="AM111" s="71">
        <v>106788.27247468458</v>
      </c>
      <c r="AN111" s="71">
        <v>0</v>
      </c>
      <c r="AO111" s="71">
        <v>0</v>
      </c>
      <c r="AP111" s="71">
        <v>7697462.9507135414</v>
      </c>
      <c r="AQ111" s="72"/>
      <c r="AR111" s="71">
        <v>20</v>
      </c>
      <c r="AS111" s="71">
        <v>4</v>
      </c>
      <c r="AT111" s="71">
        <v>0</v>
      </c>
      <c r="AU111" s="71">
        <v>1</v>
      </c>
      <c r="AV111" s="71">
        <v>0</v>
      </c>
      <c r="AW111" s="71">
        <v>0</v>
      </c>
      <c r="AX111" s="71"/>
      <c r="AY111" s="72"/>
      <c r="AZ111" s="71">
        <v>88.225000000000009</v>
      </c>
      <c r="BA111" s="71">
        <v>273.8</v>
      </c>
      <c r="BB111" s="71">
        <v>0</v>
      </c>
      <c r="BC111" s="71">
        <v>145</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1813</v>
      </c>
      <c r="B112" s="70">
        <v>85</v>
      </c>
      <c r="C112" s="70">
        <v>20</v>
      </c>
      <c r="D112" s="70">
        <v>5</v>
      </c>
      <c r="E112" s="70">
        <v>2023</v>
      </c>
      <c r="F112" s="70" t="s">
        <v>1539</v>
      </c>
      <c r="G112" s="70" t="s">
        <v>1793</v>
      </c>
      <c r="H112" s="70" t="s">
        <v>1794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v>
      </c>
      <c r="AS112" s="71">
        <v>4</v>
      </c>
      <c r="AT112" s="71">
        <v>0</v>
      </c>
      <c r="AU112" s="71">
        <v>1</v>
      </c>
      <c r="AV112" s="71">
        <v>0</v>
      </c>
      <c r="AW112" s="71">
        <v>0</v>
      </c>
      <c r="AX112" s="71"/>
      <c r="AY112" s="72"/>
      <c r="AZ112" s="71">
        <v>88.225000000000009</v>
      </c>
      <c r="BA112" s="71">
        <v>273.8</v>
      </c>
      <c r="BB112" s="71">
        <v>0</v>
      </c>
      <c r="BC112" s="71">
        <v>145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1814</v>
      </c>
      <c r="B113" s="70">
        <v>85</v>
      </c>
      <c r="C113" s="70">
        <v>21</v>
      </c>
      <c r="D113" s="70">
        <v>5</v>
      </c>
      <c r="E113" s="70">
        <v>2024</v>
      </c>
      <c r="F113" s="70" t="s">
        <v>1554</v>
      </c>
      <c r="G113" s="70" t="s">
        <v>1793</v>
      </c>
      <c r="H113" s="70" t="s">
        <v>1794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1815</v>
      </c>
      <c r="B114" s="70">
        <v>86</v>
      </c>
      <c r="C114" s="70">
        <v>1</v>
      </c>
      <c r="D114" s="70">
        <v>6</v>
      </c>
      <c r="E114" s="70">
        <v>1990</v>
      </c>
      <c r="F114" s="70" t="s">
        <v>787</v>
      </c>
      <c r="G114" s="70" t="s">
        <v>1574</v>
      </c>
      <c r="H114" s="70" t="s">
        <v>1575</v>
      </c>
      <c r="I114" s="148"/>
      <c r="J114" s="71">
        <v>6.2855877029577369</v>
      </c>
      <c r="K114" s="71">
        <v>0.16396121529767349</v>
      </c>
      <c r="L114" s="71">
        <v>1.0259464767530451</v>
      </c>
      <c r="M114" s="71">
        <v>1.043761089577939</v>
      </c>
      <c r="N114" s="71">
        <v>2.935591181891084</v>
      </c>
      <c r="O114" s="71">
        <v>1.111079521815735</v>
      </c>
      <c r="P114" s="71">
        <v>0.60540891246732398</v>
      </c>
      <c r="Q114" s="71">
        <v>9.8296392823982504E-2</v>
      </c>
      <c r="R114" s="71">
        <v>0</v>
      </c>
      <c r="S114" s="71">
        <v>8.0043976471242798E-2</v>
      </c>
      <c r="T114" s="72"/>
      <c r="U114" s="71">
        <v>176477</v>
      </c>
      <c r="V114" s="71">
        <v>30</v>
      </c>
      <c r="W114" s="71">
        <v>12</v>
      </c>
      <c r="X114" s="71">
        <v>350</v>
      </c>
      <c r="Y114" s="71">
        <v>628</v>
      </c>
      <c r="Z114" s="71">
        <v>457</v>
      </c>
      <c r="AA114" s="71">
        <v>147</v>
      </c>
      <c r="AB114" s="71">
        <v>1596</v>
      </c>
      <c r="AC114" s="71">
        <v>0</v>
      </c>
      <c r="AD114" s="71">
        <v>8.0043976471242798E-2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1816</v>
      </c>
      <c r="B115" s="70">
        <v>87</v>
      </c>
      <c r="C115" s="70">
        <v>2</v>
      </c>
      <c r="D115" s="70">
        <v>6</v>
      </c>
      <c r="E115" s="70">
        <v>2005</v>
      </c>
      <c r="F115" s="70" t="s">
        <v>789</v>
      </c>
      <c r="G115" s="70" t="s">
        <v>1574</v>
      </c>
      <c r="H115" s="70" t="s">
        <v>1575</v>
      </c>
      <c r="I115" s="148"/>
      <c r="J115" s="71">
        <v>4.0678151333018207</v>
      </c>
      <c r="K115" s="71">
        <v>7.8679023884369481E-2</v>
      </c>
      <c r="L115" s="71">
        <v>0.1126140644423019</v>
      </c>
      <c r="M115" s="71">
        <v>1.687222069666628</v>
      </c>
      <c r="N115" s="71">
        <v>2.57996972396151</v>
      </c>
      <c r="O115" s="71">
        <v>1.056798053555821</v>
      </c>
      <c r="P115" s="71">
        <v>0.64869759253641457</v>
      </c>
      <c r="Q115" s="71">
        <v>6.6808835410500797E-2</v>
      </c>
      <c r="R115" s="71">
        <v>0</v>
      </c>
      <c r="S115" s="71">
        <v>0.30237162377053711</v>
      </c>
      <c r="T115" s="72"/>
      <c r="U115" s="71">
        <v>125636</v>
      </c>
      <c r="V115" s="71">
        <v>24</v>
      </c>
      <c r="W115" s="71">
        <v>1</v>
      </c>
      <c r="X115" s="71">
        <v>274</v>
      </c>
      <c r="Y115" s="71">
        <v>526</v>
      </c>
      <c r="Z115" s="71">
        <v>503</v>
      </c>
      <c r="AA115" s="71">
        <v>129</v>
      </c>
      <c r="AB115" s="71">
        <v>1134</v>
      </c>
      <c r="AC115" s="71">
        <v>0</v>
      </c>
      <c r="AD115" s="71">
        <v>0.30237162377053711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1817</v>
      </c>
      <c r="B116" s="70">
        <v>88</v>
      </c>
      <c r="C116" s="70">
        <v>3</v>
      </c>
      <c r="D116" s="70">
        <v>6</v>
      </c>
      <c r="E116" s="70">
        <v>2006</v>
      </c>
      <c r="F116" s="70" t="s">
        <v>790</v>
      </c>
      <c r="G116" s="70" t="s">
        <v>1574</v>
      </c>
      <c r="H116" s="70" t="s">
        <v>1575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1818</v>
      </c>
      <c r="B117" s="70">
        <v>89</v>
      </c>
      <c r="C117" s="70">
        <v>4</v>
      </c>
      <c r="D117" s="70">
        <v>6</v>
      </c>
      <c r="E117" s="70">
        <v>2007</v>
      </c>
      <c r="F117" s="70" t="s">
        <v>791</v>
      </c>
      <c r="G117" s="70" t="s">
        <v>1574</v>
      </c>
      <c r="H117" s="70" t="s">
        <v>1575</v>
      </c>
      <c r="I117" s="148"/>
      <c r="J117" s="71">
        <v>0</v>
      </c>
      <c r="K117" s="71">
        <v>4.808907210329947E-2</v>
      </c>
      <c r="L117" s="71">
        <v>0.1641376331501638</v>
      </c>
      <c r="M117" s="71">
        <v>1.892723918763598</v>
      </c>
      <c r="N117" s="71">
        <v>2.543846205733951</v>
      </c>
      <c r="O117" s="71">
        <v>0.9984007803768602</v>
      </c>
      <c r="P117" s="71">
        <v>0.63831267629847299</v>
      </c>
      <c r="Q117" s="71">
        <v>6.7801951943859101E-2</v>
      </c>
      <c r="R117" s="71">
        <v>0</v>
      </c>
      <c r="S117" s="71">
        <v>0.27467703601630089</v>
      </c>
      <c r="T117" s="72"/>
      <c r="U117" s="71">
        <v>0</v>
      </c>
      <c r="V117" s="71">
        <v>16</v>
      </c>
      <c r="W117" s="71">
        <v>2</v>
      </c>
      <c r="X117" s="71">
        <v>385</v>
      </c>
      <c r="Y117" s="71">
        <v>520</v>
      </c>
      <c r="Z117" s="71">
        <v>494</v>
      </c>
      <c r="AA117" s="71">
        <v>125</v>
      </c>
      <c r="AB117" s="71">
        <v>1090</v>
      </c>
      <c r="AC117" s="71">
        <v>0</v>
      </c>
      <c r="AD117" s="71">
        <v>0.27467703601630089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1819</v>
      </c>
      <c r="B118" s="70">
        <v>90</v>
      </c>
      <c r="C118" s="70">
        <v>5</v>
      </c>
      <c r="D118" s="70">
        <v>6</v>
      </c>
      <c r="E118" s="70">
        <v>2008</v>
      </c>
      <c r="F118" s="70" t="s">
        <v>792</v>
      </c>
      <c r="G118" s="70" t="s">
        <v>1574</v>
      </c>
      <c r="H118" s="70" t="s">
        <v>1575</v>
      </c>
      <c r="I118" s="148"/>
      <c r="J118" s="71">
        <v>0</v>
      </c>
      <c r="K118" s="71">
        <v>4.220573356985486E-2</v>
      </c>
      <c r="L118" s="71">
        <v>0.1417266513541777</v>
      </c>
      <c r="M118" s="71">
        <v>2.2146702677734491</v>
      </c>
      <c r="N118" s="71">
        <v>2.5880019724315391</v>
      </c>
      <c r="O118" s="71">
        <v>0.97626201963743264</v>
      </c>
      <c r="P118" s="71">
        <v>0.63248454272403776</v>
      </c>
      <c r="Q118" s="71">
        <v>6.6765997295724203E-2</v>
      </c>
      <c r="R118" s="71">
        <v>0</v>
      </c>
      <c r="S118" s="71">
        <v>0.22731074724820499</v>
      </c>
      <c r="T118" s="72"/>
      <c r="U118" s="71">
        <v>0</v>
      </c>
      <c r="V118" s="71">
        <v>16</v>
      </c>
      <c r="W118" s="71">
        <v>2</v>
      </c>
      <c r="X118" s="71">
        <v>385</v>
      </c>
      <c r="Y118" s="71">
        <v>522</v>
      </c>
      <c r="Z118" s="71">
        <v>500</v>
      </c>
      <c r="AA118" s="71">
        <v>124</v>
      </c>
      <c r="AB118" s="71">
        <v>1091</v>
      </c>
      <c r="AC118" s="71">
        <v>0</v>
      </c>
      <c r="AD118" s="71">
        <v>0.22731074724820499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1820</v>
      </c>
      <c r="B119" s="70">
        <v>91</v>
      </c>
      <c r="C119" s="70">
        <v>6</v>
      </c>
      <c r="D119" s="70">
        <v>6</v>
      </c>
      <c r="E119" s="70">
        <v>2009</v>
      </c>
      <c r="F119" s="70" t="s">
        <v>176</v>
      </c>
      <c r="G119" s="70" t="s">
        <v>1574</v>
      </c>
      <c r="H119" s="70" t="s">
        <v>1575</v>
      </c>
      <c r="I119" s="148"/>
      <c r="J119" s="71">
        <v>0</v>
      </c>
      <c r="K119" s="71">
        <v>5.3844328939285667E-2</v>
      </c>
      <c r="L119" s="71">
        <v>0.92759243941212433</v>
      </c>
      <c r="M119" s="71">
        <v>1.721746599517189</v>
      </c>
      <c r="N119" s="71">
        <v>2.2442027538162219</v>
      </c>
      <c r="O119" s="71">
        <v>0.99302818237857271</v>
      </c>
      <c r="P119" s="71">
        <v>0.63596248043250847</v>
      </c>
      <c r="Q119" s="71">
        <v>6.27862549500523E-2</v>
      </c>
      <c r="R119" s="71">
        <v>0</v>
      </c>
      <c r="S119" s="71">
        <v>0.1056136252057837</v>
      </c>
      <c r="T119" s="72"/>
      <c r="U119" s="71">
        <v>0</v>
      </c>
      <c r="V119" s="71">
        <v>25</v>
      </c>
      <c r="W119" s="71">
        <v>15</v>
      </c>
      <c r="X119" s="71">
        <v>378</v>
      </c>
      <c r="Y119" s="71">
        <v>527</v>
      </c>
      <c r="Z119" s="71">
        <v>502</v>
      </c>
      <c r="AA119" s="71">
        <v>128</v>
      </c>
      <c r="AB119" s="71">
        <v>1077</v>
      </c>
      <c r="AC119" s="71">
        <v>0</v>
      </c>
      <c r="AD119" s="71">
        <v>0.1056136252057837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1821</v>
      </c>
      <c r="B120" s="70">
        <v>92</v>
      </c>
      <c r="C120" s="70">
        <v>7</v>
      </c>
      <c r="D120" s="70">
        <v>6</v>
      </c>
      <c r="E120" s="70">
        <v>2010</v>
      </c>
      <c r="F120" s="70" t="s">
        <v>177</v>
      </c>
      <c r="G120" s="70" t="s">
        <v>1574</v>
      </c>
      <c r="H120" s="70" t="s">
        <v>1575</v>
      </c>
      <c r="I120" s="148"/>
      <c r="J120" s="71">
        <v>0</v>
      </c>
      <c r="K120" s="71">
        <v>5.6154585810959938E-2</v>
      </c>
      <c r="L120" s="71">
        <v>0.84448224681243989</v>
      </c>
      <c r="M120" s="71">
        <v>1.541203334849601</v>
      </c>
      <c r="N120" s="71">
        <v>2.1605618271117679</v>
      </c>
      <c r="O120" s="71">
        <v>0.99237311104883219</v>
      </c>
      <c r="P120" s="71">
        <v>0.64206017821041528</v>
      </c>
      <c r="Q120" s="71">
        <v>6.3150846916678299E-2</v>
      </c>
      <c r="R120" s="71">
        <v>0</v>
      </c>
      <c r="S120" s="71">
        <v>0.24191379018529269</v>
      </c>
      <c r="T120" s="72"/>
      <c r="U120" s="71">
        <v>0</v>
      </c>
      <c r="V120" s="71">
        <v>25</v>
      </c>
      <c r="W120" s="71">
        <v>15</v>
      </c>
      <c r="X120" s="71">
        <v>378</v>
      </c>
      <c r="Y120" s="71">
        <v>516</v>
      </c>
      <c r="Z120" s="71">
        <v>504</v>
      </c>
      <c r="AA120" s="71">
        <v>126</v>
      </c>
      <c r="AB120" s="71">
        <v>1038</v>
      </c>
      <c r="AC120" s="71">
        <v>0</v>
      </c>
      <c r="AD120" s="71">
        <v>0.24191379018529269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1822</v>
      </c>
      <c r="B121" s="70">
        <v>93</v>
      </c>
      <c r="C121" s="70">
        <v>8</v>
      </c>
      <c r="D121" s="70">
        <v>6</v>
      </c>
      <c r="E121" s="70">
        <v>2011</v>
      </c>
      <c r="F121" s="70" t="s">
        <v>178</v>
      </c>
      <c r="G121" s="1064" t="s">
        <v>1574</v>
      </c>
      <c r="H121" s="70" t="s">
        <v>1575</v>
      </c>
      <c r="I121" s="148"/>
      <c r="J121" s="71">
        <v>0</v>
      </c>
      <c r="K121" s="71">
        <v>7.8683019843156454E-2</v>
      </c>
      <c r="L121" s="71">
        <v>0.78796346934073935</v>
      </c>
      <c r="M121" s="71">
        <v>1.9469731127018699</v>
      </c>
      <c r="N121" s="71">
        <v>2.5754225772383572</v>
      </c>
      <c r="O121" s="71">
        <v>0.97898073319697565</v>
      </c>
      <c r="P121" s="71">
        <v>0.61855721727414859</v>
      </c>
      <c r="Q121" s="71">
        <v>7.1089343347092701E-2</v>
      </c>
      <c r="R121" s="71">
        <v>0</v>
      </c>
      <c r="S121" s="71">
        <v>0.17925024027130809</v>
      </c>
      <c r="T121" s="72"/>
      <c r="U121" s="71">
        <v>0</v>
      </c>
      <c r="V121" s="71">
        <v>25</v>
      </c>
      <c r="W121" s="71">
        <v>15</v>
      </c>
      <c r="X121" s="71">
        <v>378</v>
      </c>
      <c r="Y121" s="71">
        <v>511</v>
      </c>
      <c r="Z121" s="71">
        <v>508</v>
      </c>
      <c r="AA121" s="71">
        <v>125</v>
      </c>
      <c r="AB121" s="71">
        <v>1013</v>
      </c>
      <c r="AC121" s="71">
        <v>0</v>
      </c>
      <c r="AD121" s="71">
        <v>0.17925024027130809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1823</v>
      </c>
      <c r="B122" s="70">
        <v>94</v>
      </c>
      <c r="C122" s="70">
        <v>9</v>
      </c>
      <c r="D122" s="70">
        <v>6</v>
      </c>
      <c r="E122" s="70">
        <v>2012</v>
      </c>
      <c r="F122" s="70" t="s">
        <v>179</v>
      </c>
      <c r="G122" s="1064" t="s">
        <v>1574</v>
      </c>
      <c r="H122" s="70" t="s">
        <v>1575</v>
      </c>
      <c r="I122" s="148"/>
      <c r="J122" s="71">
        <v>0</v>
      </c>
      <c r="K122" s="71">
        <v>8.8639464999763662E-2</v>
      </c>
      <c r="L122" s="71">
        <v>0.79503170984552629</v>
      </c>
      <c r="M122" s="71">
        <v>2.4181344197861558</v>
      </c>
      <c r="N122" s="71">
        <v>2.840199670910144</v>
      </c>
      <c r="O122" s="71">
        <v>0.96936502126714585</v>
      </c>
      <c r="P122" s="71">
        <v>0.60714666518880156</v>
      </c>
      <c r="Q122" s="71">
        <v>7.5483482434479401E-2</v>
      </c>
      <c r="R122" s="71">
        <v>0</v>
      </c>
      <c r="S122" s="71">
        <v>0.1819008333555126</v>
      </c>
      <c r="T122" s="72"/>
      <c r="U122" s="71">
        <v>0</v>
      </c>
      <c r="V122" s="71">
        <v>25</v>
      </c>
      <c r="W122" s="71">
        <v>15</v>
      </c>
      <c r="X122" s="71">
        <v>378</v>
      </c>
      <c r="Y122" s="71">
        <v>513</v>
      </c>
      <c r="Z122" s="71">
        <v>507</v>
      </c>
      <c r="AA122" s="71">
        <v>122</v>
      </c>
      <c r="AB122" s="71">
        <v>990</v>
      </c>
      <c r="AC122" s="71">
        <v>0</v>
      </c>
      <c r="AD122" s="71">
        <v>0.1819008333555126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1824</v>
      </c>
      <c r="B123" s="70">
        <v>95</v>
      </c>
      <c r="C123" s="70">
        <v>10</v>
      </c>
      <c r="D123" s="70">
        <v>6</v>
      </c>
      <c r="E123" s="70">
        <v>2013</v>
      </c>
      <c r="F123" s="70" t="s">
        <v>180</v>
      </c>
      <c r="G123" s="70" t="s">
        <v>1574</v>
      </c>
      <c r="H123" s="70" t="s">
        <v>1575</v>
      </c>
      <c r="I123" s="148"/>
      <c r="J123" s="71">
        <v>0</v>
      </c>
      <c r="K123" s="71">
        <v>7.3260820168558602E-2</v>
      </c>
      <c r="L123" s="71">
        <v>0.70207568933331266</v>
      </c>
      <c r="M123" s="71">
        <v>2.248922823645243</v>
      </c>
      <c r="N123" s="71">
        <v>2.698875675269802</v>
      </c>
      <c r="O123" s="71">
        <v>0.918783230533193</v>
      </c>
      <c r="P123" s="71">
        <v>0.60943439822625434</v>
      </c>
      <c r="Q123" s="71">
        <v>7.5575731240647495E-2</v>
      </c>
      <c r="R123" s="71">
        <v>0</v>
      </c>
      <c r="S123" s="71">
        <v>0.19281974775156371</v>
      </c>
      <c r="T123" s="72"/>
      <c r="U123" s="71">
        <v>0</v>
      </c>
      <c r="V123" s="71">
        <v>25</v>
      </c>
      <c r="W123" s="71">
        <v>15</v>
      </c>
      <c r="X123" s="71">
        <v>378</v>
      </c>
      <c r="Y123" s="71">
        <v>503</v>
      </c>
      <c r="Z123" s="71">
        <v>502</v>
      </c>
      <c r="AA123" s="71">
        <v>122</v>
      </c>
      <c r="AB123" s="71">
        <v>977</v>
      </c>
      <c r="AC123" s="71">
        <v>0</v>
      </c>
      <c r="AD123" s="71">
        <v>0.19281974775156371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1825</v>
      </c>
      <c r="B124" s="70">
        <v>96</v>
      </c>
      <c r="C124" s="70">
        <v>11</v>
      </c>
      <c r="D124" s="70">
        <v>6</v>
      </c>
      <c r="E124" s="70">
        <v>2014</v>
      </c>
      <c r="F124" s="70" t="s">
        <v>181</v>
      </c>
      <c r="G124" s="70" t="s">
        <v>1574</v>
      </c>
      <c r="H124" s="70" t="s">
        <v>1575</v>
      </c>
      <c r="I124" s="148"/>
      <c r="J124" s="71">
        <v>0</v>
      </c>
      <c r="K124" s="71">
        <v>5.3962747629632393E-2</v>
      </c>
      <c r="L124" s="71">
        <v>0.36682449546082763</v>
      </c>
      <c r="M124" s="71">
        <v>2.2028316738906151</v>
      </c>
      <c r="N124" s="71">
        <v>2.8350352201308482</v>
      </c>
      <c r="O124" s="71">
        <v>0.86540328129273236</v>
      </c>
      <c r="P124" s="71">
        <v>0.65779410667734806</v>
      </c>
      <c r="Q124" s="71">
        <v>7.0209672779439694E-2</v>
      </c>
      <c r="R124" s="71">
        <v>0</v>
      </c>
      <c r="S124" s="71">
        <v>0.18760887985038141</v>
      </c>
      <c r="T124" s="72"/>
      <c r="U124" s="71">
        <v>0</v>
      </c>
      <c r="V124" s="71">
        <v>16</v>
      </c>
      <c r="W124" s="71">
        <v>8</v>
      </c>
      <c r="X124" s="71">
        <v>352</v>
      </c>
      <c r="Y124" s="71">
        <v>499</v>
      </c>
      <c r="Z124" s="71">
        <v>498</v>
      </c>
      <c r="AA124" s="71">
        <v>131</v>
      </c>
      <c r="AB124" s="71">
        <v>946</v>
      </c>
      <c r="AC124" s="71">
        <v>0</v>
      </c>
      <c r="AD124" s="71">
        <v>0.18760887985038141</v>
      </c>
      <c r="AE124" s="72"/>
      <c r="AF124" s="71"/>
      <c r="AG124" s="71"/>
      <c r="AH124" s="71"/>
      <c r="AI124" s="71"/>
      <c r="AJ124" s="71"/>
      <c r="AK124" s="71"/>
      <c r="AL124" s="71"/>
      <c r="AM124" s="71"/>
      <c r="AN124" s="71"/>
      <c r="AO124" s="71"/>
      <c r="AP124" s="71"/>
      <c r="AQ124" s="72"/>
      <c r="AR124" s="71">
        <v>1</v>
      </c>
      <c r="AS124" s="71">
        <v>0</v>
      </c>
      <c r="AT124" s="71">
        <v>0</v>
      </c>
      <c r="AU124" s="71">
        <v>0</v>
      </c>
      <c r="AV124" s="71">
        <v>0</v>
      </c>
      <c r="AW124" s="71">
        <v>0</v>
      </c>
      <c r="AX124" s="71"/>
      <c r="AY124" s="72"/>
      <c r="AZ124" s="71">
        <v>5</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1826</v>
      </c>
      <c r="B125" s="70">
        <v>97</v>
      </c>
      <c r="C125" s="70">
        <v>12</v>
      </c>
      <c r="D125" s="70">
        <v>6</v>
      </c>
      <c r="E125" s="70">
        <v>2015</v>
      </c>
      <c r="F125" s="70" t="s">
        <v>182</v>
      </c>
      <c r="G125" s="70" t="s">
        <v>1574</v>
      </c>
      <c r="H125" s="70" t="s">
        <v>1575</v>
      </c>
      <c r="I125" s="148"/>
      <c r="J125" s="71">
        <v>0</v>
      </c>
      <c r="K125" s="71">
        <v>5.1744665398753921E-2</v>
      </c>
      <c r="L125" s="71">
        <v>0.38612104997327212</v>
      </c>
      <c r="M125" s="71">
        <v>2.1314001022494979</v>
      </c>
      <c r="N125" s="71">
        <v>2.562301660438381</v>
      </c>
      <c r="O125" s="71">
        <v>0.81756666339312833</v>
      </c>
      <c r="P125" s="71">
        <v>0.62816202524866172</v>
      </c>
      <c r="Q125" s="71">
        <v>6.7059701243849607E-2</v>
      </c>
      <c r="R125" s="71">
        <v>0</v>
      </c>
      <c r="S125" s="71">
        <v>0.22619555041373149</v>
      </c>
      <c r="T125" s="72"/>
      <c r="U125" s="71">
        <v>0</v>
      </c>
      <c r="V125" s="71">
        <v>16</v>
      </c>
      <c r="W125" s="71">
        <v>8</v>
      </c>
      <c r="X125" s="71">
        <v>352</v>
      </c>
      <c r="Y125" s="71">
        <v>490</v>
      </c>
      <c r="Z125" s="71">
        <v>475</v>
      </c>
      <c r="AA125" s="71">
        <v>125</v>
      </c>
      <c r="AB125" s="71">
        <v>923</v>
      </c>
      <c r="AC125" s="71">
        <v>0</v>
      </c>
      <c r="AD125" s="71">
        <v>0.22619555041373149</v>
      </c>
      <c r="AE125" s="72"/>
      <c r="AF125" s="71">
        <v>0</v>
      </c>
      <c r="AG125" s="71">
        <v>34473.324141039113</v>
      </c>
      <c r="AH125" s="71">
        <v>49926.171640002933</v>
      </c>
      <c r="AI125" s="71">
        <v>2238748.569805929</v>
      </c>
      <c r="AJ125" s="71">
        <v>2170233.334829547</v>
      </c>
      <c r="AK125" s="71">
        <v>0</v>
      </c>
      <c r="AL125" s="71">
        <v>0</v>
      </c>
      <c r="AM125" s="71">
        <v>126493.27816062271</v>
      </c>
      <c r="AN125" s="71">
        <v>0</v>
      </c>
      <c r="AO125" s="71">
        <v>0</v>
      </c>
      <c r="AP125" s="71">
        <v>4619874.67857714</v>
      </c>
      <c r="AQ125" s="72"/>
      <c r="AR125" s="71">
        <v>1</v>
      </c>
      <c r="AS125" s="71">
        <v>0</v>
      </c>
      <c r="AT125" s="71">
        <v>0</v>
      </c>
      <c r="AU125" s="71">
        <v>0</v>
      </c>
      <c r="AV125" s="71">
        <v>0</v>
      </c>
      <c r="AW125" s="71">
        <v>0</v>
      </c>
      <c r="AX125" s="71"/>
      <c r="AY125" s="72"/>
      <c r="AZ125" s="71">
        <v>5</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1827</v>
      </c>
      <c r="B126" s="70">
        <v>98</v>
      </c>
      <c r="C126" s="70">
        <v>13</v>
      </c>
      <c r="D126" s="70">
        <v>6</v>
      </c>
      <c r="E126" s="70">
        <v>2016</v>
      </c>
      <c r="F126" s="70" t="s">
        <v>155</v>
      </c>
      <c r="G126" s="70" t="s">
        <v>1574</v>
      </c>
      <c r="H126" s="70" t="s">
        <v>1575</v>
      </c>
      <c r="I126" s="148"/>
      <c r="J126" s="71">
        <v>0</v>
      </c>
      <c r="K126" s="71">
        <v>4.8809607493476584E-2</v>
      </c>
      <c r="L126" s="71">
        <v>0.41521456600776752</v>
      </c>
      <c r="M126" s="71">
        <v>1.8274284013117224</v>
      </c>
      <c r="N126" s="71">
        <v>2.5791028131849942</v>
      </c>
      <c r="O126" s="71">
        <v>0.80423797462885516</v>
      </c>
      <c r="P126" s="71">
        <v>0.64621001723007554</v>
      </c>
      <c r="Q126" s="71">
        <v>6.3639457094026769E-2</v>
      </c>
      <c r="R126" s="71">
        <v>0</v>
      </c>
      <c r="S126" s="71">
        <v>0.18050598356113384</v>
      </c>
      <c r="T126" s="72"/>
      <c r="U126" s="71">
        <v>0</v>
      </c>
      <c r="V126" s="71">
        <v>16</v>
      </c>
      <c r="W126" s="71">
        <v>8</v>
      </c>
      <c r="X126" s="71">
        <v>352</v>
      </c>
      <c r="Y126" s="71">
        <v>485</v>
      </c>
      <c r="Z126" s="71">
        <v>473</v>
      </c>
      <c r="AA126" s="71">
        <v>133</v>
      </c>
      <c r="AB126" s="71">
        <v>901</v>
      </c>
      <c r="AC126" s="71">
        <v>0</v>
      </c>
      <c r="AD126" s="71">
        <v>0.18050598356113379</v>
      </c>
      <c r="AE126" s="72"/>
      <c r="AF126" s="71">
        <v>0</v>
      </c>
      <c r="AG126" s="71">
        <v>32860.12807159307</v>
      </c>
      <c r="AH126" s="71">
        <v>42314.890607111513</v>
      </c>
      <c r="AI126" s="71">
        <v>2234717.428846166</v>
      </c>
      <c r="AJ126" s="71">
        <v>2133675.1924291519</v>
      </c>
      <c r="AK126" s="71">
        <v>0</v>
      </c>
      <c r="AL126" s="71">
        <v>0</v>
      </c>
      <c r="AM126" s="71">
        <v>123574.20094770991</v>
      </c>
      <c r="AN126" s="71">
        <v>0</v>
      </c>
      <c r="AO126" s="71">
        <v>0</v>
      </c>
      <c r="AP126" s="71">
        <v>4567141.8409017334</v>
      </c>
      <c r="AQ126" s="72"/>
      <c r="AR126" s="71">
        <v>1</v>
      </c>
      <c r="AS126" s="71">
        <v>0</v>
      </c>
      <c r="AT126" s="71">
        <v>0</v>
      </c>
      <c r="AU126" s="71">
        <v>0</v>
      </c>
      <c r="AV126" s="71">
        <v>0</v>
      </c>
      <c r="AW126" s="71">
        <v>0</v>
      </c>
      <c r="AX126" s="71"/>
      <c r="AY126" s="72"/>
      <c r="AZ126" s="71">
        <v>5</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1828</v>
      </c>
      <c r="B127" s="70">
        <v>99</v>
      </c>
      <c r="C127" s="70">
        <v>14</v>
      </c>
      <c r="D127" s="70">
        <v>6</v>
      </c>
      <c r="E127" s="70">
        <v>2017</v>
      </c>
      <c r="F127" s="70" t="s">
        <v>156</v>
      </c>
      <c r="G127" s="70" t="s">
        <v>1574</v>
      </c>
      <c r="H127" s="70" t="s">
        <v>1575</v>
      </c>
      <c r="I127" s="148"/>
      <c r="J127" s="71">
        <v>0</v>
      </c>
      <c r="K127" s="71">
        <v>4.9876110692642459E-2</v>
      </c>
      <c r="L127" s="71">
        <v>0.37481836374038685</v>
      </c>
      <c r="M127" s="71">
        <v>1.8323441297768075</v>
      </c>
      <c r="N127" s="71">
        <v>2.5446158406965158</v>
      </c>
      <c r="O127" s="71">
        <v>0.80282255611938602</v>
      </c>
      <c r="P127" s="71">
        <v>0.63728856385858579</v>
      </c>
      <c r="Q127" s="71">
        <v>6.0994349615289899E-2</v>
      </c>
      <c r="R127" s="71">
        <v>0</v>
      </c>
      <c r="S127" s="71">
        <v>0.17755986617204209</v>
      </c>
      <c r="T127" s="72"/>
      <c r="U127" s="71">
        <v>0</v>
      </c>
      <c r="V127" s="71">
        <v>16</v>
      </c>
      <c r="W127" s="71">
        <v>8</v>
      </c>
      <c r="X127" s="71">
        <v>352</v>
      </c>
      <c r="Y127" s="71">
        <v>489</v>
      </c>
      <c r="Z127" s="71">
        <v>480</v>
      </c>
      <c r="AA127" s="71">
        <v>132</v>
      </c>
      <c r="AB127" s="71">
        <v>893</v>
      </c>
      <c r="AC127" s="71">
        <v>0</v>
      </c>
      <c r="AD127" s="71">
        <v>0.17755986617204211</v>
      </c>
      <c r="AE127" s="72"/>
      <c r="AF127" s="71">
        <v>0</v>
      </c>
      <c r="AG127" s="71">
        <v>32955.604756462402</v>
      </c>
      <c r="AH127" s="71">
        <v>51692.115926327308</v>
      </c>
      <c r="AI127" s="71">
        <v>2179429.112982837</v>
      </c>
      <c r="AJ127" s="71">
        <v>1950774.3309414799</v>
      </c>
      <c r="AK127" s="71">
        <v>0</v>
      </c>
      <c r="AL127" s="71">
        <v>0</v>
      </c>
      <c r="AM127" s="71">
        <v>122668.6257826582</v>
      </c>
      <c r="AN127" s="71">
        <v>0</v>
      </c>
      <c r="AO127" s="71">
        <v>0</v>
      </c>
      <c r="AP127" s="71">
        <v>4337519.7903897651</v>
      </c>
      <c r="AQ127" s="72"/>
      <c r="AR127" s="71">
        <v>1</v>
      </c>
      <c r="AS127" s="71">
        <v>0</v>
      </c>
      <c r="AT127" s="71">
        <v>0</v>
      </c>
      <c r="AU127" s="71">
        <v>0</v>
      </c>
      <c r="AV127" s="71">
        <v>0</v>
      </c>
      <c r="AW127" s="71">
        <v>0</v>
      </c>
      <c r="AX127" s="71"/>
      <c r="AY127" s="72"/>
      <c r="AZ127" s="71">
        <v>5</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1829</v>
      </c>
      <c r="B128" s="70">
        <v>100</v>
      </c>
      <c r="C128" s="70">
        <v>15</v>
      </c>
      <c r="D128" s="70">
        <v>6</v>
      </c>
      <c r="E128" s="70">
        <v>2018</v>
      </c>
      <c r="F128" s="70" t="s">
        <v>183</v>
      </c>
      <c r="G128" s="70" t="s">
        <v>1574</v>
      </c>
      <c r="H128" s="70" t="s">
        <v>1575</v>
      </c>
      <c r="I128" s="148"/>
      <c r="J128" s="71">
        <v>0</v>
      </c>
      <c r="K128" s="71">
        <v>4.6421149905038109E-2</v>
      </c>
      <c r="L128" s="71">
        <v>0.34384757080591477</v>
      </c>
      <c r="M128" s="71">
        <v>1.8413813909794998</v>
      </c>
      <c r="N128" s="71">
        <v>2.2852931700310344</v>
      </c>
      <c r="O128" s="71">
        <v>0.78609814892056762</v>
      </c>
      <c r="P128" s="71">
        <v>0.60704541638708975</v>
      </c>
      <c r="Q128" s="71">
        <v>5.45708975403515E-2</v>
      </c>
      <c r="R128" s="71">
        <v>0</v>
      </c>
      <c r="S128" s="71">
        <v>0.1628399606511933</v>
      </c>
      <c r="T128" s="72"/>
      <c r="U128" s="71">
        <v>0</v>
      </c>
      <c r="V128" s="71">
        <v>16</v>
      </c>
      <c r="W128" s="71">
        <v>8</v>
      </c>
      <c r="X128" s="71">
        <v>352</v>
      </c>
      <c r="Y128" s="71">
        <v>477</v>
      </c>
      <c r="Z128" s="71">
        <v>479</v>
      </c>
      <c r="AA128" s="71">
        <v>127</v>
      </c>
      <c r="AB128" s="71">
        <v>861</v>
      </c>
      <c r="AC128" s="71">
        <v>0</v>
      </c>
      <c r="AD128" s="71">
        <v>0.1628399606511933</v>
      </c>
      <c r="AE128" s="72"/>
      <c r="AF128" s="71">
        <v>0</v>
      </c>
      <c r="AG128" s="71">
        <v>29816.938603237191</v>
      </c>
      <c r="AH128" s="71">
        <v>48719.82562099566</v>
      </c>
      <c r="AI128" s="71">
        <v>2227821.7335118619</v>
      </c>
      <c r="AJ128" s="71">
        <v>1767679.017886925</v>
      </c>
      <c r="AK128" s="71">
        <v>0</v>
      </c>
      <c r="AL128" s="71">
        <v>0</v>
      </c>
      <c r="AM128" s="71">
        <v>118517.6063227297</v>
      </c>
      <c r="AN128" s="71">
        <v>0</v>
      </c>
      <c r="AO128" s="71">
        <v>0</v>
      </c>
      <c r="AP128" s="71">
        <v>4192555.121945749</v>
      </c>
      <c r="AQ128" s="72"/>
      <c r="AR128" s="71">
        <v>1</v>
      </c>
      <c r="AS128" s="71">
        <v>0</v>
      </c>
      <c r="AT128" s="71">
        <v>0</v>
      </c>
      <c r="AU128" s="71">
        <v>0</v>
      </c>
      <c r="AV128" s="71">
        <v>0</v>
      </c>
      <c r="AW128" s="71">
        <v>0</v>
      </c>
      <c r="AX128" s="71"/>
      <c r="AY128" s="72"/>
      <c r="AZ128" s="71">
        <v>5</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1830</v>
      </c>
      <c r="B129" s="70">
        <v>101</v>
      </c>
      <c r="C129" s="70">
        <v>16</v>
      </c>
      <c r="D129" s="70">
        <v>6</v>
      </c>
      <c r="E129" s="70">
        <v>2019</v>
      </c>
      <c r="F129" s="70" t="s">
        <v>158</v>
      </c>
      <c r="G129" s="70" t="s">
        <v>1574</v>
      </c>
      <c r="H129" s="70" t="s">
        <v>1575</v>
      </c>
      <c r="I129" s="148"/>
      <c r="J129" s="71">
        <v>0</v>
      </c>
      <c r="K129" s="71">
        <v>4.3075408880485097E-2</v>
      </c>
      <c r="L129" s="71">
        <v>0.34538812524771745</v>
      </c>
      <c r="M129" s="71">
        <v>1.6518863105696957</v>
      </c>
      <c r="N129" s="71">
        <v>2.2892660815747163</v>
      </c>
      <c r="O129" s="71">
        <v>0.74432926390405441</v>
      </c>
      <c r="P129" s="71">
        <v>0.60199159533097846</v>
      </c>
      <c r="Q129" s="71">
        <v>5.1836584416938503E-2</v>
      </c>
      <c r="R129" s="71">
        <v>0</v>
      </c>
      <c r="S129" s="71">
        <v>0.1911864614550676</v>
      </c>
      <c r="T129" s="72"/>
      <c r="U129" s="71">
        <v>0</v>
      </c>
      <c r="V129" s="71">
        <v>16</v>
      </c>
      <c r="W129" s="71">
        <v>8</v>
      </c>
      <c r="X129" s="71">
        <v>352</v>
      </c>
      <c r="Y129" s="71">
        <v>472</v>
      </c>
      <c r="Z129" s="71">
        <v>466</v>
      </c>
      <c r="AA129" s="71">
        <v>125</v>
      </c>
      <c r="AB129" s="71">
        <v>840</v>
      </c>
      <c r="AC129" s="71">
        <v>0</v>
      </c>
      <c r="AD129" s="71">
        <v>0.1911864614550676</v>
      </c>
      <c r="AE129" s="72"/>
      <c r="AF129" s="71">
        <v>0</v>
      </c>
      <c r="AG129" s="71">
        <v>29808.108970911118</v>
      </c>
      <c r="AH129" s="71">
        <v>52602.858953961571</v>
      </c>
      <c r="AI129" s="71">
        <v>2183080.3557070461</v>
      </c>
      <c r="AJ129" s="71">
        <v>1845082.263165565</v>
      </c>
      <c r="AK129" s="71">
        <v>0</v>
      </c>
      <c r="AL129" s="71">
        <v>0</v>
      </c>
      <c r="AM129" s="71">
        <v>114401.67648338559</v>
      </c>
      <c r="AN129" s="71">
        <v>0</v>
      </c>
      <c r="AO129" s="71">
        <v>0</v>
      </c>
      <c r="AP129" s="71">
        <v>4224975.2632808695</v>
      </c>
      <c r="AQ129" s="72"/>
      <c r="AR129" s="71">
        <v>1</v>
      </c>
      <c r="AS129" s="71">
        <v>0</v>
      </c>
      <c r="AT129" s="71">
        <v>0</v>
      </c>
      <c r="AU129" s="71">
        <v>0</v>
      </c>
      <c r="AV129" s="71">
        <v>0</v>
      </c>
      <c r="AW129" s="71">
        <v>0</v>
      </c>
      <c r="AX129" s="71"/>
      <c r="AY129" s="72"/>
      <c r="AZ129" s="71">
        <v>5</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1831</v>
      </c>
      <c r="B130" s="70">
        <v>102</v>
      </c>
      <c r="C130" s="70">
        <v>17</v>
      </c>
      <c r="D130" s="70">
        <v>6</v>
      </c>
      <c r="E130" s="70">
        <v>2020</v>
      </c>
      <c r="F130" s="70" t="s">
        <v>159</v>
      </c>
      <c r="G130" s="70" t="s">
        <v>1574</v>
      </c>
      <c r="H130" s="70" t="s">
        <v>1575</v>
      </c>
      <c r="I130" s="148"/>
      <c r="J130" s="71">
        <v>0</v>
      </c>
      <c r="K130" s="71">
        <v>4.364862522582031E-2</v>
      </c>
      <c r="L130" s="71">
        <v>0.43729030194489127</v>
      </c>
      <c r="M130" s="71">
        <v>1.2852617336632126</v>
      </c>
      <c r="N130" s="71">
        <v>2.0582327651275056</v>
      </c>
      <c r="O130" s="71">
        <v>0.65773541892016441</v>
      </c>
      <c r="P130" s="71">
        <v>0.56183898549369582</v>
      </c>
      <c r="Q130" s="71">
        <v>4.8052989570119699E-2</v>
      </c>
      <c r="R130" s="71">
        <v>0</v>
      </c>
      <c r="S130" s="71">
        <v>0.24590843554883299</v>
      </c>
      <c r="T130" s="72"/>
      <c r="U130" s="71">
        <v>0</v>
      </c>
      <c r="V130" s="71">
        <v>15</v>
      </c>
      <c r="W130" s="71">
        <v>9</v>
      </c>
      <c r="X130" s="71">
        <v>288</v>
      </c>
      <c r="Y130" s="71">
        <v>463</v>
      </c>
      <c r="Z130" s="71">
        <v>470</v>
      </c>
      <c r="AA130" s="71">
        <v>124</v>
      </c>
      <c r="AB130" s="71">
        <v>815</v>
      </c>
      <c r="AC130" s="71">
        <v>0</v>
      </c>
      <c r="AD130" s="71">
        <v>0.24590843554883299</v>
      </c>
      <c r="AE130" s="72"/>
      <c r="AF130" s="71"/>
      <c r="AG130" s="71">
        <v>27965.700194085541</v>
      </c>
      <c r="AH130" s="71">
        <v>64127.87417432206</v>
      </c>
      <c r="AI130" s="71">
        <v>1653604.3175225272</v>
      </c>
      <c r="AJ130" s="71">
        <v>1901303.8609172611</v>
      </c>
      <c r="AK130" s="71"/>
      <c r="AL130" s="71"/>
      <c r="AM130" s="71">
        <v>106366.55483885719</v>
      </c>
      <c r="AN130" s="71"/>
      <c r="AO130" s="71"/>
      <c r="AP130" s="71">
        <v>3753368.3076470527</v>
      </c>
      <c r="AQ130" s="72"/>
      <c r="AR130" s="71">
        <v>1</v>
      </c>
      <c r="AS130" s="71">
        <v>0</v>
      </c>
      <c r="AT130" s="71">
        <v>0</v>
      </c>
      <c r="AU130" s="71">
        <v>0</v>
      </c>
      <c r="AV130" s="71">
        <v>0</v>
      </c>
      <c r="AW130" s="71">
        <v>0</v>
      </c>
      <c r="AX130" s="71"/>
      <c r="AY130" s="72"/>
      <c r="AZ130" s="71">
        <v>5</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1832</v>
      </c>
      <c r="B131" s="70">
        <v>102</v>
      </c>
      <c r="C131" s="70">
        <v>18</v>
      </c>
      <c r="D131" s="70">
        <v>6</v>
      </c>
      <c r="E131" s="70">
        <v>2021</v>
      </c>
      <c r="F131" s="70" t="s">
        <v>160</v>
      </c>
      <c r="G131" s="70" t="s">
        <v>1574</v>
      </c>
      <c r="H131" s="70" t="s">
        <v>1575</v>
      </c>
      <c r="I131" s="148"/>
      <c r="J131" s="71">
        <v>0</v>
      </c>
      <c r="K131" s="71">
        <v>4.2045742205894562E-2</v>
      </c>
      <c r="L131" s="71">
        <v>0.39906629476565425</v>
      </c>
      <c r="M131" s="71">
        <v>1.3053330155357166</v>
      </c>
      <c r="N131" s="71">
        <v>2.0422314259768237</v>
      </c>
      <c r="O131" s="71">
        <v>0.66869474828584274</v>
      </c>
      <c r="P131" s="71">
        <v>0.58082623770349329</v>
      </c>
      <c r="Q131" s="71">
        <v>4.65345245957565E-2</v>
      </c>
      <c r="R131" s="71">
        <v>0</v>
      </c>
      <c r="S131" s="71">
        <v>0.1980848185258782</v>
      </c>
      <c r="T131" s="72"/>
      <c r="U131" s="71"/>
      <c r="V131" s="71">
        <v>15</v>
      </c>
      <c r="W131" s="71">
        <v>9</v>
      </c>
      <c r="X131" s="71">
        <v>288</v>
      </c>
      <c r="Y131" s="71">
        <v>465</v>
      </c>
      <c r="Z131" s="71">
        <v>492</v>
      </c>
      <c r="AA131" s="71">
        <v>125</v>
      </c>
      <c r="AB131" s="71">
        <v>797</v>
      </c>
      <c r="AC131" s="71">
        <v>0</v>
      </c>
      <c r="AD131" s="71">
        <v>0.1980848185258782</v>
      </c>
      <c r="AE131" s="72"/>
      <c r="AF131" s="71">
        <v>0</v>
      </c>
      <c r="AG131" s="71">
        <v>28448.623939671932</v>
      </c>
      <c r="AH131" s="71">
        <v>57494.371207471719</v>
      </c>
      <c r="AI131" s="71">
        <v>1814494.1158098602</v>
      </c>
      <c r="AJ131" s="71">
        <v>1860094.7939344549</v>
      </c>
      <c r="AK131" s="71">
        <v>0</v>
      </c>
      <c r="AL131" s="71">
        <v>0</v>
      </c>
      <c r="AM131" s="71">
        <v>104617.31858281893</v>
      </c>
      <c r="AN131" s="71">
        <v>0</v>
      </c>
      <c r="AO131" s="71">
        <v>0</v>
      </c>
      <c r="AP131" s="71">
        <v>3865149.2234742776</v>
      </c>
      <c r="AQ131" s="72"/>
      <c r="AR131" s="71">
        <v>1</v>
      </c>
      <c r="AS131" s="71">
        <v>0</v>
      </c>
      <c r="AT131" s="71">
        <v>0</v>
      </c>
      <c r="AU131" s="71">
        <v>0</v>
      </c>
      <c r="AV131" s="71">
        <v>0</v>
      </c>
      <c r="AW131" s="71">
        <v>0</v>
      </c>
      <c r="AX131" s="71"/>
      <c r="AY131" s="72"/>
      <c r="AZ131" s="71">
        <v>5</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1578</v>
      </c>
      <c r="B132" s="70">
        <v>102</v>
      </c>
      <c r="C132" s="70">
        <v>19</v>
      </c>
      <c r="D132" s="70">
        <v>6</v>
      </c>
      <c r="E132" s="70">
        <v>2022</v>
      </c>
      <c r="F132" s="70" t="s">
        <v>161</v>
      </c>
      <c r="G132" s="70" t="s">
        <v>1574</v>
      </c>
      <c r="H132" s="70" t="s">
        <v>1575</v>
      </c>
      <c r="I132" s="148"/>
      <c r="J132" s="71">
        <v>0</v>
      </c>
      <c r="K132" s="71">
        <v>4.0219026134012494E-2</v>
      </c>
      <c r="L132" s="71">
        <v>0.3578156226326249</v>
      </c>
      <c r="M132" s="71">
        <v>1.3308554501338272</v>
      </c>
      <c r="N132" s="71">
        <v>1.9809877550023736</v>
      </c>
      <c r="O132" s="71">
        <v>0.69379575228094648</v>
      </c>
      <c r="P132" s="71">
        <v>0.56295115338259627</v>
      </c>
      <c r="Q132" s="71">
        <v>4.6036216840539899E-2</v>
      </c>
      <c r="R132" s="71">
        <v>0</v>
      </c>
      <c r="S132" s="71">
        <v>0.21951401815913049</v>
      </c>
      <c r="T132" s="72"/>
      <c r="U132" s="71"/>
      <c r="V132" s="71">
        <v>15</v>
      </c>
      <c r="W132" s="71">
        <v>9</v>
      </c>
      <c r="X132" s="71">
        <v>288</v>
      </c>
      <c r="Y132" s="71">
        <v>458</v>
      </c>
      <c r="Z132" s="71">
        <v>485</v>
      </c>
      <c r="AA132" s="71">
        <v>123</v>
      </c>
      <c r="AB132" s="71">
        <v>782</v>
      </c>
      <c r="AC132" s="71">
        <v>0</v>
      </c>
      <c r="AD132" s="71">
        <v>0.21951401815913049</v>
      </c>
      <c r="AE132" s="72"/>
      <c r="AF132" s="71">
        <v>0</v>
      </c>
      <c r="AG132" s="71">
        <v>28698.532917637494</v>
      </c>
      <c r="AH132" s="71">
        <v>63819.280596412871</v>
      </c>
      <c r="AI132" s="71">
        <v>1802018.3355036266</v>
      </c>
      <c r="AJ132" s="71">
        <v>1864914.0251822066</v>
      </c>
      <c r="AK132" s="71">
        <v>0</v>
      </c>
      <c r="AL132" s="71">
        <v>0</v>
      </c>
      <c r="AM132" s="71">
        <v>100977.54422636438</v>
      </c>
      <c r="AN132" s="71">
        <v>0</v>
      </c>
      <c r="AO132" s="71">
        <v>0</v>
      </c>
      <c r="AP132" s="71">
        <v>3860427.7184262481</v>
      </c>
      <c r="AQ132" s="72"/>
      <c r="AR132" s="71">
        <v>1</v>
      </c>
      <c r="AS132" s="71">
        <v>0</v>
      </c>
      <c r="AT132" s="71">
        <v>0</v>
      </c>
      <c r="AU132" s="71">
        <v>0</v>
      </c>
      <c r="AV132" s="71">
        <v>0</v>
      </c>
      <c r="AW132" s="71">
        <v>0</v>
      </c>
      <c r="AX132" s="71"/>
      <c r="AY132" s="72"/>
      <c r="AZ132" s="71">
        <v>5</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1833</v>
      </c>
      <c r="B133" s="70">
        <v>102</v>
      </c>
      <c r="C133" s="70">
        <v>20</v>
      </c>
      <c r="D133" s="70">
        <v>6</v>
      </c>
      <c r="E133" s="70">
        <v>2023</v>
      </c>
      <c r="F133" s="70" t="s">
        <v>1539</v>
      </c>
      <c r="G133" s="70" t="s">
        <v>1574</v>
      </c>
      <c r="H133" s="70" t="s">
        <v>1575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v>
      </c>
      <c r="AS133" s="71">
        <v>0</v>
      </c>
      <c r="AT133" s="71">
        <v>0</v>
      </c>
      <c r="AU133" s="71">
        <v>0</v>
      </c>
      <c r="AV133" s="71">
        <v>0</v>
      </c>
      <c r="AW133" s="71">
        <v>0</v>
      </c>
      <c r="AX133" s="71"/>
      <c r="AY133" s="72"/>
      <c r="AZ133" s="71">
        <v>5</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1573</v>
      </c>
      <c r="B134" s="70">
        <v>102</v>
      </c>
      <c r="C134" s="70">
        <v>21</v>
      </c>
      <c r="D134" s="70">
        <v>6</v>
      </c>
      <c r="E134" s="70">
        <v>2024</v>
      </c>
      <c r="F134" s="70" t="s">
        <v>1554</v>
      </c>
      <c r="G134" s="70" t="s">
        <v>1574</v>
      </c>
      <c r="H134" s="70" t="s">
        <v>1575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1834</v>
      </c>
      <c r="B135" s="70">
        <v>154</v>
      </c>
      <c r="C135" s="70">
        <v>1</v>
      </c>
      <c r="D135" s="70">
        <v>10</v>
      </c>
      <c r="E135" s="70">
        <v>1990</v>
      </c>
      <c r="F135" s="70" t="s">
        <v>787</v>
      </c>
      <c r="G135" s="70" t="s">
        <v>1835</v>
      </c>
      <c r="H135" s="70" t="s">
        <v>1836</v>
      </c>
      <c r="I135" s="148"/>
      <c r="J135" s="71">
        <v>0</v>
      </c>
      <c r="K135" s="71">
        <v>5.1391106185344038E-2</v>
      </c>
      <c r="L135" s="71">
        <v>0</v>
      </c>
      <c r="M135" s="71">
        <v>1.457485469205291</v>
      </c>
      <c r="N135" s="71">
        <v>1.2832173955339019</v>
      </c>
      <c r="O135" s="71">
        <v>0.53001167561450824</v>
      </c>
      <c r="P135" s="71">
        <v>0.7248433237704015</v>
      </c>
      <c r="Q135" s="71">
        <v>4.3728345178588701E-2</v>
      </c>
      <c r="R135" s="71">
        <v>1.056709572930643</v>
      </c>
      <c r="S135" s="71">
        <v>4.4721593130878819E-2</v>
      </c>
      <c r="T135" s="72"/>
      <c r="U135" s="71">
        <v>0</v>
      </c>
      <c r="V135" s="71">
        <v>12</v>
      </c>
      <c r="W135" s="71">
        <v>0</v>
      </c>
      <c r="X135" s="71">
        <v>316</v>
      </c>
      <c r="Y135" s="71">
        <v>295</v>
      </c>
      <c r="Z135" s="71">
        <v>218</v>
      </c>
      <c r="AA135" s="71">
        <v>176</v>
      </c>
      <c r="AB135" s="71">
        <v>710</v>
      </c>
      <c r="AC135" s="71">
        <v>183024</v>
      </c>
      <c r="AD135" s="71">
        <v>4.4721593130878819E-2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1837</v>
      </c>
      <c r="B136" s="70">
        <v>155</v>
      </c>
      <c r="C136" s="70">
        <v>2</v>
      </c>
      <c r="D136" s="70">
        <v>10</v>
      </c>
      <c r="E136" s="70">
        <v>2005</v>
      </c>
      <c r="F136" s="70" t="s">
        <v>789</v>
      </c>
      <c r="G136" s="70" t="s">
        <v>1835</v>
      </c>
      <c r="H136" s="70" t="s">
        <v>1836</v>
      </c>
      <c r="I136" s="148"/>
      <c r="J136" s="71">
        <v>0</v>
      </c>
      <c r="K136" s="71">
        <v>5.6561089992324072E-2</v>
      </c>
      <c r="L136" s="71">
        <v>9.2002427316422081E-2</v>
      </c>
      <c r="M136" s="71">
        <v>2.6927868431441921</v>
      </c>
      <c r="N136" s="71">
        <v>1.8443854200223819</v>
      </c>
      <c r="O136" s="71">
        <v>0.77946735162864722</v>
      </c>
      <c r="P136" s="71">
        <v>1.433169099789753</v>
      </c>
      <c r="Q136" s="71">
        <v>4.3714423169833899E-2</v>
      </c>
      <c r="R136" s="71">
        <v>1.7286841613588431</v>
      </c>
      <c r="S136" s="71">
        <v>0.19049993000000001</v>
      </c>
      <c r="T136" s="72"/>
      <c r="U136" s="71">
        <v>0</v>
      </c>
      <c r="V136" s="71">
        <v>15</v>
      </c>
      <c r="W136" s="71">
        <v>1</v>
      </c>
      <c r="X136" s="71">
        <v>251</v>
      </c>
      <c r="Y136" s="71">
        <v>372</v>
      </c>
      <c r="Z136" s="71">
        <v>371</v>
      </c>
      <c r="AA136" s="71">
        <v>285</v>
      </c>
      <c r="AB136" s="71">
        <v>742</v>
      </c>
      <c r="AC136" s="71">
        <v>305682</v>
      </c>
      <c r="AD136" s="71">
        <v>0.19049993000000001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1838</v>
      </c>
      <c r="B137" s="70">
        <v>156</v>
      </c>
      <c r="C137" s="70">
        <v>3</v>
      </c>
      <c r="D137" s="70">
        <v>10</v>
      </c>
      <c r="E137" s="70">
        <v>2006</v>
      </c>
      <c r="F137" s="70" t="s">
        <v>790</v>
      </c>
      <c r="G137" s="70" t="s">
        <v>1835</v>
      </c>
      <c r="H137" s="70" t="s">
        <v>1836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1839</v>
      </c>
      <c r="B138" s="70">
        <v>157</v>
      </c>
      <c r="C138" s="70">
        <v>4</v>
      </c>
      <c r="D138" s="70">
        <v>10</v>
      </c>
      <c r="E138" s="70">
        <v>2007</v>
      </c>
      <c r="F138" s="70" t="s">
        <v>791</v>
      </c>
      <c r="G138" s="70" t="s">
        <v>1835</v>
      </c>
      <c r="H138" s="70" t="s">
        <v>1836</v>
      </c>
      <c r="I138" s="148"/>
      <c r="J138" s="71">
        <v>0</v>
      </c>
      <c r="K138" s="71">
        <v>5.5800003542934198E-2</v>
      </c>
      <c r="L138" s="71">
        <v>0</v>
      </c>
      <c r="M138" s="71">
        <v>3.113377761258878</v>
      </c>
      <c r="N138" s="71">
        <v>1.69937884664022</v>
      </c>
      <c r="O138" s="71">
        <v>0.69928475710606008</v>
      </c>
      <c r="P138" s="71">
        <v>1.47577890760207</v>
      </c>
      <c r="Q138" s="71">
        <v>4.55952575916043E-2</v>
      </c>
      <c r="R138" s="71">
        <v>1.60057299606234</v>
      </c>
      <c r="S138" s="71">
        <v>0.14674506616999999</v>
      </c>
      <c r="T138" s="72"/>
      <c r="U138" s="71">
        <v>0</v>
      </c>
      <c r="V138" s="71">
        <v>15</v>
      </c>
      <c r="W138" s="71">
        <v>0</v>
      </c>
      <c r="X138" s="71">
        <v>403</v>
      </c>
      <c r="Y138" s="71">
        <v>386</v>
      </c>
      <c r="Z138" s="71">
        <v>346</v>
      </c>
      <c r="AA138" s="71">
        <v>289</v>
      </c>
      <c r="AB138" s="71">
        <v>733</v>
      </c>
      <c r="AC138" s="71">
        <v>291149</v>
      </c>
      <c r="AD138" s="71">
        <v>0.14674506616999999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1840</v>
      </c>
      <c r="B139" s="70">
        <v>158</v>
      </c>
      <c r="C139" s="70">
        <v>5</v>
      </c>
      <c r="D139" s="70">
        <v>10</v>
      </c>
      <c r="E139" s="70">
        <v>2008</v>
      </c>
      <c r="F139" s="70" t="s">
        <v>792</v>
      </c>
      <c r="G139" s="70" t="s">
        <v>1835</v>
      </c>
      <c r="H139" s="70" t="s">
        <v>1836</v>
      </c>
      <c r="I139" s="148"/>
      <c r="J139" s="71">
        <v>0</v>
      </c>
      <c r="K139" s="71">
        <v>4.31979039536666E-2</v>
      </c>
      <c r="L139" s="71">
        <v>0</v>
      </c>
      <c r="M139" s="71">
        <v>3.4800390899393809</v>
      </c>
      <c r="N139" s="71">
        <v>1.814635436964952</v>
      </c>
      <c r="O139" s="71">
        <v>0.6462854569999803</v>
      </c>
      <c r="P139" s="71">
        <v>1.423090221129085</v>
      </c>
      <c r="Q139" s="71">
        <v>4.3817098133582498E-2</v>
      </c>
      <c r="R139" s="71">
        <v>1.5208466141535659</v>
      </c>
      <c r="S139" s="71">
        <v>0.20463812654999999</v>
      </c>
      <c r="T139" s="72"/>
      <c r="U139" s="71">
        <v>0</v>
      </c>
      <c r="V139" s="71">
        <v>15</v>
      </c>
      <c r="W139" s="71">
        <v>0</v>
      </c>
      <c r="X139" s="71">
        <v>403</v>
      </c>
      <c r="Y139" s="71">
        <v>390</v>
      </c>
      <c r="Z139" s="71">
        <v>331</v>
      </c>
      <c r="AA139" s="71">
        <v>279</v>
      </c>
      <c r="AB139" s="71">
        <v>716</v>
      </c>
      <c r="AC139" s="71">
        <v>287267</v>
      </c>
      <c r="AD139" s="71">
        <v>0.20463812654999999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1841</v>
      </c>
      <c r="B140" s="70">
        <v>159</v>
      </c>
      <c r="C140" s="70">
        <v>6</v>
      </c>
      <c r="D140" s="70">
        <v>10</v>
      </c>
      <c r="E140" s="70">
        <v>2009</v>
      </c>
      <c r="F140" s="70" t="s">
        <v>176</v>
      </c>
      <c r="G140" s="1064" t="s">
        <v>1835</v>
      </c>
      <c r="H140" s="70" t="s">
        <v>1836</v>
      </c>
      <c r="I140" s="148"/>
      <c r="J140" s="71">
        <v>0</v>
      </c>
      <c r="K140" s="71">
        <v>3.7511688716838049E-2</v>
      </c>
      <c r="L140" s="71">
        <v>0.31554717757206879</v>
      </c>
      <c r="M140" s="71">
        <v>3.5131549177861059</v>
      </c>
      <c r="N140" s="71">
        <v>1.60951118686284</v>
      </c>
      <c r="O140" s="71">
        <v>0.66465631330518016</v>
      </c>
      <c r="P140" s="71">
        <v>1.4458209516082809</v>
      </c>
      <c r="Q140" s="71">
        <v>3.9525608965771099E-2</v>
      </c>
      <c r="R140" s="71">
        <v>1.5109863645271979</v>
      </c>
      <c r="S140" s="71">
        <v>0.1858564057</v>
      </c>
      <c r="T140" s="72"/>
      <c r="U140" s="71">
        <v>0</v>
      </c>
      <c r="V140" s="71">
        <v>13</v>
      </c>
      <c r="W140" s="71">
        <v>7</v>
      </c>
      <c r="X140" s="71">
        <v>454</v>
      </c>
      <c r="Y140" s="71">
        <v>388</v>
      </c>
      <c r="Z140" s="71">
        <v>336</v>
      </c>
      <c r="AA140" s="71">
        <v>291</v>
      </c>
      <c r="AB140" s="71">
        <v>678</v>
      </c>
      <c r="AC140" s="71">
        <v>278435</v>
      </c>
      <c r="AD140" s="71">
        <v>0.1858564057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0.32500000000000001</v>
      </c>
      <c r="BL140" s="71">
        <v>0</v>
      </c>
      <c r="BM140" s="71">
        <v>0</v>
      </c>
      <c r="BN140" s="72"/>
      <c r="BO140" s="71">
        <v>0</v>
      </c>
      <c r="BP140" s="71">
        <v>0</v>
      </c>
      <c r="BQ140" s="71">
        <v>0</v>
      </c>
      <c r="BR140" s="71">
        <v>1</v>
      </c>
      <c r="BS140" s="71">
        <v>0</v>
      </c>
      <c r="BT140" s="71">
        <v>0</v>
      </c>
      <c r="BU140"/>
      <c r="BV140" s="70">
        <v>0.32500000000000001</v>
      </c>
      <c r="BW140" s="70">
        <v>0</v>
      </c>
      <c r="BX140" s="70">
        <v>0</v>
      </c>
      <c r="BY140" s="70">
        <v>0</v>
      </c>
      <c r="BZ140" s="70">
        <v>0</v>
      </c>
      <c r="CA140" s="70">
        <v>0</v>
      </c>
      <c r="CB140" s="70">
        <v>0</v>
      </c>
      <c r="CC140" s="70">
        <v>0</v>
      </c>
      <c r="CD140" s="70">
        <v>0</v>
      </c>
    </row>
    <row r="141" spans="1:82">
      <c r="A141" s="70" t="s">
        <v>1842</v>
      </c>
      <c r="B141" s="70">
        <v>160</v>
      </c>
      <c r="C141" s="70">
        <v>7</v>
      </c>
      <c r="D141" s="70">
        <v>10</v>
      </c>
      <c r="E141" s="70">
        <v>2010</v>
      </c>
      <c r="F141" s="70" t="s">
        <v>177</v>
      </c>
      <c r="G141" s="1064" t="s">
        <v>1835</v>
      </c>
      <c r="H141" s="70" t="s">
        <v>1836</v>
      </c>
      <c r="I141" s="148"/>
      <c r="J141" s="71">
        <v>0</v>
      </c>
      <c r="K141" s="71">
        <v>3.9769272672759759E-2</v>
      </c>
      <c r="L141" s="71">
        <v>0.30764757592143238</v>
      </c>
      <c r="M141" s="71">
        <v>3.642156668554676</v>
      </c>
      <c r="N141" s="71">
        <v>1.7907399452253501</v>
      </c>
      <c r="O141" s="71">
        <v>0.67930302244414109</v>
      </c>
      <c r="P141" s="71">
        <v>1.477757553023971</v>
      </c>
      <c r="Q141" s="71">
        <v>4.28914711717324E-2</v>
      </c>
      <c r="R141" s="71">
        <v>1.5938114052407191</v>
      </c>
      <c r="S141" s="71">
        <v>0.11749550064</v>
      </c>
      <c r="T141" s="72"/>
      <c r="U141" s="71">
        <v>0</v>
      </c>
      <c r="V141" s="71">
        <v>13</v>
      </c>
      <c r="W141" s="71">
        <v>7</v>
      </c>
      <c r="X141" s="71">
        <v>454</v>
      </c>
      <c r="Y141" s="71">
        <v>409</v>
      </c>
      <c r="Z141" s="71">
        <v>345</v>
      </c>
      <c r="AA141" s="71">
        <v>290</v>
      </c>
      <c r="AB141" s="71">
        <v>705</v>
      </c>
      <c r="AC141" s="71">
        <v>278325</v>
      </c>
      <c r="AD141" s="71">
        <v>0.11749550064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0.33900000000000002</v>
      </c>
      <c r="BL141" s="71">
        <v>0</v>
      </c>
      <c r="BM141" s="71">
        <v>0</v>
      </c>
      <c r="BN141" s="72"/>
      <c r="BO141" s="71">
        <v>0</v>
      </c>
      <c r="BP141" s="71">
        <v>0</v>
      </c>
      <c r="BQ141" s="71">
        <v>0</v>
      </c>
      <c r="BR141" s="71">
        <v>1</v>
      </c>
      <c r="BS141" s="71">
        <v>0</v>
      </c>
      <c r="BT141" s="71">
        <v>0</v>
      </c>
      <c r="BU141"/>
      <c r="BV141" s="70">
        <v>0.33900000000000002</v>
      </c>
      <c r="BW141" s="70">
        <v>0</v>
      </c>
      <c r="BX141" s="70">
        <v>0</v>
      </c>
      <c r="BY141" s="70">
        <v>0</v>
      </c>
      <c r="BZ141" s="70">
        <v>0</v>
      </c>
      <c r="CA141" s="70">
        <v>0</v>
      </c>
      <c r="CB141" s="70">
        <v>0</v>
      </c>
      <c r="CC141" s="70">
        <v>0</v>
      </c>
      <c r="CD141" s="70">
        <v>0</v>
      </c>
    </row>
    <row r="142" spans="1:82">
      <c r="A142" s="70" t="s">
        <v>1843</v>
      </c>
      <c r="B142" s="70">
        <v>161</v>
      </c>
      <c r="C142" s="70">
        <v>8</v>
      </c>
      <c r="D142" s="70">
        <v>10</v>
      </c>
      <c r="E142" s="70">
        <v>2011</v>
      </c>
      <c r="F142" s="70" t="s">
        <v>178</v>
      </c>
      <c r="G142" s="70" t="s">
        <v>1835</v>
      </c>
      <c r="H142" s="70" t="s">
        <v>1836</v>
      </c>
      <c r="I142" s="148"/>
      <c r="J142" s="71">
        <v>0</v>
      </c>
      <c r="K142" s="71">
        <v>4.493192471595156E-2</v>
      </c>
      <c r="L142" s="71">
        <v>0.34538264754524589</v>
      </c>
      <c r="M142" s="71">
        <v>3.5453459064241191</v>
      </c>
      <c r="N142" s="71">
        <v>1.837534595294976</v>
      </c>
      <c r="O142" s="71">
        <v>0.67256747221603241</v>
      </c>
      <c r="P142" s="71">
        <v>1.4053619976468656</v>
      </c>
      <c r="Q142" s="71">
        <v>4.8843221095337203E-2</v>
      </c>
      <c r="R142" s="71">
        <v>1.5322208333863561</v>
      </c>
      <c r="S142" s="71">
        <v>0.12548229945</v>
      </c>
      <c r="T142" s="72"/>
      <c r="U142" s="71">
        <v>0</v>
      </c>
      <c r="V142" s="71">
        <v>13</v>
      </c>
      <c r="W142" s="71">
        <v>7</v>
      </c>
      <c r="X142" s="71">
        <v>454</v>
      </c>
      <c r="Y142" s="71">
        <v>407</v>
      </c>
      <c r="Z142" s="71">
        <v>349</v>
      </c>
      <c r="AA142" s="71">
        <v>284</v>
      </c>
      <c r="AB142" s="71">
        <v>696</v>
      </c>
      <c r="AC142" s="71">
        <v>267127</v>
      </c>
      <c r="AD142" s="71">
        <v>0.12548229945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0.35199999999999998</v>
      </c>
      <c r="BL142" s="71">
        <v>0</v>
      </c>
      <c r="BM142" s="71">
        <v>0</v>
      </c>
      <c r="BN142" s="72"/>
      <c r="BO142" s="71">
        <v>0</v>
      </c>
      <c r="BP142" s="71">
        <v>0</v>
      </c>
      <c r="BQ142" s="71">
        <v>0</v>
      </c>
      <c r="BR142" s="71">
        <v>1</v>
      </c>
      <c r="BS142" s="71">
        <v>0</v>
      </c>
      <c r="BT142" s="71">
        <v>0</v>
      </c>
      <c r="BU142"/>
      <c r="BV142" s="70">
        <v>0.35199999999999998</v>
      </c>
      <c r="BW142" s="70">
        <v>0</v>
      </c>
      <c r="BX142" s="70">
        <v>0</v>
      </c>
      <c r="BY142" s="70">
        <v>0</v>
      </c>
      <c r="BZ142" s="70">
        <v>0</v>
      </c>
      <c r="CA142" s="70">
        <v>0</v>
      </c>
      <c r="CB142" s="70">
        <v>0</v>
      </c>
      <c r="CC142" s="70">
        <v>0</v>
      </c>
      <c r="CD142" s="70">
        <v>0</v>
      </c>
    </row>
    <row r="143" spans="1:82">
      <c r="A143" s="70" t="s">
        <v>1844</v>
      </c>
      <c r="B143" s="70">
        <v>162</v>
      </c>
      <c r="C143" s="70">
        <v>9</v>
      </c>
      <c r="D143" s="70">
        <v>10</v>
      </c>
      <c r="E143" s="70">
        <v>2012</v>
      </c>
      <c r="F143" s="70" t="s">
        <v>179</v>
      </c>
      <c r="G143" s="70" t="s">
        <v>1835</v>
      </c>
      <c r="H143" s="70" t="s">
        <v>1836</v>
      </c>
      <c r="I143" s="148"/>
      <c r="J143" s="71">
        <v>0</v>
      </c>
      <c r="K143" s="71">
        <v>3.9766063444873719E-2</v>
      </c>
      <c r="L143" s="71">
        <v>0.33323418297633961</v>
      </c>
      <c r="M143" s="71">
        <v>3.6748549092016249</v>
      </c>
      <c r="N143" s="71">
        <v>1.7605326882697949</v>
      </c>
      <c r="O143" s="71">
        <v>0.67683474857706039</v>
      </c>
      <c r="P143" s="71">
        <v>1.4531707068453283</v>
      </c>
      <c r="Q143" s="71">
        <v>5.3905880890077702E-2</v>
      </c>
      <c r="R143" s="71">
        <v>1.5516515456755271</v>
      </c>
      <c r="S143" s="71">
        <v>0.16208265474</v>
      </c>
      <c r="T143" s="72"/>
      <c r="U143" s="71">
        <v>0</v>
      </c>
      <c r="V143" s="71">
        <v>13</v>
      </c>
      <c r="W143" s="71">
        <v>7</v>
      </c>
      <c r="X143" s="71">
        <v>454</v>
      </c>
      <c r="Y143" s="71">
        <v>448</v>
      </c>
      <c r="Z143" s="71">
        <v>354</v>
      </c>
      <c r="AA143" s="71">
        <v>292</v>
      </c>
      <c r="AB143" s="71">
        <v>707</v>
      </c>
      <c r="AC143" s="71">
        <v>263508</v>
      </c>
      <c r="AD143" s="71">
        <v>0.16208265474</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0.33</v>
      </c>
      <c r="BL143" s="71">
        <v>0</v>
      </c>
      <c r="BM143" s="71">
        <v>0</v>
      </c>
      <c r="BN143" s="72"/>
      <c r="BO143" s="71">
        <v>0</v>
      </c>
      <c r="BP143" s="71">
        <v>0</v>
      </c>
      <c r="BQ143" s="71">
        <v>0</v>
      </c>
      <c r="BR143" s="71">
        <v>1</v>
      </c>
      <c r="BS143" s="71">
        <v>0</v>
      </c>
      <c r="BT143" s="71">
        <v>0</v>
      </c>
      <c r="BU143"/>
      <c r="BV143" s="70">
        <v>0.33</v>
      </c>
      <c r="BW143" s="70">
        <v>0</v>
      </c>
      <c r="BX143" s="70">
        <v>0</v>
      </c>
      <c r="BY143" s="70">
        <v>0</v>
      </c>
      <c r="BZ143" s="70">
        <v>0</v>
      </c>
      <c r="CA143" s="70">
        <v>0</v>
      </c>
      <c r="CB143" s="70">
        <v>0</v>
      </c>
      <c r="CC143" s="70">
        <v>0</v>
      </c>
      <c r="CD143" s="70">
        <v>0</v>
      </c>
    </row>
    <row r="144" spans="1:82">
      <c r="A144" s="70" t="s">
        <v>1845</v>
      </c>
      <c r="B144" s="70">
        <v>163</v>
      </c>
      <c r="C144" s="70">
        <v>10</v>
      </c>
      <c r="D144" s="70">
        <v>10</v>
      </c>
      <c r="E144" s="70">
        <v>2013</v>
      </c>
      <c r="F144" s="70" t="s">
        <v>180</v>
      </c>
      <c r="G144" s="70" t="s">
        <v>1835</v>
      </c>
      <c r="H144" s="70" t="s">
        <v>1836</v>
      </c>
      <c r="I144" s="148"/>
      <c r="J144" s="71">
        <v>0</v>
      </c>
      <c r="K144" s="71">
        <v>3.6944986478016813E-2</v>
      </c>
      <c r="L144" s="71">
        <v>0.29867993126187609</v>
      </c>
      <c r="M144" s="71">
        <v>3.79321848998122</v>
      </c>
      <c r="N144" s="71">
        <v>1.6748050801177199</v>
      </c>
      <c r="O144" s="71">
        <v>0.66437910893137264</v>
      </c>
      <c r="P144" s="71">
        <v>1.4136879893281145</v>
      </c>
      <c r="Q144" s="71">
        <v>5.4535200127591103E-2</v>
      </c>
      <c r="R144" s="71">
        <v>1.6065035450700731</v>
      </c>
      <c r="S144" s="71">
        <v>8.1976730400000003E-2</v>
      </c>
      <c r="T144" s="72"/>
      <c r="U144" s="71">
        <v>0</v>
      </c>
      <c r="V144" s="71">
        <v>13</v>
      </c>
      <c r="W144" s="71">
        <v>7</v>
      </c>
      <c r="X144" s="71">
        <v>454</v>
      </c>
      <c r="Y144" s="71">
        <v>426</v>
      </c>
      <c r="Z144" s="71">
        <v>363</v>
      </c>
      <c r="AA144" s="71">
        <v>283</v>
      </c>
      <c r="AB144" s="71">
        <v>705</v>
      </c>
      <c r="AC144" s="71">
        <v>266313</v>
      </c>
      <c r="AD144" s="71">
        <v>8.1976730400000003E-2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0.33300000000000002</v>
      </c>
      <c r="BL144" s="71">
        <v>0</v>
      </c>
      <c r="BM144" s="71">
        <v>0</v>
      </c>
      <c r="BN144" s="72"/>
      <c r="BO144" s="71">
        <v>0</v>
      </c>
      <c r="BP144" s="71">
        <v>0</v>
      </c>
      <c r="BQ144" s="71">
        <v>0</v>
      </c>
      <c r="BR144" s="71">
        <v>1</v>
      </c>
      <c r="BS144" s="71">
        <v>0</v>
      </c>
      <c r="BT144" s="71">
        <v>0</v>
      </c>
      <c r="BU144"/>
      <c r="BV144" s="70">
        <v>0.33300000000000002</v>
      </c>
      <c r="BW144" s="70">
        <v>0</v>
      </c>
      <c r="BX144" s="70">
        <v>0</v>
      </c>
      <c r="BY144" s="70">
        <v>0</v>
      </c>
      <c r="BZ144" s="70">
        <v>0</v>
      </c>
      <c r="CA144" s="70">
        <v>0</v>
      </c>
      <c r="CB144" s="70">
        <v>0</v>
      </c>
      <c r="CC144" s="70">
        <v>0</v>
      </c>
      <c r="CD144" s="70">
        <v>0</v>
      </c>
    </row>
    <row r="145" spans="1:82">
      <c r="A145" s="70" t="s">
        <v>1846</v>
      </c>
      <c r="B145" s="70">
        <v>164</v>
      </c>
      <c r="C145" s="70">
        <v>11</v>
      </c>
      <c r="D145" s="70">
        <v>10</v>
      </c>
      <c r="E145" s="70">
        <v>2014</v>
      </c>
      <c r="F145" s="70" t="s">
        <v>181</v>
      </c>
      <c r="G145" s="70" t="s">
        <v>1835</v>
      </c>
      <c r="H145" s="70" t="s">
        <v>1836</v>
      </c>
      <c r="I145" s="148"/>
      <c r="J145" s="71">
        <v>0</v>
      </c>
      <c r="K145" s="71">
        <v>5.2681224262077407E-2</v>
      </c>
      <c r="L145" s="71">
        <v>0</v>
      </c>
      <c r="M145" s="71">
        <v>3.144775394514546</v>
      </c>
      <c r="N145" s="71">
        <v>1.6279956045885331</v>
      </c>
      <c r="O145" s="71">
        <v>0.6829387340322165</v>
      </c>
      <c r="P145" s="71">
        <v>1.3909081492337818</v>
      </c>
      <c r="Q145" s="71">
        <v>5.0690493137798401E-2</v>
      </c>
      <c r="R145" s="71">
        <v>1.5427583232034929</v>
      </c>
      <c r="S145" s="71">
        <v>0.1716067392</v>
      </c>
      <c r="T145" s="72"/>
      <c r="U145" s="71">
        <v>0</v>
      </c>
      <c r="V145" s="71">
        <v>17</v>
      </c>
      <c r="W145" s="71">
        <v>0</v>
      </c>
      <c r="X145" s="71">
        <v>426</v>
      </c>
      <c r="Y145" s="71">
        <v>413</v>
      </c>
      <c r="Z145" s="71">
        <v>393</v>
      </c>
      <c r="AA145" s="71">
        <v>277</v>
      </c>
      <c r="AB145" s="71">
        <v>683</v>
      </c>
      <c r="AC145" s="71">
        <v>256550</v>
      </c>
      <c r="AD145" s="71">
        <v>0.1716067392</v>
      </c>
      <c r="AE145" s="72"/>
      <c r="AF145" s="71"/>
      <c r="AG145" s="71"/>
      <c r="AH145" s="71"/>
      <c r="AI145" s="71"/>
      <c r="AJ145" s="71"/>
      <c r="AK145" s="71"/>
      <c r="AL145" s="71"/>
      <c r="AM145" s="71"/>
      <c r="AN145" s="71"/>
      <c r="AO145" s="71"/>
      <c r="AP145" s="71"/>
      <c r="AQ145" s="72"/>
      <c r="AR145" s="71">
        <v>0</v>
      </c>
      <c r="AS145" s="71">
        <v>1</v>
      </c>
      <c r="AT145" s="71">
        <v>0</v>
      </c>
      <c r="AU145" s="71">
        <v>0</v>
      </c>
      <c r="AV145" s="71">
        <v>0</v>
      </c>
      <c r="AW145" s="71">
        <v>0</v>
      </c>
      <c r="AX145" s="71"/>
      <c r="AY145" s="72"/>
      <c r="AZ145" s="71">
        <v>0</v>
      </c>
      <c r="BA145" s="71">
        <v>198</v>
      </c>
      <c r="BB145" s="71">
        <v>0</v>
      </c>
      <c r="BC145" s="71">
        <v>0</v>
      </c>
      <c r="BD145" s="71">
        <v>0</v>
      </c>
      <c r="BE145" s="71">
        <v>0</v>
      </c>
      <c r="BF145" s="71"/>
      <c r="BG145" s="72"/>
      <c r="BH145" s="71">
        <v>0</v>
      </c>
      <c r="BI145" s="71">
        <v>0</v>
      </c>
      <c r="BJ145" s="71">
        <v>0</v>
      </c>
      <c r="BK145" s="71">
        <v>0.33100000000000002</v>
      </c>
      <c r="BL145" s="71">
        <v>0</v>
      </c>
      <c r="BM145" s="71">
        <v>0</v>
      </c>
      <c r="BN145" s="72"/>
      <c r="BO145" s="71">
        <v>0</v>
      </c>
      <c r="BP145" s="71">
        <v>0</v>
      </c>
      <c r="BQ145" s="71">
        <v>0</v>
      </c>
      <c r="BR145" s="71">
        <v>1</v>
      </c>
      <c r="BS145" s="71">
        <v>0</v>
      </c>
      <c r="BT145" s="71">
        <v>0</v>
      </c>
      <c r="BU145"/>
      <c r="BV145" s="70">
        <v>0.33100000000000002</v>
      </c>
      <c r="BW145" s="70">
        <v>0</v>
      </c>
      <c r="BX145" s="70">
        <v>0</v>
      </c>
      <c r="BY145" s="70">
        <v>0</v>
      </c>
      <c r="BZ145" s="70">
        <v>0</v>
      </c>
      <c r="CA145" s="70">
        <v>0</v>
      </c>
      <c r="CB145" s="70">
        <v>0</v>
      </c>
      <c r="CC145" s="70">
        <v>0</v>
      </c>
      <c r="CD145" s="70">
        <v>0</v>
      </c>
    </row>
    <row r="146" spans="1:82">
      <c r="A146" s="70" t="s">
        <v>1847</v>
      </c>
      <c r="B146" s="70">
        <v>165</v>
      </c>
      <c r="C146" s="70">
        <v>12</v>
      </c>
      <c r="D146" s="70">
        <v>10</v>
      </c>
      <c r="E146" s="70">
        <v>2015</v>
      </c>
      <c r="F146" s="70" t="s">
        <v>182</v>
      </c>
      <c r="G146" s="70" t="s">
        <v>1835</v>
      </c>
      <c r="H146" s="70" t="s">
        <v>1836</v>
      </c>
      <c r="I146" s="148"/>
      <c r="J146" s="71">
        <v>0</v>
      </c>
      <c r="K146" s="71">
        <v>5.2393482024802783E-2</v>
      </c>
      <c r="L146" s="71">
        <v>0</v>
      </c>
      <c r="M146" s="71">
        <v>2.847063752492152</v>
      </c>
      <c r="N146" s="71">
        <v>1.5342211202195899</v>
      </c>
      <c r="O146" s="71">
        <v>0.69536196212805024</v>
      </c>
      <c r="P146" s="71">
        <v>1.4673864909808736</v>
      </c>
      <c r="Q146" s="71">
        <v>5.0349266481026902E-2</v>
      </c>
      <c r="R146" s="71">
        <v>1.5429375600339055</v>
      </c>
      <c r="S146" s="71">
        <v>0.203601216</v>
      </c>
      <c r="T146" s="72"/>
      <c r="U146" s="71">
        <v>0</v>
      </c>
      <c r="V146" s="71">
        <v>17</v>
      </c>
      <c r="W146" s="71">
        <v>0</v>
      </c>
      <c r="X146" s="71">
        <v>426</v>
      </c>
      <c r="Y146" s="71">
        <v>411</v>
      </c>
      <c r="Z146" s="71">
        <v>404</v>
      </c>
      <c r="AA146" s="71">
        <v>292</v>
      </c>
      <c r="AB146" s="71">
        <v>693</v>
      </c>
      <c r="AC146" s="71">
        <v>263740</v>
      </c>
      <c r="AD146" s="71">
        <v>0.203601216</v>
      </c>
      <c r="AE146" s="72"/>
      <c r="AF146" s="71">
        <v>0</v>
      </c>
      <c r="AG146" s="71">
        <v>33554.779869378173</v>
      </c>
      <c r="AH146" s="71">
        <v>0</v>
      </c>
      <c r="AI146" s="71">
        <v>2869471.512542834</v>
      </c>
      <c r="AJ146" s="71">
        <v>1676604.01734176</v>
      </c>
      <c r="AK146" s="71">
        <v>0</v>
      </c>
      <c r="AL146" s="71">
        <v>0</v>
      </c>
      <c r="AM146" s="71">
        <v>94972.742974335328</v>
      </c>
      <c r="AN146" s="71">
        <v>0</v>
      </c>
      <c r="AO146" s="71">
        <v>0</v>
      </c>
      <c r="AP146" s="71">
        <v>4674603.0527283074</v>
      </c>
      <c r="AQ146" s="72"/>
      <c r="AR146" s="71">
        <v>0</v>
      </c>
      <c r="AS146" s="71">
        <v>1</v>
      </c>
      <c r="AT146" s="71">
        <v>0</v>
      </c>
      <c r="AU146" s="71">
        <v>0</v>
      </c>
      <c r="AV146" s="71">
        <v>0</v>
      </c>
      <c r="AW146" s="71">
        <v>0</v>
      </c>
      <c r="AX146" s="71"/>
      <c r="AY146" s="72"/>
      <c r="AZ146" s="71">
        <v>0</v>
      </c>
      <c r="BA146" s="71">
        <v>198</v>
      </c>
      <c r="BB146" s="71">
        <v>0</v>
      </c>
      <c r="BC146" s="71">
        <v>0</v>
      </c>
      <c r="BD146" s="71">
        <v>0</v>
      </c>
      <c r="BE146" s="71">
        <v>0</v>
      </c>
      <c r="BF146" s="71"/>
      <c r="BG146" s="72"/>
      <c r="BH146" s="71">
        <v>0</v>
      </c>
      <c r="BI146" s="71">
        <v>0</v>
      </c>
      <c r="BJ146" s="71">
        <v>0</v>
      </c>
      <c r="BK146" s="71">
        <v>0.40899999999999997</v>
      </c>
      <c r="BL146" s="71">
        <v>0</v>
      </c>
      <c r="BM146" s="71">
        <v>0</v>
      </c>
      <c r="BN146" s="72"/>
      <c r="BO146" s="71">
        <v>0</v>
      </c>
      <c r="BP146" s="71">
        <v>0</v>
      </c>
      <c r="BQ146" s="71">
        <v>0</v>
      </c>
      <c r="BR146" s="71">
        <v>1</v>
      </c>
      <c r="BS146" s="71">
        <v>0</v>
      </c>
      <c r="BT146" s="71">
        <v>0</v>
      </c>
      <c r="BU146"/>
      <c r="BV146" s="70">
        <v>0.40899999999999997</v>
      </c>
      <c r="BW146" s="70">
        <v>0</v>
      </c>
      <c r="BX146" s="70">
        <v>0</v>
      </c>
      <c r="BY146" s="70">
        <v>0</v>
      </c>
      <c r="BZ146" s="70">
        <v>0</v>
      </c>
      <c r="CA146" s="70">
        <v>0</v>
      </c>
      <c r="CB146" s="70">
        <v>0</v>
      </c>
      <c r="CC146" s="70">
        <v>0</v>
      </c>
      <c r="CD146" s="70">
        <v>0</v>
      </c>
    </row>
    <row r="147" spans="1:82">
      <c r="A147" s="70" t="s">
        <v>1848</v>
      </c>
      <c r="B147" s="70">
        <v>166</v>
      </c>
      <c r="C147" s="70">
        <v>13</v>
      </c>
      <c r="D147" s="70">
        <v>10</v>
      </c>
      <c r="E147" s="70">
        <v>2016</v>
      </c>
      <c r="F147" s="70" t="s">
        <v>155</v>
      </c>
      <c r="G147" s="70" t="s">
        <v>1835</v>
      </c>
      <c r="H147" s="70" t="s">
        <v>1836</v>
      </c>
      <c r="I147" s="148"/>
      <c r="J147" s="71">
        <v>0</v>
      </c>
      <c r="K147" s="71">
        <v>4.9961186431872077E-2</v>
      </c>
      <c r="L147" s="71">
        <v>0</v>
      </c>
      <c r="M147" s="71">
        <v>2.9507882037373259</v>
      </c>
      <c r="N147" s="71">
        <v>1.5495196873231623</v>
      </c>
      <c r="O147" s="71">
        <v>0.69031843065394327</v>
      </c>
      <c r="P147" s="71">
        <v>1.4527578582841547</v>
      </c>
      <c r="Q147" s="71">
        <v>4.9583683551616867E-2</v>
      </c>
      <c r="R147" s="71">
        <v>1.2222518647784739</v>
      </c>
      <c r="S147" s="71">
        <v>0.16294138359999996</v>
      </c>
      <c r="T147" s="72"/>
      <c r="U147" s="71">
        <v>0</v>
      </c>
      <c r="V147" s="71">
        <v>17</v>
      </c>
      <c r="W147" s="71">
        <v>0</v>
      </c>
      <c r="X147" s="71">
        <v>426</v>
      </c>
      <c r="Y147" s="71">
        <v>417</v>
      </c>
      <c r="Z147" s="71">
        <v>406</v>
      </c>
      <c r="AA147" s="71">
        <v>299</v>
      </c>
      <c r="AB147" s="71">
        <v>702</v>
      </c>
      <c r="AC147" s="71">
        <v>208748.58729231951</v>
      </c>
      <c r="AD147" s="71">
        <v>0.16294138359999999</v>
      </c>
      <c r="AE147" s="72"/>
      <c r="AF147" s="71">
        <v>0</v>
      </c>
      <c r="AG147" s="71">
        <v>29252.797576821129</v>
      </c>
      <c r="AH147" s="71">
        <v>0</v>
      </c>
      <c r="AI147" s="71">
        <v>3080330.7813459411</v>
      </c>
      <c r="AJ147" s="71">
        <v>1721309.236539932</v>
      </c>
      <c r="AK147" s="71">
        <v>0</v>
      </c>
      <c r="AL147" s="71">
        <v>0</v>
      </c>
      <c r="AM147" s="71">
        <v>96280.897963698459</v>
      </c>
      <c r="AN147" s="71">
        <v>0</v>
      </c>
      <c r="AO147" s="71">
        <v>0</v>
      </c>
      <c r="AP147" s="71">
        <v>4927173.7134263916</v>
      </c>
      <c r="AQ147" s="72"/>
      <c r="AR147" s="71">
        <v>0</v>
      </c>
      <c r="AS147" s="71">
        <v>1</v>
      </c>
      <c r="AT147" s="71">
        <v>0</v>
      </c>
      <c r="AU147" s="71">
        <v>0</v>
      </c>
      <c r="AV147" s="71">
        <v>0</v>
      </c>
      <c r="AW147" s="71">
        <v>0</v>
      </c>
      <c r="AX147" s="71"/>
      <c r="AY147" s="72"/>
      <c r="AZ147" s="71">
        <v>0</v>
      </c>
      <c r="BA147" s="71">
        <v>198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1849</v>
      </c>
      <c r="B148" s="70">
        <v>167</v>
      </c>
      <c r="C148" s="70">
        <v>14</v>
      </c>
      <c r="D148" s="70">
        <v>10</v>
      </c>
      <c r="E148" s="70">
        <v>2017</v>
      </c>
      <c r="F148" s="70" t="s">
        <v>156</v>
      </c>
      <c r="G148" s="70" t="s">
        <v>1835</v>
      </c>
      <c r="H148" s="70" t="s">
        <v>1836</v>
      </c>
      <c r="I148" s="148"/>
      <c r="J148" s="71">
        <v>0</v>
      </c>
      <c r="K148" s="71">
        <v>5.3784670215734853E-2</v>
      </c>
      <c r="L148" s="71">
        <v>0</v>
      </c>
      <c r="M148" s="71">
        <v>2.9629623176495361</v>
      </c>
      <c r="N148" s="71">
        <v>1.6050788967027754</v>
      </c>
      <c r="O148" s="71">
        <v>0.66400115579040886</v>
      </c>
      <c r="P148" s="71">
        <v>1.4725228180065806</v>
      </c>
      <c r="Q148" s="71">
        <v>4.7880222934286898E-2</v>
      </c>
      <c r="R148" s="71">
        <v>1.4804885578978786</v>
      </c>
      <c r="S148" s="71">
        <v>0.25654328448000002</v>
      </c>
      <c r="T148" s="72"/>
      <c r="U148" s="71">
        <v>0</v>
      </c>
      <c r="V148" s="71">
        <v>17</v>
      </c>
      <c r="W148" s="71">
        <v>0</v>
      </c>
      <c r="X148" s="71">
        <v>426</v>
      </c>
      <c r="Y148" s="71">
        <v>420</v>
      </c>
      <c r="Z148" s="71">
        <v>397</v>
      </c>
      <c r="AA148" s="71">
        <v>305</v>
      </c>
      <c r="AB148" s="71">
        <v>701</v>
      </c>
      <c r="AC148" s="71">
        <v>257869.99999999991</v>
      </c>
      <c r="AD148" s="71">
        <v>0.25654328448000002</v>
      </c>
      <c r="AE148" s="72"/>
      <c r="AF148" s="71">
        <v>0</v>
      </c>
      <c r="AG148" s="71">
        <v>31645.02153792221</v>
      </c>
      <c r="AH148" s="71">
        <v>0</v>
      </c>
      <c r="AI148" s="71">
        <v>3158618.3071123781</v>
      </c>
      <c r="AJ148" s="71">
        <v>1829638.3572355339</v>
      </c>
      <c r="AK148" s="71">
        <v>0</v>
      </c>
      <c r="AL148" s="71">
        <v>0</v>
      </c>
      <c r="AM148" s="71">
        <v>96294.184404975793</v>
      </c>
      <c r="AN148" s="71">
        <v>0</v>
      </c>
      <c r="AO148" s="71">
        <v>0</v>
      </c>
      <c r="AP148" s="71">
        <v>5116195.8702908102</v>
      </c>
      <c r="AQ148" s="72"/>
      <c r="AR148" s="71">
        <v>0</v>
      </c>
      <c r="AS148" s="71">
        <v>1</v>
      </c>
      <c r="AT148" s="71">
        <v>0</v>
      </c>
      <c r="AU148" s="71">
        <v>0</v>
      </c>
      <c r="AV148" s="71">
        <v>0</v>
      </c>
      <c r="AW148" s="71">
        <v>0</v>
      </c>
      <c r="AX148" s="71"/>
      <c r="AY148" s="72"/>
      <c r="AZ148" s="71">
        <v>0</v>
      </c>
      <c r="BA148" s="71">
        <v>198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1850</v>
      </c>
      <c r="B149" s="70">
        <v>168</v>
      </c>
      <c r="C149" s="70">
        <v>15</v>
      </c>
      <c r="D149" s="70">
        <v>10</v>
      </c>
      <c r="E149" s="70">
        <v>2018</v>
      </c>
      <c r="F149" s="70" t="s">
        <v>183</v>
      </c>
      <c r="G149" s="70" t="s">
        <v>1835</v>
      </c>
      <c r="H149" s="70" t="s">
        <v>1836</v>
      </c>
      <c r="I149" s="148"/>
      <c r="J149" s="71">
        <v>0</v>
      </c>
      <c r="K149" s="71">
        <v>5.1314612495738078E-2</v>
      </c>
      <c r="L149" s="71">
        <v>0</v>
      </c>
      <c r="M149" s="71">
        <v>3.428200212203377</v>
      </c>
      <c r="N149" s="71">
        <v>1.4616023882219316</v>
      </c>
      <c r="O149" s="71">
        <v>0.67121950502820893</v>
      </c>
      <c r="P149" s="71">
        <v>1.4291856653522821</v>
      </c>
      <c r="Q149" s="71">
        <v>4.5951104200644403E-2</v>
      </c>
      <c r="R149" s="71">
        <v>1.3459360400829619</v>
      </c>
      <c r="S149" s="71">
        <v>0.138359385</v>
      </c>
      <c r="T149" s="72"/>
      <c r="U149" s="71">
        <v>0</v>
      </c>
      <c r="V149" s="71">
        <v>17</v>
      </c>
      <c r="W149" s="71">
        <v>0</v>
      </c>
      <c r="X149" s="71">
        <v>426</v>
      </c>
      <c r="Y149" s="71">
        <v>426</v>
      </c>
      <c r="Z149" s="71">
        <v>409</v>
      </c>
      <c r="AA149" s="71">
        <v>299</v>
      </c>
      <c r="AB149" s="71">
        <v>725</v>
      </c>
      <c r="AC149" s="71">
        <v>233515</v>
      </c>
      <c r="AD149" s="71">
        <v>0.138359385</v>
      </c>
      <c r="AE149" s="72"/>
      <c r="AF149" s="71">
        <v>0</v>
      </c>
      <c r="AG149" s="71">
        <v>28336.73724142653</v>
      </c>
      <c r="AH149" s="71">
        <v>0</v>
      </c>
      <c r="AI149" s="71">
        <v>3704031.3885586299</v>
      </c>
      <c r="AJ149" s="71">
        <v>1573321.313494418</v>
      </c>
      <c r="AK149" s="71">
        <v>0</v>
      </c>
      <c r="AL149" s="71">
        <v>0</v>
      </c>
      <c r="AM149" s="71">
        <v>99797.055265945426</v>
      </c>
      <c r="AN149" s="71">
        <v>0</v>
      </c>
      <c r="AO149" s="71">
        <v>0</v>
      </c>
      <c r="AP149" s="71">
        <v>5405486.4945604196</v>
      </c>
      <c r="AQ149" s="72"/>
      <c r="AR149" s="71">
        <v>0</v>
      </c>
      <c r="AS149" s="71">
        <v>1</v>
      </c>
      <c r="AT149" s="71">
        <v>0</v>
      </c>
      <c r="AU149" s="71">
        <v>0</v>
      </c>
      <c r="AV149" s="71">
        <v>0</v>
      </c>
      <c r="AW149" s="71">
        <v>0</v>
      </c>
      <c r="AX149" s="71"/>
      <c r="AY149" s="72"/>
      <c r="AZ149" s="71">
        <v>0</v>
      </c>
      <c r="BA149" s="71">
        <v>198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1851</v>
      </c>
      <c r="B150" s="70">
        <v>169</v>
      </c>
      <c r="C150" s="70">
        <v>16</v>
      </c>
      <c r="D150" s="70">
        <v>10</v>
      </c>
      <c r="E150" s="70">
        <v>2019</v>
      </c>
      <c r="F150" s="70" t="s">
        <v>158</v>
      </c>
      <c r="G150" s="70" t="s">
        <v>1835</v>
      </c>
      <c r="H150" s="70" t="s">
        <v>1836</v>
      </c>
      <c r="I150" s="148"/>
      <c r="J150" s="71">
        <v>0</v>
      </c>
      <c r="K150" s="71">
        <v>4.8013935877356272E-2</v>
      </c>
      <c r="L150" s="71">
        <v>0</v>
      </c>
      <c r="M150" s="71">
        <v>2.8214521606111433</v>
      </c>
      <c r="N150" s="71">
        <v>1.404761238003374</v>
      </c>
      <c r="O150" s="71">
        <v>0.64689560489515452</v>
      </c>
      <c r="P150" s="71">
        <v>1.3821727028799262</v>
      </c>
      <c r="Q150" s="71">
        <v>4.38759660957658E-2</v>
      </c>
      <c r="R150" s="71">
        <v>1.33447681510491</v>
      </c>
      <c r="S150" s="71">
        <v>0.23346113453999998</v>
      </c>
      <c r="T150" s="72"/>
      <c r="U150" s="71">
        <v>0</v>
      </c>
      <c r="V150" s="71">
        <v>17</v>
      </c>
      <c r="W150" s="71">
        <v>0</v>
      </c>
      <c r="X150" s="71">
        <v>426</v>
      </c>
      <c r="Y150" s="71">
        <v>417</v>
      </c>
      <c r="Z150" s="71">
        <v>405</v>
      </c>
      <c r="AA150" s="71">
        <v>287</v>
      </c>
      <c r="AB150" s="71">
        <v>711</v>
      </c>
      <c r="AC150" s="71">
        <v>235319</v>
      </c>
      <c r="AD150" s="71">
        <v>0.23346113454</v>
      </c>
      <c r="AE150" s="72"/>
      <c r="AF150" s="71">
        <v>0</v>
      </c>
      <c r="AG150" s="71">
        <v>27546.952967208221</v>
      </c>
      <c r="AH150" s="71">
        <v>0</v>
      </c>
      <c r="AI150" s="71">
        <v>2924692.9475096208</v>
      </c>
      <c r="AJ150" s="71">
        <v>1536549.5666919251</v>
      </c>
      <c r="AK150" s="71">
        <v>0</v>
      </c>
      <c r="AL150" s="71">
        <v>0</v>
      </c>
      <c r="AM150" s="71">
        <v>96832.847594865656</v>
      </c>
      <c r="AN150" s="71">
        <v>0</v>
      </c>
      <c r="AO150" s="71">
        <v>0</v>
      </c>
      <c r="AP150" s="71">
        <v>4585622.3147636196</v>
      </c>
      <c r="AQ150" s="72"/>
      <c r="AR150" s="71">
        <v>0</v>
      </c>
      <c r="AS150" s="71">
        <v>1</v>
      </c>
      <c r="AT150" s="71">
        <v>0</v>
      </c>
      <c r="AU150" s="71">
        <v>0</v>
      </c>
      <c r="AV150" s="71">
        <v>0</v>
      </c>
      <c r="AW150" s="71">
        <v>0</v>
      </c>
      <c r="AX150" s="71"/>
      <c r="AY150" s="72"/>
      <c r="AZ150" s="71">
        <v>0</v>
      </c>
      <c r="BA150" s="71">
        <v>198</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1852</v>
      </c>
      <c r="B151" s="70">
        <v>170</v>
      </c>
      <c r="C151" s="70">
        <v>17</v>
      </c>
      <c r="D151" s="70">
        <v>10</v>
      </c>
      <c r="E151" s="70">
        <v>2020</v>
      </c>
      <c r="F151" s="70" t="s">
        <v>159</v>
      </c>
      <c r="G151" s="70" t="s">
        <v>1835</v>
      </c>
      <c r="H151" s="70" t="s">
        <v>1836</v>
      </c>
      <c r="I151" s="148"/>
      <c r="J151" s="71">
        <v>0</v>
      </c>
      <c r="K151" s="71">
        <v>2.1535440554867148E-2</v>
      </c>
      <c r="L151" s="71">
        <v>0</v>
      </c>
      <c r="M151" s="71">
        <v>1.9142293024004335</v>
      </c>
      <c r="N151" s="71">
        <v>1.3317412182464257</v>
      </c>
      <c r="O151" s="71">
        <v>0.57236975816669622</v>
      </c>
      <c r="P151" s="71">
        <v>1.2913234747234137</v>
      </c>
      <c r="Q151" s="71">
        <v>4.2687563740818002E-2</v>
      </c>
      <c r="R151" s="71">
        <v>1.5224479907909814</v>
      </c>
      <c r="S151" s="71">
        <v>8.8328036549999989E-2</v>
      </c>
      <c r="T151" s="72"/>
      <c r="U151" s="71">
        <v>0</v>
      </c>
      <c r="V151" s="71">
        <v>9</v>
      </c>
      <c r="W151" s="71">
        <v>0</v>
      </c>
      <c r="X151" s="71">
        <v>374</v>
      </c>
      <c r="Y151" s="71">
        <v>424</v>
      </c>
      <c r="Z151" s="71">
        <v>409</v>
      </c>
      <c r="AA151" s="71">
        <v>285</v>
      </c>
      <c r="AB151" s="71">
        <v>724</v>
      </c>
      <c r="AC151" s="71">
        <v>269884</v>
      </c>
      <c r="AD151" s="71">
        <v>8.8328036549999989E-2</v>
      </c>
      <c r="AE151" s="72"/>
      <c r="AF151" s="71">
        <v>0</v>
      </c>
      <c r="AG151" s="71">
        <v>12323.766160093412</v>
      </c>
      <c r="AH151" s="71">
        <v>0</v>
      </c>
      <c r="AI151" s="71">
        <v>2149976.1853296892</v>
      </c>
      <c r="AJ151" s="71">
        <v>1635856.7405502871</v>
      </c>
      <c r="AK151" s="71"/>
      <c r="AL151" s="71"/>
      <c r="AM151" s="71">
        <v>94490.043807770067</v>
      </c>
      <c r="AN151" s="71"/>
      <c r="AO151" s="71"/>
      <c r="AP151" s="71">
        <v>3892646.7358478396</v>
      </c>
      <c r="AQ151" s="72"/>
      <c r="AR151" s="71">
        <v>0</v>
      </c>
      <c r="AS151" s="71">
        <v>2</v>
      </c>
      <c r="AT151" s="71">
        <v>0</v>
      </c>
      <c r="AU151" s="71">
        <v>0</v>
      </c>
      <c r="AV151" s="71">
        <v>0</v>
      </c>
      <c r="AW151" s="71">
        <v>0</v>
      </c>
      <c r="AX151" s="71"/>
      <c r="AY151" s="72"/>
      <c r="AZ151" s="71">
        <v>0</v>
      </c>
      <c r="BA151" s="71">
        <v>247.2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1853</v>
      </c>
      <c r="B152" s="70">
        <v>170</v>
      </c>
      <c r="C152" s="70">
        <v>18</v>
      </c>
      <c r="D152" s="70">
        <v>10</v>
      </c>
      <c r="E152" s="70">
        <v>2021</v>
      </c>
      <c r="F152" s="70" t="s">
        <v>160</v>
      </c>
      <c r="G152" s="70" t="s">
        <v>1835</v>
      </c>
      <c r="H152" s="70" t="s">
        <v>1836</v>
      </c>
      <c r="I152" s="148"/>
      <c r="J152" s="71">
        <v>0</v>
      </c>
      <c r="K152" s="71">
        <v>2.2805412398837006E-2</v>
      </c>
      <c r="L152" s="71">
        <v>0</v>
      </c>
      <c r="M152" s="71">
        <v>2.0720622917195639</v>
      </c>
      <c r="N152" s="71">
        <v>1.3583968089838903</v>
      </c>
      <c r="O152" s="71">
        <v>0.56268216624052625</v>
      </c>
      <c r="P152" s="71">
        <v>1.2964041625541971</v>
      </c>
      <c r="Q152" s="71">
        <v>4.1805168896564202E-2</v>
      </c>
      <c r="R152" s="71">
        <v>1.5951972323511794</v>
      </c>
      <c r="S152" s="71">
        <v>0.15048307599999999</v>
      </c>
      <c r="T152" s="72"/>
      <c r="U152" s="71">
        <v>0</v>
      </c>
      <c r="V152" s="71">
        <v>9</v>
      </c>
      <c r="W152" s="71">
        <v>0</v>
      </c>
      <c r="X152" s="71">
        <v>374</v>
      </c>
      <c r="Y152" s="71">
        <v>410</v>
      </c>
      <c r="Z152" s="71">
        <v>414</v>
      </c>
      <c r="AA152" s="71">
        <v>279</v>
      </c>
      <c r="AB152" s="71">
        <v>716</v>
      </c>
      <c r="AC152" s="71">
        <v>274329.99999999994</v>
      </c>
      <c r="AD152" s="71">
        <v>0.15048307599999999</v>
      </c>
      <c r="AE152" s="72"/>
      <c r="AF152" s="71">
        <v>0</v>
      </c>
      <c r="AG152" s="71">
        <v>13206.862123073284</v>
      </c>
      <c r="AH152" s="71">
        <v>0</v>
      </c>
      <c r="AI152" s="71">
        <v>2368782.0188396801</v>
      </c>
      <c r="AJ152" s="71">
        <v>1636032.3809709321</v>
      </c>
      <c r="AK152" s="71">
        <v>0</v>
      </c>
      <c r="AL152" s="71">
        <v>0</v>
      </c>
      <c r="AM152" s="71">
        <v>93984.943670386885</v>
      </c>
      <c r="AN152" s="71">
        <v>0</v>
      </c>
      <c r="AO152" s="71">
        <v>0</v>
      </c>
      <c r="AP152" s="71">
        <v>4112006.2056040722</v>
      </c>
      <c r="AQ152" s="72"/>
      <c r="AR152" s="71">
        <v>0</v>
      </c>
      <c r="AS152" s="71">
        <v>2</v>
      </c>
      <c r="AT152" s="71">
        <v>0</v>
      </c>
      <c r="AU152" s="71">
        <v>0</v>
      </c>
      <c r="AV152" s="71">
        <v>0</v>
      </c>
      <c r="AW152" s="71">
        <v>0</v>
      </c>
      <c r="AX152" s="71"/>
      <c r="AY152" s="72"/>
      <c r="AZ152" s="71">
        <v>0</v>
      </c>
      <c r="BA152" s="71">
        <v>247.2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1854</v>
      </c>
      <c r="B153" s="70">
        <v>170</v>
      </c>
      <c r="C153" s="70">
        <v>19</v>
      </c>
      <c r="D153" s="70">
        <v>10</v>
      </c>
      <c r="E153" s="70">
        <v>2022</v>
      </c>
      <c r="F153" s="70" t="s">
        <v>161</v>
      </c>
      <c r="G153" s="70" t="s">
        <v>1835</v>
      </c>
      <c r="H153" s="70" t="s">
        <v>1836</v>
      </c>
      <c r="I153" s="148"/>
      <c r="J153" s="71">
        <v>0</v>
      </c>
      <c r="K153" s="71">
        <v>2.4831603144888019E-2</v>
      </c>
      <c r="L153" s="71">
        <v>0</v>
      </c>
      <c r="M153" s="71">
        <v>2.3706699472239086</v>
      </c>
      <c r="N153" s="71">
        <v>1.339630491304233</v>
      </c>
      <c r="O153" s="71">
        <v>0.59652129629104067</v>
      </c>
      <c r="P153" s="71">
        <v>1.2632074661268013</v>
      </c>
      <c r="Q153" s="71">
        <v>4.0914540542423564E-2</v>
      </c>
      <c r="R153" s="71">
        <v>1.6025684506836537</v>
      </c>
      <c r="S153" s="71">
        <v>8.9107872069999997E-2</v>
      </c>
      <c r="T153" s="72"/>
      <c r="U153" s="71">
        <v>0</v>
      </c>
      <c r="V153" s="71">
        <v>9</v>
      </c>
      <c r="W153" s="71">
        <v>0</v>
      </c>
      <c r="X153" s="71">
        <v>374</v>
      </c>
      <c r="Y153" s="71">
        <v>407</v>
      </c>
      <c r="Z153" s="71">
        <v>417</v>
      </c>
      <c r="AA153" s="71">
        <v>276</v>
      </c>
      <c r="AB153" s="71">
        <v>695</v>
      </c>
      <c r="AC153" s="71">
        <v>279058.99999999994</v>
      </c>
      <c r="AD153" s="71">
        <v>8.9107872069999997E-2</v>
      </c>
      <c r="AE153" s="72"/>
      <c r="AF153" s="71">
        <v>0</v>
      </c>
      <c r="AG153" s="71">
        <v>14975.022453348769</v>
      </c>
      <c r="AH153" s="71">
        <v>0</v>
      </c>
      <c r="AI153" s="71">
        <v>2649129.9302119641</v>
      </c>
      <c r="AJ153" s="71">
        <v>1654820.8853350426</v>
      </c>
      <c r="AK153" s="71">
        <v>0</v>
      </c>
      <c r="AL153" s="71">
        <v>0</v>
      </c>
      <c r="AM153" s="71">
        <v>89743.469612945308</v>
      </c>
      <c r="AN153" s="71">
        <v>0</v>
      </c>
      <c r="AO153" s="71">
        <v>0</v>
      </c>
      <c r="AP153" s="71">
        <v>4408669.3076133002</v>
      </c>
      <c r="AQ153" s="72"/>
      <c r="AR153" s="71">
        <v>0</v>
      </c>
      <c r="AS153" s="71">
        <v>2</v>
      </c>
      <c r="AT153" s="71">
        <v>0</v>
      </c>
      <c r="AU153" s="71">
        <v>0</v>
      </c>
      <c r="AV153" s="71">
        <v>0</v>
      </c>
      <c r="AW153" s="71">
        <v>0</v>
      </c>
      <c r="AX153" s="71"/>
      <c r="AY153" s="72"/>
      <c r="AZ153" s="71">
        <v>0</v>
      </c>
      <c r="BA153" s="71">
        <v>247.2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1855</v>
      </c>
      <c r="B154" s="70">
        <v>170</v>
      </c>
      <c r="C154" s="70">
        <v>20</v>
      </c>
      <c r="D154" s="70">
        <v>10</v>
      </c>
      <c r="E154" s="70">
        <v>2023</v>
      </c>
      <c r="F154" s="70" t="s">
        <v>1539</v>
      </c>
      <c r="G154" s="70" t="s">
        <v>1835</v>
      </c>
      <c r="H154" s="70" t="s">
        <v>1836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2</v>
      </c>
      <c r="AT154" s="71">
        <v>0</v>
      </c>
      <c r="AU154" s="71">
        <v>0</v>
      </c>
      <c r="AV154" s="71">
        <v>0</v>
      </c>
      <c r="AW154" s="71">
        <v>0</v>
      </c>
      <c r="AX154" s="71"/>
      <c r="AY154" s="72"/>
      <c r="AZ154" s="71">
        <v>0</v>
      </c>
      <c r="BA154" s="71">
        <v>247.2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1856</v>
      </c>
      <c r="B155" s="70">
        <v>170</v>
      </c>
      <c r="C155" s="70">
        <v>21</v>
      </c>
      <c r="D155" s="70">
        <v>10</v>
      </c>
      <c r="E155" s="70">
        <v>2024</v>
      </c>
      <c r="F155" s="70" t="s">
        <v>1554</v>
      </c>
      <c r="G155" s="70" t="s">
        <v>1835</v>
      </c>
      <c r="H155" s="70" t="s">
        <v>1836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1857</v>
      </c>
      <c r="B156" s="70">
        <v>222</v>
      </c>
      <c r="C156" s="70">
        <v>1</v>
      </c>
      <c r="D156" s="70">
        <v>14</v>
      </c>
      <c r="E156" s="70">
        <v>1990</v>
      </c>
      <c r="F156" s="70" t="s">
        <v>787</v>
      </c>
      <c r="G156" s="70" t="s">
        <v>1858</v>
      </c>
      <c r="H156" s="70" t="s">
        <v>1859</v>
      </c>
      <c r="I156" s="148"/>
      <c r="J156" s="71">
        <v>0</v>
      </c>
      <c r="K156" s="71">
        <v>0</v>
      </c>
      <c r="L156" s="71">
        <v>0</v>
      </c>
      <c r="M156" s="71">
        <v>0.40430694726716032</v>
      </c>
      <c r="N156" s="71">
        <v>0.81456779291604542</v>
      </c>
      <c r="O156" s="71">
        <v>0.1021123411734374</v>
      </c>
      <c r="P156" s="71">
        <v>0.99665957018430218</v>
      </c>
      <c r="Q156" s="71">
        <v>4.8655482663500102E-2</v>
      </c>
      <c r="R156" s="71">
        <v>2.243140661534671</v>
      </c>
      <c r="S156" s="71">
        <v>3.8867002164839258E-2</v>
      </c>
      <c r="T156" s="72"/>
      <c r="U156" s="71">
        <v>0</v>
      </c>
      <c r="V156" s="71">
        <v>0</v>
      </c>
      <c r="W156" s="71">
        <v>0</v>
      </c>
      <c r="X156" s="71">
        <v>151</v>
      </c>
      <c r="Y156" s="71">
        <v>386</v>
      </c>
      <c r="Z156" s="71">
        <v>42</v>
      </c>
      <c r="AA156" s="71">
        <v>242</v>
      </c>
      <c r="AB156" s="71">
        <v>790</v>
      </c>
      <c r="AC156" s="71">
        <v>388516</v>
      </c>
      <c r="AD156" s="71">
        <v>3.8867002164839258E-2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1860</v>
      </c>
      <c r="B157" s="70">
        <v>223</v>
      </c>
      <c r="C157" s="70">
        <v>2</v>
      </c>
      <c r="D157" s="70">
        <v>14</v>
      </c>
      <c r="E157" s="70">
        <v>2005</v>
      </c>
      <c r="F157" s="70" t="s">
        <v>789</v>
      </c>
      <c r="G157" s="70" t="s">
        <v>1858</v>
      </c>
      <c r="H157" s="70" t="s">
        <v>1859</v>
      </c>
      <c r="I157" s="148"/>
      <c r="J157" s="71">
        <v>0</v>
      </c>
      <c r="K157" s="71">
        <v>0</v>
      </c>
      <c r="L157" s="71">
        <v>0</v>
      </c>
      <c r="M157" s="71">
        <v>0.37318318364509739</v>
      </c>
      <c r="N157" s="71">
        <v>0.88878127561896669</v>
      </c>
      <c r="O157" s="71">
        <v>0.23741188877098959</v>
      </c>
      <c r="P157" s="71">
        <v>1.855576834464628</v>
      </c>
      <c r="Q157" s="71">
        <v>3.7528419891083797E-2</v>
      </c>
      <c r="R157" s="71">
        <v>4.9852656168450737</v>
      </c>
      <c r="S157" s="71">
        <v>0.16627989000000001</v>
      </c>
      <c r="T157" s="72"/>
      <c r="U157" s="71">
        <v>0</v>
      </c>
      <c r="V157" s="71">
        <v>0</v>
      </c>
      <c r="W157" s="71">
        <v>0</v>
      </c>
      <c r="X157" s="71">
        <v>80</v>
      </c>
      <c r="Y157" s="71">
        <v>356</v>
      </c>
      <c r="Z157" s="71">
        <v>113</v>
      </c>
      <c r="AA157" s="71">
        <v>369</v>
      </c>
      <c r="AB157" s="71">
        <v>637</v>
      </c>
      <c r="AC157" s="71">
        <v>881541</v>
      </c>
      <c r="AD157" s="71">
        <v>0.16627989000000001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1861</v>
      </c>
      <c r="B158" s="70">
        <v>224</v>
      </c>
      <c r="C158" s="70">
        <v>3</v>
      </c>
      <c r="D158" s="70">
        <v>14</v>
      </c>
      <c r="E158" s="70">
        <v>2006</v>
      </c>
      <c r="F158" s="70" t="s">
        <v>790</v>
      </c>
      <c r="G158" s="1064" t="s">
        <v>1858</v>
      </c>
      <c r="H158" s="70" t="s">
        <v>1859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1862</v>
      </c>
      <c r="B159" s="70">
        <v>225</v>
      </c>
      <c r="C159" s="70">
        <v>4</v>
      </c>
      <c r="D159" s="70">
        <v>14</v>
      </c>
      <c r="E159" s="70">
        <v>2007</v>
      </c>
      <c r="F159" s="70" t="s">
        <v>791</v>
      </c>
      <c r="G159" s="1064" t="s">
        <v>1858</v>
      </c>
      <c r="H159" s="70" t="s">
        <v>1859</v>
      </c>
      <c r="I159" s="148"/>
      <c r="J159" s="71">
        <v>0</v>
      </c>
      <c r="K159" s="71">
        <v>0</v>
      </c>
      <c r="L159" s="71">
        <v>19.519750649315721</v>
      </c>
      <c r="M159" s="71">
        <v>0.6892712543382703</v>
      </c>
      <c r="N159" s="71">
        <v>0.85577997764310076</v>
      </c>
      <c r="O159" s="71">
        <v>0.23646334272083541</v>
      </c>
      <c r="P159" s="71">
        <v>1.833234006329215</v>
      </c>
      <c r="Q159" s="71">
        <v>3.8441840643398999E-2</v>
      </c>
      <c r="R159" s="71">
        <v>5.267307838509403</v>
      </c>
      <c r="S159" s="71">
        <v>5.3563549999999988E-2</v>
      </c>
      <c r="T159" s="72"/>
      <c r="U159" s="71">
        <v>0</v>
      </c>
      <c r="V159" s="71">
        <v>0</v>
      </c>
      <c r="W159" s="71">
        <v>279</v>
      </c>
      <c r="X159" s="71">
        <v>173</v>
      </c>
      <c r="Y159" s="71">
        <v>345</v>
      </c>
      <c r="Z159" s="71">
        <v>117</v>
      </c>
      <c r="AA159" s="71">
        <v>359</v>
      </c>
      <c r="AB159" s="71">
        <v>618</v>
      </c>
      <c r="AC159" s="71">
        <v>958139</v>
      </c>
      <c r="AD159" s="71">
        <v>5.3563549999999988E-2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1863</v>
      </c>
      <c r="B160" s="70">
        <v>226</v>
      </c>
      <c r="C160" s="70">
        <v>5</v>
      </c>
      <c r="D160" s="70">
        <v>14</v>
      </c>
      <c r="E160" s="70">
        <v>2008</v>
      </c>
      <c r="F160" s="70" t="s">
        <v>792</v>
      </c>
      <c r="G160" s="70" t="s">
        <v>1858</v>
      </c>
      <c r="H160" s="70" t="s">
        <v>1859</v>
      </c>
      <c r="I160" s="148"/>
      <c r="J160" s="71">
        <v>0</v>
      </c>
      <c r="K160" s="71">
        <v>0</v>
      </c>
      <c r="L160" s="71">
        <v>0</v>
      </c>
      <c r="M160" s="71">
        <v>0.73374704857889106</v>
      </c>
      <c r="N160" s="71">
        <v>0.81512607435532791</v>
      </c>
      <c r="O160" s="71">
        <v>0.2362554087522587</v>
      </c>
      <c r="P160" s="71">
        <v>1.7546345378795889</v>
      </c>
      <c r="Q160" s="71">
        <v>3.757499756148E-2</v>
      </c>
      <c r="R160" s="71">
        <v>7.101020134108567</v>
      </c>
      <c r="S160" s="71">
        <v>3.2138129999999987E-2</v>
      </c>
      <c r="T160" s="72"/>
      <c r="U160" s="71">
        <v>0</v>
      </c>
      <c r="V160" s="71">
        <v>0</v>
      </c>
      <c r="W160" s="71">
        <v>0</v>
      </c>
      <c r="X160" s="71">
        <v>173</v>
      </c>
      <c r="Y160" s="71">
        <v>365</v>
      </c>
      <c r="Z160" s="71">
        <v>121</v>
      </c>
      <c r="AA160" s="71">
        <v>344</v>
      </c>
      <c r="AB160" s="71">
        <v>614</v>
      </c>
      <c r="AC160" s="71">
        <v>1341285</v>
      </c>
      <c r="AD160" s="71">
        <v>3.2138129999999987E-2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1864</v>
      </c>
      <c r="B161" s="70">
        <v>227</v>
      </c>
      <c r="C161" s="70">
        <v>6</v>
      </c>
      <c r="D161" s="70">
        <v>14</v>
      </c>
      <c r="E161" s="70">
        <v>2009</v>
      </c>
      <c r="F161" s="70" t="s">
        <v>176</v>
      </c>
      <c r="G161" s="70" t="s">
        <v>1858</v>
      </c>
      <c r="H161" s="70" t="s">
        <v>1859</v>
      </c>
      <c r="I161" s="148"/>
      <c r="J161" s="71">
        <v>0</v>
      </c>
      <c r="K161" s="71">
        <v>0</v>
      </c>
      <c r="L161" s="71">
        <v>0</v>
      </c>
      <c r="M161" s="71">
        <v>0.78392698097387925</v>
      </c>
      <c r="N161" s="71">
        <v>0.7382989777269795</v>
      </c>
      <c r="O161" s="71">
        <v>0.24528982991024509</v>
      </c>
      <c r="P161" s="71">
        <v>1.575000830446134</v>
      </c>
      <c r="Q161" s="71">
        <v>3.3754170488468203E-2</v>
      </c>
      <c r="R161" s="71">
        <v>7.7630516282135327</v>
      </c>
      <c r="S161" s="71">
        <v>3.0740819999999999E-2</v>
      </c>
      <c r="T161" s="72"/>
      <c r="U161" s="71">
        <v>0</v>
      </c>
      <c r="V161" s="71">
        <v>0</v>
      </c>
      <c r="W161" s="71">
        <v>0</v>
      </c>
      <c r="X161" s="71">
        <v>206</v>
      </c>
      <c r="Y161" s="71">
        <v>352</v>
      </c>
      <c r="Z161" s="71">
        <v>124</v>
      </c>
      <c r="AA161" s="71">
        <v>317</v>
      </c>
      <c r="AB161" s="71">
        <v>579</v>
      </c>
      <c r="AC161" s="71">
        <v>1430526</v>
      </c>
      <c r="AD161" s="71">
        <v>3.0740819999999999E-2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1865</v>
      </c>
      <c r="B162" s="70">
        <v>228</v>
      </c>
      <c r="C162" s="70">
        <v>7</v>
      </c>
      <c r="D162" s="70">
        <v>14</v>
      </c>
      <c r="E162" s="70">
        <v>2010</v>
      </c>
      <c r="F162" s="70" t="s">
        <v>177</v>
      </c>
      <c r="G162" s="70" t="s">
        <v>1858</v>
      </c>
      <c r="H162" s="70" t="s">
        <v>1859</v>
      </c>
      <c r="I162" s="148"/>
      <c r="J162" s="71">
        <v>0</v>
      </c>
      <c r="K162" s="71">
        <v>0</v>
      </c>
      <c r="L162" s="71">
        <v>0</v>
      </c>
      <c r="M162" s="71">
        <v>0.84490895920175091</v>
      </c>
      <c r="N162" s="71">
        <v>0.86270498349958868</v>
      </c>
      <c r="O162" s="71">
        <v>0.24218629495834601</v>
      </c>
      <c r="P162" s="71">
        <v>1.5643847199253771</v>
      </c>
      <c r="Q162" s="71">
        <v>3.5043244531798398E-2</v>
      </c>
      <c r="R162" s="71">
        <v>4.7939235813013532</v>
      </c>
      <c r="S162" s="71">
        <v>3.1672359999999997E-2</v>
      </c>
      <c r="T162" s="72"/>
      <c r="U162" s="71">
        <v>0</v>
      </c>
      <c r="V162" s="71">
        <v>0</v>
      </c>
      <c r="W162" s="71">
        <v>0</v>
      </c>
      <c r="X162" s="71">
        <v>206</v>
      </c>
      <c r="Y162" s="71">
        <v>349</v>
      </c>
      <c r="Z162" s="71">
        <v>123</v>
      </c>
      <c r="AA162" s="71">
        <v>307</v>
      </c>
      <c r="AB162" s="71">
        <v>576</v>
      </c>
      <c r="AC162" s="71">
        <v>837156</v>
      </c>
      <c r="AD162" s="71">
        <v>3.1672359999999997E-2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1866</v>
      </c>
      <c r="B163" s="70">
        <v>229</v>
      </c>
      <c r="C163" s="70">
        <v>8</v>
      </c>
      <c r="D163" s="70">
        <v>14</v>
      </c>
      <c r="E163" s="70">
        <v>2011</v>
      </c>
      <c r="F163" s="70" t="s">
        <v>178</v>
      </c>
      <c r="G163" s="70" t="s">
        <v>1858</v>
      </c>
      <c r="H163" s="70" t="s">
        <v>1859</v>
      </c>
      <c r="I163" s="148"/>
      <c r="J163" s="71">
        <v>0</v>
      </c>
      <c r="K163" s="71">
        <v>0</v>
      </c>
      <c r="L163" s="71">
        <v>0</v>
      </c>
      <c r="M163" s="71">
        <v>1.005685171230944</v>
      </c>
      <c r="N163" s="71">
        <v>1.0805316138770209</v>
      </c>
      <c r="O163" s="71">
        <v>0.24474518329924391</v>
      </c>
      <c r="P163" s="71">
        <v>1.5736095607454341</v>
      </c>
      <c r="Q163" s="71">
        <v>4.1544808747757997E-2</v>
      </c>
      <c r="R163" s="71">
        <v>4.871545304961181</v>
      </c>
      <c r="S163" s="71">
        <v>2.8877739999999999E-2</v>
      </c>
      <c r="T163" s="72"/>
      <c r="U163" s="71">
        <v>0</v>
      </c>
      <c r="V163" s="71">
        <v>0</v>
      </c>
      <c r="W163" s="71">
        <v>0</v>
      </c>
      <c r="X163" s="71">
        <v>206</v>
      </c>
      <c r="Y163" s="71">
        <v>355</v>
      </c>
      <c r="Z163" s="71">
        <v>127</v>
      </c>
      <c r="AA163" s="71">
        <v>318</v>
      </c>
      <c r="AB163" s="71">
        <v>592</v>
      </c>
      <c r="AC163" s="71">
        <v>849304</v>
      </c>
      <c r="AD163" s="71">
        <v>2.8877739999999999E-2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1867</v>
      </c>
      <c r="B164" s="70">
        <v>230</v>
      </c>
      <c r="C164" s="70">
        <v>9</v>
      </c>
      <c r="D164" s="70">
        <v>14</v>
      </c>
      <c r="E164" s="70">
        <v>2012</v>
      </c>
      <c r="F164" s="70" t="s">
        <v>179</v>
      </c>
      <c r="G164" s="70" t="s">
        <v>1858</v>
      </c>
      <c r="H164" s="70" t="s">
        <v>1859</v>
      </c>
      <c r="I164" s="148"/>
      <c r="J164" s="71">
        <v>0</v>
      </c>
      <c r="K164" s="71">
        <v>0</v>
      </c>
      <c r="L164" s="71">
        <v>0</v>
      </c>
      <c r="M164" s="71">
        <v>1.1249255068774111</v>
      </c>
      <c r="N164" s="71">
        <v>1.1357054629997889</v>
      </c>
      <c r="O164" s="71">
        <v>0.26576279675765929</v>
      </c>
      <c r="P164" s="71">
        <v>1.522843274981748</v>
      </c>
      <c r="Q164" s="71">
        <v>4.6052548879217697E-2</v>
      </c>
      <c r="R164" s="71">
        <v>4.7681834861385433</v>
      </c>
      <c r="S164" s="71">
        <v>3.3069670000000002E-2</v>
      </c>
      <c r="T164" s="72"/>
      <c r="U164" s="71">
        <v>0</v>
      </c>
      <c r="V164" s="71">
        <v>0</v>
      </c>
      <c r="W164" s="71">
        <v>0</v>
      </c>
      <c r="X164" s="71">
        <v>206</v>
      </c>
      <c r="Y164" s="71">
        <v>362</v>
      </c>
      <c r="Z164" s="71">
        <v>139</v>
      </c>
      <c r="AA164" s="71">
        <v>306</v>
      </c>
      <c r="AB164" s="71">
        <v>604</v>
      </c>
      <c r="AC164" s="71">
        <v>809753</v>
      </c>
      <c r="AD164" s="71">
        <v>3.3069670000000002E-2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1868</v>
      </c>
      <c r="B165" s="70">
        <v>231</v>
      </c>
      <c r="C165" s="70">
        <v>10</v>
      </c>
      <c r="D165" s="70">
        <v>14</v>
      </c>
      <c r="E165" s="70">
        <v>2013</v>
      </c>
      <c r="F165" s="70" t="s">
        <v>180</v>
      </c>
      <c r="G165" s="70" t="s">
        <v>1858</v>
      </c>
      <c r="H165" s="70" t="s">
        <v>1859</v>
      </c>
      <c r="I165" s="148"/>
      <c r="J165" s="71">
        <v>0</v>
      </c>
      <c r="K165" s="71">
        <v>0</v>
      </c>
      <c r="L165" s="71">
        <v>0</v>
      </c>
      <c r="M165" s="71">
        <v>1.1267504653217459</v>
      </c>
      <c r="N165" s="71">
        <v>1.2558160733905239</v>
      </c>
      <c r="O165" s="71">
        <v>0.28185780378906716</v>
      </c>
      <c r="P165" s="71">
        <v>1.5885257265241712</v>
      </c>
      <c r="Q165" s="71">
        <v>4.9197712455528897E-2</v>
      </c>
      <c r="R165" s="71">
        <v>4.9502686937463736</v>
      </c>
      <c r="S165" s="71">
        <v>3.353544E-2</v>
      </c>
      <c r="T165" s="72"/>
      <c r="U165" s="71">
        <v>0</v>
      </c>
      <c r="V165" s="71">
        <v>0</v>
      </c>
      <c r="W165" s="71">
        <v>0</v>
      </c>
      <c r="X165" s="71">
        <v>206</v>
      </c>
      <c r="Y165" s="71">
        <v>373</v>
      </c>
      <c r="Z165" s="71">
        <v>154</v>
      </c>
      <c r="AA165" s="71">
        <v>318</v>
      </c>
      <c r="AB165" s="71">
        <v>636</v>
      </c>
      <c r="AC165" s="71">
        <v>820615</v>
      </c>
      <c r="AD165" s="71">
        <v>3.353544E-2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1869</v>
      </c>
      <c r="B166" s="70">
        <v>232</v>
      </c>
      <c r="C166" s="70">
        <v>11</v>
      </c>
      <c r="D166" s="70">
        <v>14</v>
      </c>
      <c r="E166" s="70">
        <v>2014</v>
      </c>
      <c r="F166" s="70" t="s">
        <v>181</v>
      </c>
      <c r="G166" s="70" t="s">
        <v>1858</v>
      </c>
      <c r="H166" s="70" t="s">
        <v>1859</v>
      </c>
      <c r="I166" s="148"/>
      <c r="J166" s="71">
        <v>0</v>
      </c>
      <c r="K166" s="71">
        <v>0</v>
      </c>
      <c r="L166" s="71">
        <v>0</v>
      </c>
      <c r="M166" s="71">
        <v>0.842777605334742</v>
      </c>
      <c r="N166" s="71">
        <v>1.2003949508472029</v>
      </c>
      <c r="O166" s="71">
        <v>0.28325448765203887</v>
      </c>
      <c r="P166" s="71">
        <v>1.6168679568710391</v>
      </c>
      <c r="Q166" s="71">
        <v>4.9354579702248901E-2</v>
      </c>
      <c r="R166" s="71">
        <v>9.0184040997530008</v>
      </c>
      <c r="S166" s="71">
        <v>2.4220040000000002E-2</v>
      </c>
      <c r="T166" s="72"/>
      <c r="U166" s="71">
        <v>0</v>
      </c>
      <c r="V166" s="71">
        <v>0</v>
      </c>
      <c r="W166" s="71">
        <v>0</v>
      </c>
      <c r="X166" s="71">
        <v>166</v>
      </c>
      <c r="Y166" s="71">
        <v>372</v>
      </c>
      <c r="Z166" s="71">
        <v>163</v>
      </c>
      <c r="AA166" s="71">
        <v>322</v>
      </c>
      <c r="AB166" s="71">
        <v>665</v>
      </c>
      <c r="AC166" s="71">
        <v>1499698</v>
      </c>
      <c r="AD166" s="71">
        <v>2.4220040000000002E-2</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1870</v>
      </c>
      <c r="B167" s="70">
        <v>233</v>
      </c>
      <c r="C167" s="70">
        <v>12</v>
      </c>
      <c r="D167" s="70">
        <v>14</v>
      </c>
      <c r="E167" s="70">
        <v>2015</v>
      </c>
      <c r="F167" s="70" t="s">
        <v>182</v>
      </c>
      <c r="G167" s="70" t="s">
        <v>1858</v>
      </c>
      <c r="H167" s="70" t="s">
        <v>1859</v>
      </c>
      <c r="I167" s="148"/>
      <c r="J167" s="71">
        <v>0</v>
      </c>
      <c r="K167" s="71">
        <v>0</v>
      </c>
      <c r="L167" s="71">
        <v>0</v>
      </c>
      <c r="M167" s="71">
        <v>0.84355899191732786</v>
      </c>
      <c r="N167" s="71">
        <v>1.067147582989858</v>
      </c>
      <c r="O167" s="71">
        <v>0.27883326204144587</v>
      </c>
      <c r="P167" s="71">
        <v>1.5678924150206597</v>
      </c>
      <c r="Q167" s="71">
        <v>4.9695379903351197E-2</v>
      </c>
      <c r="R167" s="71">
        <v>9.8800187822739822</v>
      </c>
      <c r="S167" s="71">
        <v>3.1020282E-2</v>
      </c>
      <c r="T167" s="72"/>
      <c r="U167" s="71">
        <v>0</v>
      </c>
      <c r="V167" s="71">
        <v>0</v>
      </c>
      <c r="W167" s="71">
        <v>0</v>
      </c>
      <c r="X167" s="71">
        <v>166</v>
      </c>
      <c r="Y167" s="71">
        <v>379</v>
      </c>
      <c r="Z167" s="71">
        <v>162</v>
      </c>
      <c r="AA167" s="71">
        <v>312</v>
      </c>
      <c r="AB167" s="71">
        <v>684</v>
      </c>
      <c r="AC167" s="71">
        <v>1688828</v>
      </c>
      <c r="AD167" s="71">
        <v>3.1020282E-2</v>
      </c>
      <c r="AE167" s="72"/>
      <c r="AF167" s="71">
        <v>0</v>
      </c>
      <c r="AG167" s="71">
        <v>0</v>
      </c>
      <c r="AH167" s="71">
        <v>0</v>
      </c>
      <c r="AI167" s="71">
        <v>1019655.209093147</v>
      </c>
      <c r="AJ167" s="71">
        <v>1713911.506674479</v>
      </c>
      <c r="AK167" s="71">
        <v>0</v>
      </c>
      <c r="AL167" s="71">
        <v>0</v>
      </c>
      <c r="AM167" s="71">
        <v>93739.330727915381</v>
      </c>
      <c r="AN167" s="71">
        <v>0</v>
      </c>
      <c r="AO167" s="71">
        <v>0</v>
      </c>
      <c r="AP167" s="71">
        <v>2827306.046495541</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1871</v>
      </c>
      <c r="B168" s="70">
        <v>234</v>
      </c>
      <c r="C168" s="70">
        <v>13</v>
      </c>
      <c r="D168" s="70">
        <v>14</v>
      </c>
      <c r="E168" s="70">
        <v>2016</v>
      </c>
      <c r="F168" s="70" t="s">
        <v>155</v>
      </c>
      <c r="G168" s="70" t="s">
        <v>1858</v>
      </c>
      <c r="H168" s="70" t="s">
        <v>1859</v>
      </c>
      <c r="I168" s="148"/>
      <c r="J168" s="71">
        <v>0</v>
      </c>
      <c r="K168" s="71">
        <v>0</v>
      </c>
      <c r="L168" s="71">
        <v>0</v>
      </c>
      <c r="M168" s="71">
        <v>0.65557522407071744</v>
      </c>
      <c r="N168" s="71">
        <v>1.0198157583002849</v>
      </c>
      <c r="O168" s="71">
        <v>0.31795454810908225</v>
      </c>
      <c r="P168" s="71">
        <v>1.6762590672509479</v>
      </c>
      <c r="Q168" s="71">
        <v>5.0784428025089069E-2</v>
      </c>
      <c r="R168" s="71">
        <v>10.305784337901187</v>
      </c>
      <c r="S168" s="71">
        <v>3.7820524000000001E-2</v>
      </c>
      <c r="T168" s="72"/>
      <c r="U168" s="71">
        <v>0</v>
      </c>
      <c r="V168" s="71">
        <v>0</v>
      </c>
      <c r="W168" s="71">
        <v>0</v>
      </c>
      <c r="X168" s="71">
        <v>166</v>
      </c>
      <c r="Y168" s="71">
        <v>394</v>
      </c>
      <c r="Z168" s="71">
        <v>187</v>
      </c>
      <c r="AA168" s="71">
        <v>345</v>
      </c>
      <c r="AB168" s="71">
        <v>719</v>
      </c>
      <c r="AC168" s="71">
        <v>1760126.5201310189</v>
      </c>
      <c r="AD168" s="71">
        <v>3.7820524000000001E-2</v>
      </c>
      <c r="AE168" s="72"/>
      <c r="AF168" s="71">
        <v>0</v>
      </c>
      <c r="AG168" s="71">
        <v>0</v>
      </c>
      <c r="AH168" s="71">
        <v>0</v>
      </c>
      <c r="AI168" s="71">
        <v>1026274.526736001</v>
      </c>
      <c r="AJ168" s="71">
        <v>1681076.578822291</v>
      </c>
      <c r="AK168" s="71">
        <v>0</v>
      </c>
      <c r="AL168" s="71">
        <v>0</v>
      </c>
      <c r="AM168" s="71">
        <v>98612.486660825074</v>
      </c>
      <c r="AN168" s="71">
        <v>0</v>
      </c>
      <c r="AO168" s="71">
        <v>0</v>
      </c>
      <c r="AP168" s="71">
        <v>2805963.5922191171</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1872</v>
      </c>
      <c r="B169" s="70">
        <v>235</v>
      </c>
      <c r="C169" s="70">
        <v>14</v>
      </c>
      <c r="D169" s="70">
        <v>14</v>
      </c>
      <c r="E169" s="70">
        <v>2017</v>
      </c>
      <c r="F169" s="70" t="s">
        <v>156</v>
      </c>
      <c r="G169" s="70" t="s">
        <v>1858</v>
      </c>
      <c r="H169" s="70" t="s">
        <v>1859</v>
      </c>
      <c r="I169" s="148"/>
      <c r="J169" s="71">
        <v>0</v>
      </c>
      <c r="K169" s="71">
        <v>0</v>
      </c>
      <c r="L169" s="71">
        <v>0</v>
      </c>
      <c r="M169" s="71">
        <v>0.59378110567372999</v>
      </c>
      <c r="N169" s="71">
        <v>1.0357285221265811</v>
      </c>
      <c r="O169" s="71">
        <v>0.30942119350434666</v>
      </c>
      <c r="P169" s="71">
        <v>1.6752964519615854</v>
      </c>
      <c r="Q169" s="71">
        <v>4.8426644879328698E-2</v>
      </c>
      <c r="R169" s="71">
        <v>11.876742503833814</v>
      </c>
      <c r="S169" s="71">
        <v>3.2417592000000002E-2</v>
      </c>
      <c r="T169" s="72"/>
      <c r="U169" s="71">
        <v>0</v>
      </c>
      <c r="V169" s="71">
        <v>0</v>
      </c>
      <c r="W169" s="71">
        <v>0</v>
      </c>
      <c r="X169" s="71">
        <v>166</v>
      </c>
      <c r="Y169" s="71">
        <v>388</v>
      </c>
      <c r="Z169" s="71">
        <v>185</v>
      </c>
      <c r="AA169" s="71">
        <v>347</v>
      </c>
      <c r="AB169" s="71">
        <v>709</v>
      </c>
      <c r="AC169" s="71">
        <v>2068678.9999999991</v>
      </c>
      <c r="AD169" s="71">
        <v>3.2417592000000002E-2</v>
      </c>
      <c r="AE169" s="72"/>
      <c r="AF169" s="71">
        <v>0</v>
      </c>
      <c r="AG169" s="71">
        <v>0</v>
      </c>
      <c r="AH169" s="71">
        <v>0</v>
      </c>
      <c r="AI169" s="71">
        <v>980775.71009262593</v>
      </c>
      <c r="AJ169" s="71">
        <v>1903684.07958384</v>
      </c>
      <c r="AK169" s="71">
        <v>0</v>
      </c>
      <c r="AL169" s="71">
        <v>0</v>
      </c>
      <c r="AM169" s="71">
        <v>97393.119462379225</v>
      </c>
      <c r="AN169" s="71">
        <v>0</v>
      </c>
      <c r="AO169" s="71">
        <v>0</v>
      </c>
      <c r="AP169" s="71">
        <v>2981852.9091388453</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1873</v>
      </c>
      <c r="B170" s="70">
        <v>236</v>
      </c>
      <c r="C170" s="70">
        <v>15</v>
      </c>
      <c r="D170" s="70">
        <v>14</v>
      </c>
      <c r="E170" s="70">
        <v>2018</v>
      </c>
      <c r="F170" s="70" t="s">
        <v>183</v>
      </c>
      <c r="G170" s="70" t="s">
        <v>1858</v>
      </c>
      <c r="H170" s="70" t="s">
        <v>1859</v>
      </c>
      <c r="I170" s="148"/>
      <c r="J170" s="71">
        <v>0</v>
      </c>
      <c r="K170" s="71">
        <v>0</v>
      </c>
      <c r="L170" s="71">
        <v>0</v>
      </c>
      <c r="M170" s="71">
        <v>0.53081189272843465</v>
      </c>
      <c r="N170" s="71">
        <v>0.70910410877183339</v>
      </c>
      <c r="O170" s="71">
        <v>0.31673683244607415</v>
      </c>
      <c r="P170" s="71">
        <v>1.5869218759095574</v>
      </c>
      <c r="Q170" s="71">
        <v>4.3669394198957302E-2</v>
      </c>
      <c r="R170" s="71">
        <v>13.421059884861263</v>
      </c>
      <c r="S170" s="71">
        <v>0</v>
      </c>
      <c r="T170" s="72"/>
      <c r="U170" s="71">
        <v>0</v>
      </c>
      <c r="V170" s="71">
        <v>0</v>
      </c>
      <c r="W170" s="71">
        <v>0</v>
      </c>
      <c r="X170" s="71">
        <v>166</v>
      </c>
      <c r="Y170" s="71">
        <v>376</v>
      </c>
      <c r="Z170" s="71">
        <v>193</v>
      </c>
      <c r="AA170" s="71">
        <v>332</v>
      </c>
      <c r="AB170" s="71">
        <v>689</v>
      </c>
      <c r="AC170" s="71">
        <v>2328505</v>
      </c>
      <c r="AD170" s="71">
        <v>0</v>
      </c>
      <c r="AE170" s="72"/>
      <c r="AF170" s="71">
        <v>0</v>
      </c>
      <c r="AG170" s="71">
        <v>0</v>
      </c>
      <c r="AH170" s="71">
        <v>0</v>
      </c>
      <c r="AI170" s="71">
        <v>938699.4509982476</v>
      </c>
      <c r="AJ170" s="71">
        <v>1694469.0700935391</v>
      </c>
      <c r="AK170" s="71">
        <v>0</v>
      </c>
      <c r="AL170" s="71">
        <v>0</v>
      </c>
      <c r="AM170" s="71">
        <v>94841.615280326063</v>
      </c>
      <c r="AN170" s="71">
        <v>0</v>
      </c>
      <c r="AO170" s="71">
        <v>0</v>
      </c>
      <c r="AP170" s="71">
        <v>2728010.1363721127</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1874</v>
      </c>
      <c r="B171" s="70">
        <v>237</v>
      </c>
      <c r="C171" s="70">
        <v>16</v>
      </c>
      <c r="D171" s="70">
        <v>14</v>
      </c>
      <c r="E171" s="70">
        <v>2019</v>
      </c>
      <c r="F171" s="70" t="s">
        <v>158</v>
      </c>
      <c r="G171" s="70" t="s">
        <v>1858</v>
      </c>
      <c r="H171" s="70" t="s">
        <v>1859</v>
      </c>
      <c r="I171" s="148"/>
      <c r="J171" s="71">
        <v>0</v>
      </c>
      <c r="K171" s="71">
        <v>0</v>
      </c>
      <c r="L171" s="71">
        <v>0</v>
      </c>
      <c r="M171" s="71">
        <v>0.57315047664952512</v>
      </c>
      <c r="N171" s="71">
        <v>0.76605649325939262</v>
      </c>
      <c r="O171" s="71">
        <v>0.31306552730728465</v>
      </c>
      <c r="P171" s="71">
        <v>1.4784913581328829</v>
      </c>
      <c r="Q171" s="71">
        <v>4.2024659509446602E-2</v>
      </c>
      <c r="R171" s="71">
        <v>14.608817726675735</v>
      </c>
      <c r="S171" s="71">
        <v>0</v>
      </c>
      <c r="T171" s="72"/>
      <c r="U171" s="71">
        <v>0</v>
      </c>
      <c r="V171" s="71">
        <v>0</v>
      </c>
      <c r="W171" s="71">
        <v>0</v>
      </c>
      <c r="X171" s="71">
        <v>166</v>
      </c>
      <c r="Y171" s="71">
        <v>369</v>
      </c>
      <c r="Z171" s="71">
        <v>196</v>
      </c>
      <c r="AA171" s="71">
        <v>307</v>
      </c>
      <c r="AB171" s="71">
        <v>681</v>
      </c>
      <c r="AC171" s="71">
        <v>2576090</v>
      </c>
      <c r="AD171" s="71">
        <v>0</v>
      </c>
      <c r="AE171" s="72"/>
      <c r="AF171" s="71">
        <v>0</v>
      </c>
      <c r="AG171" s="71">
        <v>0</v>
      </c>
      <c r="AH171" s="71">
        <v>0</v>
      </c>
      <c r="AI171" s="71">
        <v>948368.77047183167</v>
      </c>
      <c r="AJ171" s="71">
        <v>1761975.656588027</v>
      </c>
      <c r="AK171" s="71">
        <v>0</v>
      </c>
      <c r="AL171" s="71">
        <v>0</v>
      </c>
      <c r="AM171" s="71">
        <v>92747.073434744758</v>
      </c>
      <c r="AN171" s="71">
        <v>0</v>
      </c>
      <c r="AO171" s="71">
        <v>0</v>
      </c>
      <c r="AP171" s="71">
        <v>2803091.5004946035</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1875</v>
      </c>
      <c r="B172" s="70">
        <v>238</v>
      </c>
      <c r="C172" s="70">
        <v>17</v>
      </c>
      <c r="D172" s="70">
        <v>14</v>
      </c>
      <c r="E172" s="70">
        <v>2020</v>
      </c>
      <c r="F172" s="70" t="s">
        <v>159</v>
      </c>
      <c r="G172" s="70" t="s">
        <v>1858</v>
      </c>
      <c r="H172" s="70" t="s">
        <v>1859</v>
      </c>
      <c r="I172" s="148"/>
      <c r="J172" s="71">
        <v>0</v>
      </c>
      <c r="K172" s="71">
        <v>0</v>
      </c>
      <c r="L172" s="71">
        <v>0</v>
      </c>
      <c r="M172" s="71">
        <v>0.76669794660128276</v>
      </c>
      <c r="N172" s="71">
        <v>0.76972782339939261</v>
      </c>
      <c r="O172" s="71">
        <v>0.25889585638346896</v>
      </c>
      <c r="P172" s="71">
        <v>1.4317832210968375</v>
      </c>
      <c r="Q172" s="71">
        <v>4.0329134804861201E-2</v>
      </c>
      <c r="R172" s="71">
        <v>15.058010461005804</v>
      </c>
      <c r="S172" s="71">
        <v>2.4785484779999999E-2</v>
      </c>
      <c r="T172" s="72"/>
      <c r="U172" s="71">
        <v>0</v>
      </c>
      <c r="V172" s="71">
        <v>0</v>
      </c>
      <c r="W172" s="71">
        <v>0</v>
      </c>
      <c r="X172" s="71">
        <v>227</v>
      </c>
      <c r="Y172" s="71">
        <v>380</v>
      </c>
      <c r="Z172" s="71">
        <v>185</v>
      </c>
      <c r="AA172" s="71">
        <v>316</v>
      </c>
      <c r="AB172" s="71">
        <v>684</v>
      </c>
      <c r="AC172" s="71">
        <v>2669329.9999999995</v>
      </c>
      <c r="AD172" s="71">
        <v>2.4785484779999999E-2</v>
      </c>
      <c r="AE172" s="72"/>
      <c r="AF172" s="71">
        <v>0</v>
      </c>
      <c r="AG172" s="71">
        <v>0</v>
      </c>
      <c r="AH172" s="71">
        <v>0</v>
      </c>
      <c r="AI172" s="71">
        <v>1222037.4679742118</v>
      </c>
      <c r="AJ172" s="71">
        <v>1671205.2421513449</v>
      </c>
      <c r="AK172" s="71"/>
      <c r="AL172" s="71"/>
      <c r="AM172" s="71">
        <v>89269.599398500999</v>
      </c>
      <c r="AN172" s="71"/>
      <c r="AO172" s="71"/>
      <c r="AP172" s="71">
        <v>2982512.3095240579</v>
      </c>
      <c r="AQ172" s="72"/>
      <c r="AR172" s="71">
        <v>0</v>
      </c>
      <c r="AS172" s="71">
        <v>0</v>
      </c>
      <c r="AT172" s="71">
        <v>0</v>
      </c>
      <c r="AU172" s="71">
        <v>0</v>
      </c>
      <c r="AV172" s="71">
        <v>0</v>
      </c>
      <c r="AW172" s="71">
        <v>0</v>
      </c>
      <c r="AX172" s="71"/>
      <c r="AY172" s="72"/>
      <c r="AZ172" s="71">
        <v>0</v>
      </c>
      <c r="BA172" s="71">
        <v>0</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1876</v>
      </c>
      <c r="B173" s="70">
        <v>238</v>
      </c>
      <c r="C173" s="70">
        <v>18</v>
      </c>
      <c r="D173" s="70">
        <v>14</v>
      </c>
      <c r="E173" s="70">
        <v>2021</v>
      </c>
      <c r="F173" s="70" t="s">
        <v>160</v>
      </c>
      <c r="G173" s="70" t="s">
        <v>1858</v>
      </c>
      <c r="H173" s="70" t="s">
        <v>1859</v>
      </c>
      <c r="I173" s="148"/>
      <c r="J173" s="71">
        <v>0</v>
      </c>
      <c r="K173" s="71">
        <v>0</v>
      </c>
      <c r="L173" s="71">
        <v>0</v>
      </c>
      <c r="M173" s="71">
        <v>0.72286141489100197</v>
      </c>
      <c r="N173" s="71">
        <v>0.68284224911594149</v>
      </c>
      <c r="O173" s="71">
        <v>0.25687664110980546</v>
      </c>
      <c r="P173" s="71">
        <v>1.4450956794062915</v>
      </c>
      <c r="Q173" s="71">
        <v>3.9761620137653997E-2</v>
      </c>
      <c r="R173" s="71">
        <v>15.580156986395915</v>
      </c>
      <c r="S173" s="71">
        <v>0</v>
      </c>
      <c r="T173" s="72"/>
      <c r="U173" s="71">
        <v>0</v>
      </c>
      <c r="V173" s="71">
        <v>0</v>
      </c>
      <c r="W173" s="71">
        <v>0</v>
      </c>
      <c r="X173" s="71">
        <v>227</v>
      </c>
      <c r="Y173" s="71">
        <v>371</v>
      </c>
      <c r="Z173" s="71">
        <v>189</v>
      </c>
      <c r="AA173" s="71">
        <v>311</v>
      </c>
      <c r="AB173" s="71">
        <v>681</v>
      </c>
      <c r="AC173" s="71">
        <v>2679357.9999999995</v>
      </c>
      <c r="AD173" s="71">
        <v>0</v>
      </c>
      <c r="AE173" s="72"/>
      <c r="AF173" s="71">
        <v>0</v>
      </c>
      <c r="AG173" s="71">
        <v>0</v>
      </c>
      <c r="AH173" s="71">
        <v>0</v>
      </c>
      <c r="AI173" s="71">
        <v>1374103.8879714247</v>
      </c>
      <c r="AJ173" s="71">
        <v>1765475.371985181</v>
      </c>
      <c r="AK173" s="71">
        <v>0</v>
      </c>
      <c r="AL173" s="71">
        <v>0</v>
      </c>
      <c r="AM173" s="71">
        <v>89390.707597113782</v>
      </c>
      <c r="AN173" s="71">
        <v>0</v>
      </c>
      <c r="AO173" s="71">
        <v>0</v>
      </c>
      <c r="AP173" s="71">
        <v>3228969.9675537194</v>
      </c>
      <c r="AQ173" s="72"/>
      <c r="AR173" s="71">
        <v>0</v>
      </c>
      <c r="AS173" s="71">
        <v>0</v>
      </c>
      <c r="AT173" s="71">
        <v>0</v>
      </c>
      <c r="AU173" s="71">
        <v>0</v>
      </c>
      <c r="AV173" s="71">
        <v>0</v>
      </c>
      <c r="AW173" s="71">
        <v>0</v>
      </c>
      <c r="AX173" s="71"/>
      <c r="AY173" s="72"/>
      <c r="AZ173" s="71">
        <v>0</v>
      </c>
      <c r="BA173" s="71">
        <v>0</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1877</v>
      </c>
      <c r="B174" s="70">
        <v>238</v>
      </c>
      <c r="C174" s="70">
        <v>19</v>
      </c>
      <c r="D174" s="70">
        <v>14</v>
      </c>
      <c r="E174" s="70">
        <v>2022</v>
      </c>
      <c r="F174" s="70" t="s">
        <v>161</v>
      </c>
      <c r="G174" s="70" t="s">
        <v>1858</v>
      </c>
      <c r="H174" s="70" t="s">
        <v>1859</v>
      </c>
      <c r="I174" s="148"/>
      <c r="J174" s="71">
        <v>0</v>
      </c>
      <c r="K174" s="71">
        <v>0</v>
      </c>
      <c r="L174" s="71">
        <v>0</v>
      </c>
      <c r="M174" s="71">
        <v>0.78931408138321046</v>
      </c>
      <c r="N174" s="71">
        <v>0.93958350776266775</v>
      </c>
      <c r="O174" s="71">
        <v>0.27608779420664475</v>
      </c>
      <c r="P174" s="71">
        <v>1.4554346892330536</v>
      </c>
      <c r="Q174" s="71">
        <v>3.8677486527154366E-2</v>
      </c>
      <c r="R174" s="71">
        <v>14.856177476376043</v>
      </c>
      <c r="S174" s="71">
        <v>0</v>
      </c>
      <c r="T174" s="72"/>
      <c r="U174" s="71">
        <v>0</v>
      </c>
      <c r="V174" s="71">
        <v>0</v>
      </c>
      <c r="W174" s="71">
        <v>0</v>
      </c>
      <c r="X174" s="71">
        <v>227</v>
      </c>
      <c r="Y174" s="71">
        <v>377</v>
      </c>
      <c r="Z174" s="71">
        <v>193</v>
      </c>
      <c r="AA174" s="71">
        <v>318</v>
      </c>
      <c r="AB174" s="71">
        <v>657</v>
      </c>
      <c r="AC174" s="71">
        <v>2586940.9999999995</v>
      </c>
      <c r="AD174" s="71">
        <v>0</v>
      </c>
      <c r="AE174" s="72"/>
      <c r="AF174" s="71">
        <v>0</v>
      </c>
      <c r="AG174" s="71">
        <v>0</v>
      </c>
      <c r="AH174" s="71">
        <v>0</v>
      </c>
      <c r="AI174" s="71">
        <v>1251067.6355487488</v>
      </c>
      <c r="AJ174" s="71">
        <v>1845487.5585441426</v>
      </c>
      <c r="AK174" s="71">
        <v>0</v>
      </c>
      <c r="AL174" s="71">
        <v>0</v>
      </c>
      <c r="AM174" s="71">
        <v>84836.632425474934</v>
      </c>
      <c r="AN174" s="71">
        <v>0</v>
      </c>
      <c r="AO174" s="71">
        <v>0</v>
      </c>
      <c r="AP174" s="71">
        <v>3181391.8265183661</v>
      </c>
      <c r="AQ174" s="72"/>
      <c r="AR174" s="71">
        <v>0</v>
      </c>
      <c r="AS174" s="71">
        <v>0</v>
      </c>
      <c r="AT174" s="71">
        <v>0</v>
      </c>
      <c r="AU174" s="71">
        <v>0</v>
      </c>
      <c r="AV174" s="71">
        <v>0</v>
      </c>
      <c r="AW174" s="71">
        <v>0</v>
      </c>
      <c r="AX174" s="71"/>
      <c r="AY174" s="72"/>
      <c r="AZ174" s="71">
        <v>0</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1878</v>
      </c>
      <c r="B175" s="70">
        <v>238</v>
      </c>
      <c r="C175" s="70">
        <v>20</v>
      </c>
      <c r="D175" s="70">
        <v>14</v>
      </c>
      <c r="E175" s="70">
        <v>2023</v>
      </c>
      <c r="F175" s="70" t="s">
        <v>1539</v>
      </c>
      <c r="G175" s="70" t="s">
        <v>1858</v>
      </c>
      <c r="H175" s="70" t="s">
        <v>1859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0</v>
      </c>
      <c r="AS175" s="71">
        <v>0</v>
      </c>
      <c r="AT175" s="71">
        <v>0</v>
      </c>
      <c r="AU175" s="71">
        <v>0</v>
      </c>
      <c r="AV175" s="71">
        <v>0</v>
      </c>
      <c r="AW175" s="71">
        <v>0</v>
      </c>
      <c r="AX175" s="71"/>
      <c r="AY175" s="72"/>
      <c r="AZ175" s="71">
        <v>0</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1879</v>
      </c>
      <c r="B176" s="70">
        <v>238</v>
      </c>
      <c r="C176" s="70">
        <v>21</v>
      </c>
      <c r="D176" s="70">
        <v>14</v>
      </c>
      <c r="E176" s="70">
        <v>2024</v>
      </c>
      <c r="F176" s="70" t="s">
        <v>1554</v>
      </c>
      <c r="G176" s="70" t="s">
        <v>1858</v>
      </c>
      <c r="H176" s="70" t="s">
        <v>1859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1880</v>
      </c>
      <c r="B177" s="70">
        <v>205</v>
      </c>
      <c r="C177" s="70">
        <v>1</v>
      </c>
      <c r="D177" s="70">
        <v>13</v>
      </c>
      <c r="E177" s="70">
        <v>1990</v>
      </c>
      <c r="F177" s="70" t="s">
        <v>787</v>
      </c>
      <c r="G177" s="70" t="s">
        <v>1881</v>
      </c>
      <c r="H177" s="70" t="s">
        <v>1882</v>
      </c>
      <c r="I177" s="148"/>
      <c r="J177" s="71">
        <v>0</v>
      </c>
      <c r="K177" s="71">
        <v>0.16702109510236809</v>
      </c>
      <c r="L177" s="71">
        <v>0</v>
      </c>
      <c r="M177" s="71">
        <v>0.5719246777894178</v>
      </c>
      <c r="N177" s="71">
        <v>1.70950656421974</v>
      </c>
      <c r="O177" s="71">
        <v>0.52758042939609306</v>
      </c>
      <c r="P177" s="71">
        <v>0.69189589996265599</v>
      </c>
      <c r="Q177" s="71">
        <v>5.7277973262095001E-2</v>
      </c>
      <c r="R177" s="71">
        <v>0.31985810790037161</v>
      </c>
      <c r="S177" s="71">
        <v>5.8578988185517329E-2</v>
      </c>
      <c r="T177" s="72"/>
      <c r="U177" s="71">
        <v>0</v>
      </c>
      <c r="V177" s="71">
        <v>39</v>
      </c>
      <c r="W177" s="71">
        <v>0</v>
      </c>
      <c r="X177" s="71">
        <v>124</v>
      </c>
      <c r="Y177" s="71">
        <v>393</v>
      </c>
      <c r="Z177" s="71">
        <v>217</v>
      </c>
      <c r="AA177" s="71">
        <v>168</v>
      </c>
      <c r="AB177" s="71">
        <v>930</v>
      </c>
      <c r="AC177" s="71">
        <v>55400</v>
      </c>
      <c r="AD177" s="71">
        <v>5.8578988185517329E-2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1883</v>
      </c>
      <c r="B178" s="70">
        <v>206</v>
      </c>
      <c r="C178" s="70">
        <v>2</v>
      </c>
      <c r="D178" s="70">
        <v>13</v>
      </c>
      <c r="E178" s="70">
        <v>2005</v>
      </c>
      <c r="F178" s="70" t="s">
        <v>789</v>
      </c>
      <c r="G178" s="1064" t="s">
        <v>1881</v>
      </c>
      <c r="H178" s="70" t="s">
        <v>1882</v>
      </c>
      <c r="I178" s="148"/>
      <c r="J178" s="71">
        <v>0.51134231102326078</v>
      </c>
      <c r="K178" s="71">
        <v>0.12820513731593461</v>
      </c>
      <c r="L178" s="71">
        <v>0</v>
      </c>
      <c r="M178" s="71">
        <v>1.3839422420940271</v>
      </c>
      <c r="N178" s="71">
        <v>2.3798521548675899</v>
      </c>
      <c r="O178" s="71">
        <v>0.81308319428648645</v>
      </c>
      <c r="P178" s="71">
        <v>1.9611787681333459</v>
      </c>
      <c r="Q178" s="71">
        <v>5.3729857049714898E-2</v>
      </c>
      <c r="R178" s="71">
        <v>0.75790609622193039</v>
      </c>
      <c r="S178" s="71">
        <v>5.1570779119999993E-2</v>
      </c>
      <c r="T178" s="72"/>
      <c r="U178" s="71">
        <v>20860</v>
      </c>
      <c r="V178" s="71">
        <v>34</v>
      </c>
      <c r="W178" s="71">
        <v>0</v>
      </c>
      <c r="X178" s="71">
        <v>129</v>
      </c>
      <c r="Y178" s="71">
        <v>480</v>
      </c>
      <c r="Z178" s="71">
        <v>387</v>
      </c>
      <c r="AA178" s="71">
        <v>390</v>
      </c>
      <c r="AB178" s="71">
        <v>912</v>
      </c>
      <c r="AC178" s="71">
        <v>134020</v>
      </c>
      <c r="AD178" s="71">
        <v>5.1570779119999993E-2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1884</v>
      </c>
      <c r="B179" s="70">
        <v>207</v>
      </c>
      <c r="C179" s="70">
        <v>3</v>
      </c>
      <c r="D179" s="70">
        <v>13</v>
      </c>
      <c r="E179" s="70">
        <v>2006</v>
      </c>
      <c r="F179" s="70" t="s">
        <v>790</v>
      </c>
      <c r="G179" s="1064" t="s">
        <v>1881</v>
      </c>
      <c r="H179" s="70" t="s">
        <v>1882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1885</v>
      </c>
      <c r="B180" s="70">
        <v>208</v>
      </c>
      <c r="C180" s="70">
        <v>4</v>
      </c>
      <c r="D180" s="70">
        <v>13</v>
      </c>
      <c r="E180" s="70">
        <v>2007</v>
      </c>
      <c r="F180" s="70" t="s">
        <v>791</v>
      </c>
      <c r="G180" s="70" t="s">
        <v>1881</v>
      </c>
      <c r="H180" s="70" t="s">
        <v>1882</v>
      </c>
      <c r="I180" s="148"/>
      <c r="J180" s="71">
        <v>0.47141468620427901</v>
      </c>
      <c r="K180" s="71">
        <v>0.13392000850304209</v>
      </c>
      <c r="L180" s="71">
        <v>0</v>
      </c>
      <c r="M180" s="71">
        <v>1.769140216695491</v>
      </c>
      <c r="N180" s="71">
        <v>2.0427766446659641</v>
      </c>
      <c r="O180" s="71">
        <v>0.7841690339802061</v>
      </c>
      <c r="P180" s="71">
        <v>1.8996185246642561</v>
      </c>
      <c r="Q180" s="71">
        <v>5.2499860037263403E-2</v>
      </c>
      <c r="R180" s="71">
        <v>0.77750787193530724</v>
      </c>
      <c r="S180" s="71">
        <v>0</v>
      </c>
      <c r="T180" s="72"/>
      <c r="U180" s="71">
        <v>21140</v>
      </c>
      <c r="V180" s="71">
        <v>36</v>
      </c>
      <c r="W180" s="71">
        <v>0</v>
      </c>
      <c r="X180" s="71">
        <v>229</v>
      </c>
      <c r="Y180" s="71">
        <v>464</v>
      </c>
      <c r="Z180" s="71">
        <v>388</v>
      </c>
      <c r="AA180" s="71">
        <v>372</v>
      </c>
      <c r="AB180" s="71">
        <v>844</v>
      </c>
      <c r="AC180" s="71">
        <v>141431</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1886</v>
      </c>
      <c r="B181" s="70">
        <v>209</v>
      </c>
      <c r="C181" s="70">
        <v>5</v>
      </c>
      <c r="D181" s="70">
        <v>13</v>
      </c>
      <c r="E181" s="70">
        <v>2008</v>
      </c>
      <c r="F181" s="70" t="s">
        <v>792</v>
      </c>
      <c r="G181" s="70" t="s">
        <v>1881</v>
      </c>
      <c r="H181" s="70" t="s">
        <v>1882</v>
      </c>
      <c r="I181" s="148"/>
      <c r="J181" s="71">
        <v>0.43227951249150831</v>
      </c>
      <c r="K181" s="71">
        <v>0.1036749694887998</v>
      </c>
      <c r="L181" s="71">
        <v>0</v>
      </c>
      <c r="M181" s="71">
        <v>1.9774911950275891</v>
      </c>
      <c r="N181" s="71">
        <v>2.1636037902274432</v>
      </c>
      <c r="O181" s="71">
        <v>0.91963882249846141</v>
      </c>
      <c r="P181" s="71">
        <v>1.897453628172113</v>
      </c>
      <c r="Q181" s="71">
        <v>5.1038351736603101E-2</v>
      </c>
      <c r="R181" s="71">
        <v>0.73346792920197368</v>
      </c>
      <c r="S181" s="71">
        <v>4.6057725559999992E-2</v>
      </c>
      <c r="T181" s="72"/>
      <c r="U181" s="71">
        <v>22445</v>
      </c>
      <c r="V181" s="71">
        <v>36</v>
      </c>
      <c r="W181" s="71">
        <v>0</v>
      </c>
      <c r="X181" s="71">
        <v>229</v>
      </c>
      <c r="Y181" s="71">
        <v>465</v>
      </c>
      <c r="Z181" s="71">
        <v>471</v>
      </c>
      <c r="AA181" s="71">
        <v>372</v>
      </c>
      <c r="AB181" s="71">
        <v>834</v>
      </c>
      <c r="AC181" s="71">
        <v>138542</v>
      </c>
      <c r="AD181" s="71">
        <v>4.6057725559999992E-2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1887</v>
      </c>
      <c r="B182" s="70">
        <v>210</v>
      </c>
      <c r="C182" s="70">
        <v>6</v>
      </c>
      <c r="D182" s="70">
        <v>13</v>
      </c>
      <c r="E182" s="70">
        <v>2009</v>
      </c>
      <c r="F182" s="70" t="s">
        <v>176</v>
      </c>
      <c r="G182" s="70" t="s">
        <v>1881</v>
      </c>
      <c r="H182" s="70" t="s">
        <v>1882</v>
      </c>
      <c r="I182" s="148"/>
      <c r="J182" s="71">
        <v>0.46064895826580371</v>
      </c>
      <c r="K182" s="71">
        <v>0.1009930080837948</v>
      </c>
      <c r="L182" s="71">
        <v>0</v>
      </c>
      <c r="M182" s="71">
        <v>1.8494361791869589</v>
      </c>
      <c r="N182" s="71">
        <v>1.904035141159905</v>
      </c>
      <c r="O182" s="71">
        <v>1.1334763914400841</v>
      </c>
      <c r="P182" s="71">
        <v>2.151341828338095</v>
      </c>
      <c r="Q182" s="71">
        <v>4.8794888944469601E-2</v>
      </c>
      <c r="R182" s="71">
        <v>0.7157506619604227</v>
      </c>
      <c r="S182" s="71">
        <v>8.9460268239999988E-2</v>
      </c>
      <c r="T182" s="72"/>
      <c r="U182" s="71">
        <v>21410</v>
      </c>
      <c r="V182" s="71">
        <v>35</v>
      </c>
      <c r="W182" s="71">
        <v>0</v>
      </c>
      <c r="X182" s="71">
        <v>239</v>
      </c>
      <c r="Y182" s="71">
        <v>459</v>
      </c>
      <c r="Z182" s="71">
        <v>573</v>
      </c>
      <c r="AA182" s="71">
        <v>433</v>
      </c>
      <c r="AB182" s="71">
        <v>837</v>
      </c>
      <c r="AC182" s="71">
        <v>131894</v>
      </c>
      <c r="AD182" s="71">
        <v>8.9460268239999988E-2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1888</v>
      </c>
      <c r="B183" s="70">
        <v>211</v>
      </c>
      <c r="C183" s="70">
        <v>7</v>
      </c>
      <c r="D183" s="70">
        <v>13</v>
      </c>
      <c r="E183" s="70">
        <v>2010</v>
      </c>
      <c r="F183" s="70" t="s">
        <v>177</v>
      </c>
      <c r="G183" s="70" t="s">
        <v>1881</v>
      </c>
      <c r="H183" s="70" t="s">
        <v>1882</v>
      </c>
      <c r="I183" s="148"/>
      <c r="J183" s="71">
        <v>0.35304522816623829</v>
      </c>
      <c r="K183" s="71">
        <v>0.1070711187343532</v>
      </c>
      <c r="L183" s="71">
        <v>0</v>
      </c>
      <c r="M183" s="71">
        <v>1.9173467924770209</v>
      </c>
      <c r="N183" s="71">
        <v>1.970251773475324</v>
      </c>
      <c r="O183" s="71">
        <v>1.31331917672534</v>
      </c>
      <c r="P183" s="71">
        <v>2.058669142833395</v>
      </c>
      <c r="Q183" s="71">
        <v>4.90970457242383E-2</v>
      </c>
      <c r="R183" s="71">
        <v>0.78351442274555316</v>
      </c>
      <c r="S183" s="71">
        <v>4.8819758400000003E-2</v>
      </c>
      <c r="T183" s="72"/>
      <c r="U183" s="71">
        <v>18606</v>
      </c>
      <c r="V183" s="71">
        <v>35</v>
      </c>
      <c r="W183" s="71">
        <v>0</v>
      </c>
      <c r="X183" s="71">
        <v>239</v>
      </c>
      <c r="Y183" s="71">
        <v>450</v>
      </c>
      <c r="Z183" s="71">
        <v>667</v>
      </c>
      <c r="AA183" s="71">
        <v>404</v>
      </c>
      <c r="AB183" s="71">
        <v>807</v>
      </c>
      <c r="AC183" s="71">
        <v>136824</v>
      </c>
      <c r="AD183" s="71">
        <v>4.8819758400000003E-2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1889</v>
      </c>
      <c r="B184" s="70">
        <v>212</v>
      </c>
      <c r="C184" s="70">
        <v>8</v>
      </c>
      <c r="D184" s="70">
        <v>13</v>
      </c>
      <c r="E184" s="70">
        <v>2011</v>
      </c>
      <c r="F184" s="70" t="s">
        <v>178</v>
      </c>
      <c r="G184" s="70" t="s">
        <v>1881</v>
      </c>
      <c r="H184" s="70" t="s">
        <v>1882</v>
      </c>
      <c r="I184" s="148"/>
      <c r="J184" s="71">
        <v>0.28336148182284288</v>
      </c>
      <c r="K184" s="71">
        <v>0.12097056654294649</v>
      </c>
      <c r="L184" s="71">
        <v>0</v>
      </c>
      <c r="M184" s="71">
        <v>1.8663825366417719</v>
      </c>
      <c r="N184" s="71">
        <v>2.0045831948672461</v>
      </c>
      <c r="O184" s="71">
        <v>1.7189976653773664</v>
      </c>
      <c r="P184" s="71">
        <v>2.1377337428994574</v>
      </c>
      <c r="Q184" s="71">
        <v>5.4036322188806898E-2</v>
      </c>
      <c r="R184" s="71">
        <v>0.74265908127107472</v>
      </c>
      <c r="S184" s="71">
        <v>5.6877898560000008E-2</v>
      </c>
      <c r="T184" s="72"/>
      <c r="U184" s="71">
        <v>15846</v>
      </c>
      <c r="V184" s="71">
        <v>35</v>
      </c>
      <c r="W184" s="71">
        <v>0</v>
      </c>
      <c r="X184" s="71">
        <v>239</v>
      </c>
      <c r="Y184" s="71">
        <v>444</v>
      </c>
      <c r="Z184" s="71">
        <v>892</v>
      </c>
      <c r="AA184" s="71">
        <v>432</v>
      </c>
      <c r="AB184" s="71">
        <v>770</v>
      </c>
      <c r="AC184" s="71">
        <v>129475</v>
      </c>
      <c r="AD184" s="71">
        <v>5.6877898560000008E-2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1890</v>
      </c>
      <c r="B185" s="70">
        <v>213</v>
      </c>
      <c r="C185" s="70">
        <v>9</v>
      </c>
      <c r="D185" s="70">
        <v>13</v>
      </c>
      <c r="E185" s="70">
        <v>2012</v>
      </c>
      <c r="F185" s="70" t="s">
        <v>179</v>
      </c>
      <c r="G185" s="70" t="s">
        <v>1881</v>
      </c>
      <c r="H185" s="70" t="s">
        <v>1882</v>
      </c>
      <c r="I185" s="148"/>
      <c r="J185" s="71">
        <v>0.29276100536879479</v>
      </c>
      <c r="K185" s="71">
        <v>0.1070624785054292</v>
      </c>
      <c r="L185" s="71">
        <v>0</v>
      </c>
      <c r="M185" s="71">
        <v>1.934560183478389</v>
      </c>
      <c r="N185" s="71">
        <v>1.8116195743133381</v>
      </c>
      <c r="O185" s="71">
        <v>0.54299736891492978</v>
      </c>
      <c r="P185" s="71">
        <v>1.7418142034104962</v>
      </c>
      <c r="Q185" s="71">
        <v>5.9090604936082397E-2</v>
      </c>
      <c r="R185" s="71">
        <v>0.77834013752499698</v>
      </c>
      <c r="S185" s="71">
        <v>2.1789222E-2</v>
      </c>
      <c r="T185" s="72"/>
      <c r="U185" s="71">
        <v>18435</v>
      </c>
      <c r="V185" s="71">
        <v>35</v>
      </c>
      <c r="W185" s="71">
        <v>0</v>
      </c>
      <c r="X185" s="71">
        <v>239</v>
      </c>
      <c r="Y185" s="71">
        <v>461</v>
      </c>
      <c r="Z185" s="71">
        <v>284</v>
      </c>
      <c r="AA185" s="71">
        <v>350</v>
      </c>
      <c r="AB185" s="71">
        <v>775</v>
      </c>
      <c r="AC185" s="71">
        <v>132181</v>
      </c>
      <c r="AD185" s="71">
        <v>2.1789222E-2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1891</v>
      </c>
      <c r="B186" s="70">
        <v>214</v>
      </c>
      <c r="C186" s="70">
        <v>10</v>
      </c>
      <c r="D186" s="70">
        <v>13</v>
      </c>
      <c r="E186" s="70">
        <v>2013</v>
      </c>
      <c r="F186" s="70" t="s">
        <v>180</v>
      </c>
      <c r="G186" s="70" t="s">
        <v>1881</v>
      </c>
      <c r="H186" s="70" t="s">
        <v>1882</v>
      </c>
      <c r="I186" s="148"/>
      <c r="J186" s="71">
        <v>0.32652454716842633</v>
      </c>
      <c r="K186" s="71">
        <v>9.9467271286968334E-2</v>
      </c>
      <c r="L186" s="71">
        <v>0</v>
      </c>
      <c r="M186" s="71">
        <v>1.996870526664122</v>
      </c>
      <c r="N186" s="71">
        <v>1.76129736125056</v>
      </c>
      <c r="O186" s="71">
        <v>0.54724339826578616</v>
      </c>
      <c r="P186" s="71">
        <v>1.7134098245213545</v>
      </c>
      <c r="Q186" s="71">
        <v>5.7474686091915098E-2</v>
      </c>
      <c r="R186" s="71">
        <v>0.75936916057613024</v>
      </c>
      <c r="S186" s="71">
        <v>4.0074814E-2</v>
      </c>
      <c r="T186" s="72"/>
      <c r="U186" s="71">
        <v>19850</v>
      </c>
      <c r="V186" s="71">
        <v>35</v>
      </c>
      <c r="W186" s="71">
        <v>0</v>
      </c>
      <c r="X186" s="71">
        <v>239</v>
      </c>
      <c r="Y186" s="71">
        <v>448</v>
      </c>
      <c r="Z186" s="71">
        <v>299</v>
      </c>
      <c r="AA186" s="71">
        <v>343</v>
      </c>
      <c r="AB186" s="71">
        <v>743</v>
      </c>
      <c r="AC186" s="71">
        <v>125882</v>
      </c>
      <c r="AD186" s="71">
        <v>4.0074814E-2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1892</v>
      </c>
      <c r="B187" s="70">
        <v>215</v>
      </c>
      <c r="C187" s="70">
        <v>11</v>
      </c>
      <c r="D187" s="70">
        <v>13</v>
      </c>
      <c r="E187" s="70">
        <v>2014</v>
      </c>
      <c r="F187" s="70" t="s">
        <v>181</v>
      </c>
      <c r="G187" s="70" t="s">
        <v>1881</v>
      </c>
      <c r="H187" s="70" t="s">
        <v>1882</v>
      </c>
      <c r="I187" s="148"/>
      <c r="J187" s="71">
        <v>0.33222824527328998</v>
      </c>
      <c r="K187" s="71">
        <v>3.408785099310891E-2</v>
      </c>
      <c r="L187" s="71">
        <v>0</v>
      </c>
      <c r="M187" s="71">
        <v>1.8159970588041749</v>
      </c>
      <c r="N187" s="71">
        <v>1.7817288456997991</v>
      </c>
      <c r="O187" s="71">
        <v>0.52827830825901734</v>
      </c>
      <c r="P187" s="71">
        <v>1.6670812474570962</v>
      </c>
      <c r="Q187" s="71">
        <v>5.6405233945427298E-2</v>
      </c>
      <c r="R187" s="71">
        <v>0.90262937856623493</v>
      </c>
      <c r="S187" s="71">
        <v>3.4718520000000003E-2</v>
      </c>
      <c r="T187" s="72"/>
      <c r="U187" s="71">
        <v>19920</v>
      </c>
      <c r="V187" s="71">
        <v>11</v>
      </c>
      <c r="W187" s="71">
        <v>0</v>
      </c>
      <c r="X187" s="71">
        <v>246</v>
      </c>
      <c r="Y187" s="71">
        <v>452</v>
      </c>
      <c r="Z187" s="71">
        <v>304</v>
      </c>
      <c r="AA187" s="71">
        <v>332</v>
      </c>
      <c r="AB187" s="71">
        <v>760</v>
      </c>
      <c r="AC187" s="71">
        <v>150101</v>
      </c>
      <c r="AD187" s="71">
        <v>3.4718520000000003E-2</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1893</v>
      </c>
      <c r="B188" s="70">
        <v>216</v>
      </c>
      <c r="C188" s="70">
        <v>12</v>
      </c>
      <c r="D188" s="70">
        <v>13</v>
      </c>
      <c r="E188" s="70">
        <v>2015</v>
      </c>
      <c r="F188" s="70" t="s">
        <v>182</v>
      </c>
      <c r="G188" s="70" t="s">
        <v>1881</v>
      </c>
      <c r="H188" s="70" t="s">
        <v>1882</v>
      </c>
      <c r="I188" s="148"/>
      <c r="J188" s="71">
        <v>0.46453619025040832</v>
      </c>
      <c r="K188" s="71">
        <v>3.3901664839578273E-2</v>
      </c>
      <c r="L188" s="71">
        <v>0</v>
      </c>
      <c r="M188" s="71">
        <v>1.6440790683405391</v>
      </c>
      <c r="N188" s="71">
        <v>1.638742267095864</v>
      </c>
      <c r="O188" s="71">
        <v>0.52496385754716668</v>
      </c>
      <c r="P188" s="71">
        <v>1.6482971542524882</v>
      </c>
      <c r="Q188" s="71">
        <v>5.3328083112660497E-2</v>
      </c>
      <c r="R188" s="71">
        <v>0.80738914332402856</v>
      </c>
      <c r="S188" s="71">
        <v>3.2826555089999987E-2</v>
      </c>
      <c r="T188" s="72"/>
      <c r="U188" s="71">
        <v>27030</v>
      </c>
      <c r="V188" s="71">
        <v>11</v>
      </c>
      <c r="W188" s="71">
        <v>0</v>
      </c>
      <c r="X188" s="71">
        <v>246</v>
      </c>
      <c r="Y188" s="71">
        <v>439</v>
      </c>
      <c r="Z188" s="71">
        <v>305</v>
      </c>
      <c r="AA188" s="71">
        <v>328</v>
      </c>
      <c r="AB188" s="71">
        <v>734</v>
      </c>
      <c r="AC188" s="71">
        <v>138010</v>
      </c>
      <c r="AD188" s="71">
        <v>3.2826555089999987E-2</v>
      </c>
      <c r="AE188" s="72"/>
      <c r="AF188" s="71">
        <v>350779.65177139931</v>
      </c>
      <c r="AG188" s="71">
        <v>21711.916386068231</v>
      </c>
      <c r="AH188" s="71">
        <v>0</v>
      </c>
      <c r="AI188" s="71">
        <v>1657018.7607641721</v>
      </c>
      <c r="AJ188" s="71">
        <v>1790825.2156034859</v>
      </c>
      <c r="AK188" s="71">
        <v>0</v>
      </c>
      <c r="AL188" s="71">
        <v>0</v>
      </c>
      <c r="AM188" s="71">
        <v>100591.62098580389</v>
      </c>
      <c r="AN188" s="71">
        <v>0</v>
      </c>
      <c r="AO188" s="71">
        <v>0</v>
      </c>
      <c r="AP188" s="71">
        <v>3920927.1655109292</v>
      </c>
      <c r="AQ188" s="72"/>
      <c r="AR188" s="71">
        <v>1</v>
      </c>
      <c r="AS188" s="71">
        <v>0</v>
      </c>
      <c r="AT188" s="71">
        <v>0</v>
      </c>
      <c r="AU188" s="71">
        <v>0</v>
      </c>
      <c r="AV188" s="71">
        <v>0</v>
      </c>
      <c r="AW188" s="71">
        <v>0</v>
      </c>
      <c r="AX188" s="71"/>
      <c r="AY188" s="72"/>
      <c r="AZ188" s="71">
        <v>5</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1894</v>
      </c>
      <c r="B189" s="70">
        <v>217</v>
      </c>
      <c r="C189" s="70">
        <v>13</v>
      </c>
      <c r="D189" s="70">
        <v>13</v>
      </c>
      <c r="E189" s="70">
        <v>2016</v>
      </c>
      <c r="F189" s="70" t="s">
        <v>155</v>
      </c>
      <c r="G189" s="70" t="s">
        <v>1881</v>
      </c>
      <c r="H189" s="70" t="s">
        <v>1882</v>
      </c>
      <c r="I189" s="148"/>
      <c r="J189" s="71">
        <v>0.46017982899449983</v>
      </c>
      <c r="K189" s="71">
        <v>3.2327826514740761E-2</v>
      </c>
      <c r="L189" s="71">
        <v>0</v>
      </c>
      <c r="M189" s="71">
        <v>1.7039762866652162</v>
      </c>
      <c r="N189" s="71">
        <v>1.6052578055721969</v>
      </c>
      <c r="O189" s="71">
        <v>0.51178780203654417</v>
      </c>
      <c r="P189" s="71">
        <v>1.5888020724378551</v>
      </c>
      <c r="Q189" s="71">
        <v>5.1137588164345597E-2</v>
      </c>
      <c r="R189" s="71">
        <v>0.79040113237448084</v>
      </c>
      <c r="S189" s="71">
        <v>0</v>
      </c>
      <c r="T189" s="72"/>
      <c r="U189" s="71">
        <v>22124</v>
      </c>
      <c r="V189" s="71">
        <v>11</v>
      </c>
      <c r="W189" s="71">
        <v>0</v>
      </c>
      <c r="X189" s="71">
        <v>246</v>
      </c>
      <c r="Y189" s="71">
        <v>432</v>
      </c>
      <c r="Z189" s="71">
        <v>301</v>
      </c>
      <c r="AA189" s="71">
        <v>327</v>
      </c>
      <c r="AB189" s="71">
        <v>724</v>
      </c>
      <c r="AC189" s="71">
        <v>134992.73311178529</v>
      </c>
      <c r="AD189" s="71">
        <v>0</v>
      </c>
      <c r="AE189" s="72"/>
      <c r="AF189" s="71">
        <v>382037.17385707021</v>
      </c>
      <c r="AG189" s="71">
        <v>18928.280785001909</v>
      </c>
      <c r="AH189" s="71">
        <v>0</v>
      </c>
      <c r="AI189" s="71">
        <v>1778782.5638758249</v>
      </c>
      <c r="AJ189" s="71">
        <v>1783226.83497662</v>
      </c>
      <c r="AK189" s="71">
        <v>0</v>
      </c>
      <c r="AL189" s="71">
        <v>0</v>
      </c>
      <c r="AM189" s="71">
        <v>99298.248042332882</v>
      </c>
      <c r="AN189" s="71">
        <v>0</v>
      </c>
      <c r="AO189" s="71">
        <v>0</v>
      </c>
      <c r="AP189" s="71">
        <v>4062273.10153685</v>
      </c>
      <c r="AQ189" s="72"/>
      <c r="AR189" s="71">
        <v>1</v>
      </c>
      <c r="AS189" s="71">
        <v>0</v>
      </c>
      <c r="AT189" s="71">
        <v>0</v>
      </c>
      <c r="AU189" s="71">
        <v>0</v>
      </c>
      <c r="AV189" s="71">
        <v>0</v>
      </c>
      <c r="AW189" s="71">
        <v>0</v>
      </c>
      <c r="AX189" s="71"/>
      <c r="AY189" s="72"/>
      <c r="AZ189" s="71">
        <v>5</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1895</v>
      </c>
      <c r="B190" s="70">
        <v>218</v>
      </c>
      <c r="C190" s="70">
        <v>14</v>
      </c>
      <c r="D190" s="70">
        <v>13</v>
      </c>
      <c r="E190" s="70">
        <v>2017</v>
      </c>
      <c r="F190" s="70" t="s">
        <v>156</v>
      </c>
      <c r="G190" s="70" t="s">
        <v>1881</v>
      </c>
      <c r="H190" s="70" t="s">
        <v>1882</v>
      </c>
      <c r="I190" s="148"/>
      <c r="J190" s="71">
        <v>0.36223131106768391</v>
      </c>
      <c r="K190" s="71">
        <v>3.4801845433710787E-2</v>
      </c>
      <c r="L190" s="71">
        <v>0</v>
      </c>
      <c r="M190" s="71">
        <v>1.711006408783535</v>
      </c>
      <c r="N190" s="71">
        <v>1.6318302116478214</v>
      </c>
      <c r="O190" s="71">
        <v>0.50176409757461626</v>
      </c>
      <c r="P190" s="71">
        <v>1.5545978603217017</v>
      </c>
      <c r="Q190" s="71">
        <v>4.8426644879328698E-2</v>
      </c>
      <c r="R190" s="71">
        <v>0.82080508650477368</v>
      </c>
      <c r="S190" s="71">
        <v>0</v>
      </c>
      <c r="T190" s="72"/>
      <c r="U190" s="71">
        <v>19168</v>
      </c>
      <c r="V190" s="71">
        <v>11</v>
      </c>
      <c r="W190" s="71">
        <v>0</v>
      </c>
      <c r="X190" s="71">
        <v>246</v>
      </c>
      <c r="Y190" s="71">
        <v>427</v>
      </c>
      <c r="Z190" s="71">
        <v>300</v>
      </c>
      <c r="AA190" s="71">
        <v>322</v>
      </c>
      <c r="AB190" s="71">
        <v>709</v>
      </c>
      <c r="AC190" s="71">
        <v>142966.99999999991</v>
      </c>
      <c r="AD190" s="71">
        <v>0</v>
      </c>
      <c r="AE190" s="72"/>
      <c r="AF190" s="71">
        <v>285298.05249864218</v>
      </c>
      <c r="AG190" s="71">
        <v>20476.190406890852</v>
      </c>
      <c r="AH190" s="71">
        <v>0</v>
      </c>
      <c r="AI190" s="71">
        <v>1823990.8534029219</v>
      </c>
      <c r="AJ190" s="71">
        <v>1860132.3298561261</v>
      </c>
      <c r="AK190" s="71">
        <v>0</v>
      </c>
      <c r="AL190" s="71">
        <v>0</v>
      </c>
      <c r="AM190" s="71">
        <v>97393.119462379225</v>
      </c>
      <c r="AN190" s="71">
        <v>0</v>
      </c>
      <c r="AO190" s="71">
        <v>0</v>
      </c>
      <c r="AP190" s="71">
        <v>4087290.5456269602</v>
      </c>
      <c r="AQ190" s="72"/>
      <c r="AR190" s="71">
        <v>1</v>
      </c>
      <c r="AS190" s="71">
        <v>0</v>
      </c>
      <c r="AT190" s="71">
        <v>0</v>
      </c>
      <c r="AU190" s="71">
        <v>0</v>
      </c>
      <c r="AV190" s="71">
        <v>0</v>
      </c>
      <c r="AW190" s="71">
        <v>0</v>
      </c>
      <c r="AX190" s="71"/>
      <c r="AY190" s="72"/>
      <c r="AZ190" s="71">
        <v>5</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1896</v>
      </c>
      <c r="B191" s="70">
        <v>219</v>
      </c>
      <c r="C191" s="70">
        <v>15</v>
      </c>
      <c r="D191" s="70">
        <v>13</v>
      </c>
      <c r="E191" s="70">
        <v>2018</v>
      </c>
      <c r="F191" s="70" t="s">
        <v>183</v>
      </c>
      <c r="G191" s="70" t="s">
        <v>1881</v>
      </c>
      <c r="H191" s="70" t="s">
        <v>1882</v>
      </c>
      <c r="I191" s="148"/>
      <c r="J191" s="71">
        <v>0.69089535405861846</v>
      </c>
      <c r="K191" s="71">
        <v>3.320357279135993E-2</v>
      </c>
      <c r="L191" s="71">
        <v>0</v>
      </c>
      <c r="M191" s="71">
        <v>1.9796649112723728</v>
      </c>
      <c r="N191" s="71">
        <v>1.4478784221353405</v>
      </c>
      <c r="O191" s="71">
        <v>0.47100243995866986</v>
      </c>
      <c r="P191" s="71">
        <v>1.4244057801838799</v>
      </c>
      <c r="Q191" s="71">
        <v>4.4429964199519702E-2</v>
      </c>
      <c r="R191" s="71">
        <v>0.83333161756287455</v>
      </c>
      <c r="S191" s="71">
        <v>0</v>
      </c>
      <c r="T191" s="72"/>
      <c r="U191" s="71">
        <v>37684</v>
      </c>
      <c r="V191" s="71">
        <v>11</v>
      </c>
      <c r="W191" s="71">
        <v>0</v>
      </c>
      <c r="X191" s="71">
        <v>246</v>
      </c>
      <c r="Y191" s="71">
        <v>422</v>
      </c>
      <c r="Z191" s="71">
        <v>287</v>
      </c>
      <c r="AA191" s="71">
        <v>298</v>
      </c>
      <c r="AB191" s="71">
        <v>701</v>
      </c>
      <c r="AC191" s="71">
        <v>144580</v>
      </c>
      <c r="AD191" s="71">
        <v>0</v>
      </c>
      <c r="AE191" s="72"/>
      <c r="AF191" s="71">
        <v>442389.4902924358</v>
      </c>
      <c r="AG191" s="71">
        <v>18335.535862099521</v>
      </c>
      <c r="AH191" s="71">
        <v>0</v>
      </c>
      <c r="AI191" s="71">
        <v>2138947.703252167</v>
      </c>
      <c r="AJ191" s="71">
        <v>1558548.343414658</v>
      </c>
      <c r="AK191" s="71">
        <v>0</v>
      </c>
      <c r="AL191" s="71">
        <v>0</v>
      </c>
      <c r="AM191" s="71">
        <v>96493.42860886587</v>
      </c>
      <c r="AN191" s="71">
        <v>0</v>
      </c>
      <c r="AO191" s="71">
        <v>0</v>
      </c>
      <c r="AP191" s="71">
        <v>4254714.5014302256</v>
      </c>
      <c r="AQ191" s="72"/>
      <c r="AR191" s="71">
        <v>1</v>
      </c>
      <c r="AS191" s="71">
        <v>0</v>
      </c>
      <c r="AT191" s="71">
        <v>0</v>
      </c>
      <c r="AU191" s="71">
        <v>0</v>
      </c>
      <c r="AV191" s="71">
        <v>0</v>
      </c>
      <c r="AW191" s="71">
        <v>0</v>
      </c>
      <c r="AX191" s="71"/>
      <c r="AY191" s="72"/>
      <c r="AZ191" s="71">
        <v>5</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1897</v>
      </c>
      <c r="B192" s="70">
        <v>220</v>
      </c>
      <c r="C192" s="70">
        <v>16</v>
      </c>
      <c r="D192" s="70">
        <v>13</v>
      </c>
      <c r="E192" s="70">
        <v>2019</v>
      </c>
      <c r="F192" s="70" t="s">
        <v>158</v>
      </c>
      <c r="G192" s="70" t="s">
        <v>1881</v>
      </c>
      <c r="H192" s="70" t="s">
        <v>1882</v>
      </c>
      <c r="I192" s="148"/>
      <c r="J192" s="71">
        <v>0.3038893695376651</v>
      </c>
      <c r="K192" s="71">
        <v>3.1067840861818768E-2</v>
      </c>
      <c r="L192" s="71">
        <v>0</v>
      </c>
      <c r="M192" s="71">
        <v>1.6292892758458715</v>
      </c>
      <c r="N192" s="71">
        <v>1.4114987019746132</v>
      </c>
      <c r="O192" s="71">
        <v>0.47918192955196631</v>
      </c>
      <c r="P192" s="71">
        <v>1.391804568405222</v>
      </c>
      <c r="Q192" s="71">
        <v>4.2950312802606201E-2</v>
      </c>
      <c r="R192" s="71">
        <v>0.7903457212020325</v>
      </c>
      <c r="S192" s="71">
        <v>0</v>
      </c>
      <c r="T192" s="72"/>
      <c r="U192" s="71">
        <v>16659</v>
      </c>
      <c r="V192" s="71">
        <v>11</v>
      </c>
      <c r="W192" s="71">
        <v>0</v>
      </c>
      <c r="X192" s="71">
        <v>246</v>
      </c>
      <c r="Y192" s="71">
        <v>419</v>
      </c>
      <c r="Z192" s="71">
        <v>300</v>
      </c>
      <c r="AA192" s="71">
        <v>289</v>
      </c>
      <c r="AB192" s="71">
        <v>696</v>
      </c>
      <c r="AC192" s="71">
        <v>139368</v>
      </c>
      <c r="AD192" s="71">
        <v>0</v>
      </c>
      <c r="AE192" s="72"/>
      <c r="AF192" s="71">
        <v>247712.68570455181</v>
      </c>
      <c r="AG192" s="71">
        <v>17824.49897878179</v>
      </c>
      <c r="AH192" s="71">
        <v>0</v>
      </c>
      <c r="AI192" s="71">
        <v>1688907.1950407671</v>
      </c>
      <c r="AJ192" s="71">
        <v>1543919.108978217</v>
      </c>
      <c r="AK192" s="71">
        <v>0</v>
      </c>
      <c r="AL192" s="71">
        <v>0</v>
      </c>
      <c r="AM192" s="71">
        <v>94789.960514805207</v>
      </c>
      <c r="AN192" s="71">
        <v>0</v>
      </c>
      <c r="AO192" s="71">
        <v>0</v>
      </c>
      <c r="AP192" s="71">
        <v>3593153.449217123</v>
      </c>
      <c r="AQ192" s="72"/>
      <c r="AR192" s="71">
        <v>1</v>
      </c>
      <c r="AS192" s="71">
        <v>0</v>
      </c>
      <c r="AT192" s="71">
        <v>0</v>
      </c>
      <c r="AU192" s="71">
        <v>0</v>
      </c>
      <c r="AV192" s="71">
        <v>0</v>
      </c>
      <c r="AW192" s="71">
        <v>0</v>
      </c>
      <c r="AX192" s="71"/>
      <c r="AY192" s="72"/>
      <c r="AZ192" s="71">
        <v>5</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1898</v>
      </c>
      <c r="B193" s="70">
        <v>221</v>
      </c>
      <c r="C193" s="70">
        <v>17</v>
      </c>
      <c r="D193" s="70">
        <v>13</v>
      </c>
      <c r="E193" s="70">
        <v>2020</v>
      </c>
      <c r="F193" s="70" t="s">
        <v>159</v>
      </c>
      <c r="G193" s="70" t="s">
        <v>1881</v>
      </c>
      <c r="H193" s="70" t="s">
        <v>1882</v>
      </c>
      <c r="I193" s="148"/>
      <c r="J193" s="71">
        <v>0.26836271854761679</v>
      </c>
      <c r="K193" s="71">
        <v>1.435696036991143E-2</v>
      </c>
      <c r="L193" s="71">
        <v>0.15876518447226301</v>
      </c>
      <c r="M193" s="71">
        <v>1.4331128467169021</v>
      </c>
      <c r="N193" s="71">
        <v>1.3191776218478746</v>
      </c>
      <c r="O193" s="71">
        <v>0.40863562196742131</v>
      </c>
      <c r="P193" s="71">
        <v>1.3502259490090431</v>
      </c>
      <c r="Q193" s="71">
        <v>4.0623938421855799E-2</v>
      </c>
      <c r="R193" s="71">
        <v>1.4312198005052594</v>
      </c>
      <c r="S193" s="71">
        <v>0</v>
      </c>
      <c r="T193" s="72"/>
      <c r="U193" s="71">
        <v>17191</v>
      </c>
      <c r="V193" s="71">
        <v>6</v>
      </c>
      <c r="W193" s="71">
        <v>4</v>
      </c>
      <c r="X193" s="71">
        <v>280</v>
      </c>
      <c r="Y193" s="71">
        <v>420</v>
      </c>
      <c r="Z193" s="71">
        <v>292</v>
      </c>
      <c r="AA193" s="71">
        <v>298</v>
      </c>
      <c r="AB193" s="71">
        <v>689</v>
      </c>
      <c r="AC193" s="71">
        <v>253711.99999999997</v>
      </c>
      <c r="AD193" s="71">
        <v>0</v>
      </c>
      <c r="AE193" s="72"/>
      <c r="AF193" s="71">
        <v>228947.05792276209</v>
      </c>
      <c r="AG193" s="71">
        <v>8215.8441067289423</v>
      </c>
      <c r="AH193" s="71">
        <v>39802.821354831402</v>
      </c>
      <c r="AI193" s="71">
        <v>1609607.8392842591</v>
      </c>
      <c r="AJ193" s="71">
        <v>1620424.129790378</v>
      </c>
      <c r="AK193" s="71"/>
      <c r="AL193" s="71"/>
      <c r="AM193" s="71">
        <v>89922.154949659627</v>
      </c>
      <c r="AN193" s="71"/>
      <c r="AO193" s="71"/>
      <c r="AP193" s="71">
        <v>3596919.8474086188</v>
      </c>
      <c r="AQ193" s="72"/>
      <c r="AR193" s="71">
        <v>1</v>
      </c>
      <c r="AS193" s="71">
        <v>0</v>
      </c>
      <c r="AT193" s="71">
        <v>0</v>
      </c>
      <c r="AU193" s="71">
        <v>0</v>
      </c>
      <c r="AV193" s="71">
        <v>0</v>
      </c>
      <c r="AW193" s="71">
        <v>0</v>
      </c>
      <c r="AX193" s="71"/>
      <c r="AY193" s="72"/>
      <c r="AZ193" s="71">
        <v>5</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1899</v>
      </c>
      <c r="B194" s="70">
        <v>221</v>
      </c>
      <c r="C194" s="70">
        <v>18</v>
      </c>
      <c r="D194" s="70">
        <v>13</v>
      </c>
      <c r="E194" s="70">
        <v>2021</v>
      </c>
      <c r="F194" s="70" t="s">
        <v>160</v>
      </c>
      <c r="G194" s="70" t="s">
        <v>1881</v>
      </c>
      <c r="H194" s="70" t="s">
        <v>1882</v>
      </c>
      <c r="I194" s="148"/>
      <c r="J194" s="71">
        <v>0.26388601083362678</v>
      </c>
      <c r="K194" s="71">
        <v>1.5203608265891337E-2</v>
      </c>
      <c r="L194" s="71">
        <v>0.17114448478754718</v>
      </c>
      <c r="M194" s="71">
        <v>1.5512765820360366</v>
      </c>
      <c r="N194" s="71">
        <v>1.3815889496250786</v>
      </c>
      <c r="O194" s="71">
        <v>0.39414934350181785</v>
      </c>
      <c r="P194" s="71">
        <v>1.3568100912753605</v>
      </c>
      <c r="Q194" s="71">
        <v>3.9761620137653997E-2</v>
      </c>
      <c r="R194" s="71">
        <v>1.0958731105198238</v>
      </c>
      <c r="S194" s="71">
        <v>0</v>
      </c>
      <c r="T194" s="72"/>
      <c r="U194" s="71">
        <v>17905</v>
      </c>
      <c r="V194" s="71">
        <v>6</v>
      </c>
      <c r="W194" s="71">
        <v>4</v>
      </c>
      <c r="X194" s="71">
        <v>280</v>
      </c>
      <c r="Y194" s="71">
        <v>417</v>
      </c>
      <c r="Z194" s="71">
        <v>290</v>
      </c>
      <c r="AA194" s="71">
        <v>292</v>
      </c>
      <c r="AB194" s="71">
        <v>681</v>
      </c>
      <c r="AC194" s="71">
        <v>188459.99999999997</v>
      </c>
      <c r="AD194" s="71">
        <v>0</v>
      </c>
      <c r="AE194" s="72"/>
      <c r="AF194" s="71">
        <v>222970.58383957666</v>
      </c>
      <c r="AG194" s="71">
        <v>8804.5747487155222</v>
      </c>
      <c r="AH194" s="71">
        <v>42085.727367065971</v>
      </c>
      <c r="AI194" s="71">
        <v>1773419.6932489581</v>
      </c>
      <c r="AJ194" s="71">
        <v>1663964.64113385</v>
      </c>
      <c r="AK194" s="71">
        <v>0</v>
      </c>
      <c r="AL194" s="71">
        <v>0</v>
      </c>
      <c r="AM194" s="71">
        <v>89390.707597113782</v>
      </c>
      <c r="AN194" s="71">
        <v>0</v>
      </c>
      <c r="AO194" s="71">
        <v>0</v>
      </c>
      <c r="AP194" s="71">
        <v>3800635.9279352799</v>
      </c>
      <c r="AQ194" s="72"/>
      <c r="AR194" s="71">
        <v>1</v>
      </c>
      <c r="AS194" s="71">
        <v>0</v>
      </c>
      <c r="AT194" s="71">
        <v>0</v>
      </c>
      <c r="AU194" s="71">
        <v>0</v>
      </c>
      <c r="AV194" s="71">
        <v>0</v>
      </c>
      <c r="AW194" s="71">
        <v>0</v>
      </c>
      <c r="AX194" s="71"/>
      <c r="AY194" s="72"/>
      <c r="AZ194" s="71">
        <v>5</v>
      </c>
      <c r="BA194" s="71">
        <v>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1900</v>
      </c>
      <c r="B195" s="70">
        <v>221</v>
      </c>
      <c r="C195" s="70">
        <v>19</v>
      </c>
      <c r="D195" s="70">
        <v>13</v>
      </c>
      <c r="E195" s="70">
        <v>2022</v>
      </c>
      <c r="F195" s="70" t="s">
        <v>161</v>
      </c>
      <c r="G195" s="70" t="s">
        <v>1881</v>
      </c>
      <c r="H195" s="70" t="s">
        <v>1882</v>
      </c>
      <c r="I195" s="148"/>
      <c r="J195" s="71">
        <v>0.28662756805684814</v>
      </c>
      <c r="K195" s="71">
        <v>1.6554402096592015E-2</v>
      </c>
      <c r="L195" s="71">
        <v>0.13948891172710864</v>
      </c>
      <c r="M195" s="71">
        <v>1.7748331155687016</v>
      </c>
      <c r="N195" s="71">
        <v>1.329756065078403</v>
      </c>
      <c r="O195" s="71">
        <v>0.41341643795710015</v>
      </c>
      <c r="P195" s="71">
        <v>1.3364368844529928</v>
      </c>
      <c r="Q195" s="71">
        <v>3.9207315109718123E-2</v>
      </c>
      <c r="R195" s="71">
        <v>1.2346011983192609</v>
      </c>
      <c r="S195" s="71">
        <v>0</v>
      </c>
      <c r="T195" s="72"/>
      <c r="U195" s="71">
        <v>19701</v>
      </c>
      <c r="V195" s="71">
        <v>6</v>
      </c>
      <c r="W195" s="71">
        <v>4</v>
      </c>
      <c r="X195" s="71">
        <v>280</v>
      </c>
      <c r="Y195" s="71">
        <v>404</v>
      </c>
      <c r="Z195" s="71">
        <v>289</v>
      </c>
      <c r="AA195" s="71">
        <v>292</v>
      </c>
      <c r="AB195" s="71">
        <v>666</v>
      </c>
      <c r="AC195" s="71">
        <v>214983.99999999994</v>
      </c>
      <c r="AD195" s="71">
        <v>0</v>
      </c>
      <c r="AE195" s="72"/>
      <c r="AF195" s="71">
        <v>236699.346152051</v>
      </c>
      <c r="AG195" s="71">
        <v>9983.3483022325127</v>
      </c>
      <c r="AH195" s="71">
        <v>39469.105915208231</v>
      </c>
      <c r="AI195" s="71">
        <v>1983305.8301052137</v>
      </c>
      <c r="AJ195" s="71">
        <v>1642623.1883915409</v>
      </c>
      <c r="AK195" s="71">
        <v>0</v>
      </c>
      <c r="AL195" s="71">
        <v>0</v>
      </c>
      <c r="AM195" s="71">
        <v>85998.778075138966</v>
      </c>
      <c r="AN195" s="71">
        <v>0</v>
      </c>
      <c r="AO195" s="71">
        <v>0</v>
      </c>
      <c r="AP195" s="71">
        <v>3998079.5969413854</v>
      </c>
      <c r="AQ195" s="72"/>
      <c r="AR195" s="71">
        <v>1</v>
      </c>
      <c r="AS195" s="71">
        <v>0</v>
      </c>
      <c r="AT195" s="71">
        <v>0</v>
      </c>
      <c r="AU195" s="71">
        <v>0</v>
      </c>
      <c r="AV195" s="71">
        <v>0</v>
      </c>
      <c r="AW195" s="71">
        <v>0</v>
      </c>
      <c r="AX195" s="71"/>
      <c r="AY195" s="72"/>
      <c r="AZ195" s="71">
        <v>5</v>
      </c>
      <c r="BA195" s="71">
        <v>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1901</v>
      </c>
      <c r="B196" s="70">
        <v>221</v>
      </c>
      <c r="C196" s="70">
        <v>20</v>
      </c>
      <c r="D196" s="70">
        <v>13</v>
      </c>
      <c r="E196" s="70">
        <v>2023</v>
      </c>
      <c r="F196" s="70" t="s">
        <v>1539</v>
      </c>
      <c r="G196" s="70" t="s">
        <v>1881</v>
      </c>
      <c r="H196" s="70" t="s">
        <v>1882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v>
      </c>
      <c r="AS196" s="71">
        <v>0</v>
      </c>
      <c r="AT196" s="71">
        <v>0</v>
      </c>
      <c r="AU196" s="71">
        <v>0</v>
      </c>
      <c r="AV196" s="71">
        <v>0</v>
      </c>
      <c r="AW196" s="71">
        <v>0</v>
      </c>
      <c r="AX196" s="71"/>
      <c r="AY196" s="72"/>
      <c r="AZ196" s="71">
        <v>5</v>
      </c>
      <c r="BA196" s="71">
        <v>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1902</v>
      </c>
      <c r="B197" s="70">
        <v>221</v>
      </c>
      <c r="C197" s="70">
        <v>21</v>
      </c>
      <c r="D197" s="70">
        <v>13</v>
      </c>
      <c r="E197" s="70">
        <v>2024</v>
      </c>
      <c r="F197" s="70" t="s">
        <v>1554</v>
      </c>
      <c r="G197" s="1064" t="s">
        <v>1881</v>
      </c>
      <c r="H197" s="70" t="s">
        <v>1882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1903</v>
      </c>
      <c r="B198" s="70">
        <v>103</v>
      </c>
      <c r="C198" s="70">
        <v>1</v>
      </c>
      <c r="D198" s="70">
        <v>7</v>
      </c>
      <c r="E198" s="70">
        <v>1990</v>
      </c>
      <c r="F198" s="70" t="s">
        <v>787</v>
      </c>
      <c r="G198" s="1064" t="s">
        <v>1904</v>
      </c>
      <c r="H198" s="70" t="s">
        <v>1905</v>
      </c>
      <c r="I198" s="148"/>
      <c r="J198" s="71">
        <v>0.64996539085320892</v>
      </c>
      <c r="K198" s="71">
        <v>0.1886097816557516</v>
      </c>
      <c r="L198" s="71">
        <v>0</v>
      </c>
      <c r="M198" s="71">
        <v>0.32254289875203701</v>
      </c>
      <c r="N198" s="71">
        <v>1.681830605609653</v>
      </c>
      <c r="O198" s="71">
        <v>1.011398426860713</v>
      </c>
      <c r="P198" s="71">
        <v>2.3186749504700921</v>
      </c>
      <c r="Q198" s="71">
        <v>7.3537526962302702E-2</v>
      </c>
      <c r="R198" s="71">
        <v>0</v>
      </c>
      <c r="S198" s="71">
        <v>6.6293142900905794E-2</v>
      </c>
      <c r="T198" s="72"/>
      <c r="U198" s="71">
        <v>96765</v>
      </c>
      <c r="V198" s="71">
        <v>55</v>
      </c>
      <c r="W198" s="71">
        <v>0</v>
      </c>
      <c r="X198" s="71">
        <v>111</v>
      </c>
      <c r="Y198" s="71">
        <v>418</v>
      </c>
      <c r="Z198" s="71">
        <v>416</v>
      </c>
      <c r="AA198" s="71">
        <v>563</v>
      </c>
      <c r="AB198" s="71">
        <v>1194</v>
      </c>
      <c r="AC198" s="71">
        <v>0</v>
      </c>
      <c r="AD198" s="71">
        <v>6.6293142900905794E-2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1906</v>
      </c>
      <c r="B199" s="70">
        <v>104</v>
      </c>
      <c r="C199" s="70">
        <v>2</v>
      </c>
      <c r="D199" s="70">
        <v>7</v>
      </c>
      <c r="E199" s="70">
        <v>2005</v>
      </c>
      <c r="F199" s="70" t="s">
        <v>789</v>
      </c>
      <c r="G199" s="70" t="s">
        <v>1904</v>
      </c>
      <c r="H199" s="70" t="s">
        <v>1905</v>
      </c>
      <c r="I199" s="148"/>
      <c r="J199" s="71">
        <v>0</v>
      </c>
      <c r="K199" s="71">
        <v>0.10152523663846059</v>
      </c>
      <c r="L199" s="71">
        <v>0</v>
      </c>
      <c r="M199" s="71">
        <v>0.18525983201740609</v>
      </c>
      <c r="N199" s="71">
        <v>1.8837659521173831</v>
      </c>
      <c r="O199" s="71">
        <v>1.0294851813963271</v>
      </c>
      <c r="P199" s="71">
        <v>2.5344464080492468</v>
      </c>
      <c r="Q199" s="71">
        <v>5.6557744262857798E-2</v>
      </c>
      <c r="R199" s="71">
        <v>0</v>
      </c>
      <c r="S199" s="71">
        <v>0</v>
      </c>
      <c r="T199" s="72"/>
      <c r="U199" s="71">
        <v>0</v>
      </c>
      <c r="V199" s="71">
        <v>39</v>
      </c>
      <c r="W199" s="71">
        <v>0</v>
      </c>
      <c r="X199" s="71">
        <v>34</v>
      </c>
      <c r="Y199" s="71">
        <v>352</v>
      </c>
      <c r="Z199" s="71">
        <v>490</v>
      </c>
      <c r="AA199" s="71">
        <v>504</v>
      </c>
      <c r="AB199" s="71">
        <v>960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1907</v>
      </c>
      <c r="B200" s="70">
        <v>105</v>
      </c>
      <c r="C200" s="70">
        <v>3</v>
      </c>
      <c r="D200" s="70">
        <v>7</v>
      </c>
      <c r="E200" s="70">
        <v>2006</v>
      </c>
      <c r="F200" s="70" t="s">
        <v>790</v>
      </c>
      <c r="G200" s="70" t="s">
        <v>1904</v>
      </c>
      <c r="H200" s="70" t="s">
        <v>1905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1908</v>
      </c>
      <c r="B201" s="70">
        <v>106</v>
      </c>
      <c r="C201" s="70">
        <v>4</v>
      </c>
      <c r="D201" s="70">
        <v>7</v>
      </c>
      <c r="E201" s="70">
        <v>2007</v>
      </c>
      <c r="F201" s="70" t="s">
        <v>791</v>
      </c>
      <c r="G201" s="70" t="s">
        <v>1904</v>
      </c>
      <c r="H201" s="70" t="s">
        <v>1905</v>
      </c>
      <c r="I201" s="148"/>
      <c r="J201" s="71">
        <v>0.1858997518732039</v>
      </c>
      <c r="K201" s="71">
        <v>0.12576651608698899</v>
      </c>
      <c r="L201" s="71">
        <v>0</v>
      </c>
      <c r="M201" s="71">
        <v>0.62109229553675049</v>
      </c>
      <c r="N201" s="71">
        <v>1.6160658704492601</v>
      </c>
      <c r="O201" s="71">
        <v>1.0044639430107281</v>
      </c>
      <c r="P201" s="71">
        <v>2.4255881699341981</v>
      </c>
      <c r="Q201" s="71">
        <v>5.5236819565272398E-2</v>
      </c>
      <c r="R201" s="71">
        <v>0</v>
      </c>
      <c r="S201" s="71">
        <v>0</v>
      </c>
      <c r="T201" s="72"/>
      <c r="U201" s="71">
        <v>34268</v>
      </c>
      <c r="V201" s="71">
        <v>47</v>
      </c>
      <c r="W201" s="71">
        <v>0</v>
      </c>
      <c r="X201" s="71">
        <v>133</v>
      </c>
      <c r="Y201" s="71">
        <v>344</v>
      </c>
      <c r="Z201" s="71">
        <v>497</v>
      </c>
      <c r="AA201" s="71">
        <v>475</v>
      </c>
      <c r="AB201" s="71">
        <v>888</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1909</v>
      </c>
      <c r="B202" s="70">
        <v>107</v>
      </c>
      <c r="C202" s="70">
        <v>5</v>
      </c>
      <c r="D202" s="70">
        <v>7</v>
      </c>
      <c r="E202" s="70">
        <v>2008</v>
      </c>
      <c r="F202" s="70" t="s">
        <v>792</v>
      </c>
      <c r="G202" s="70" t="s">
        <v>1904</v>
      </c>
      <c r="H202" s="70" t="s">
        <v>1905</v>
      </c>
      <c r="I202" s="148"/>
      <c r="J202" s="71">
        <v>0.10494773471220729</v>
      </c>
      <c r="K202" s="71">
        <v>9.3228913510096004E-2</v>
      </c>
      <c r="L202" s="71">
        <v>0</v>
      </c>
      <c r="M202" s="71">
        <v>0.67190007806020058</v>
      </c>
      <c r="N202" s="71">
        <v>1.481565039961628</v>
      </c>
      <c r="O202" s="71">
        <v>0.95868930328395885</v>
      </c>
      <c r="P202" s="71">
        <v>2.371817035215142</v>
      </c>
      <c r="Q202" s="71">
        <v>5.4159402022654402E-2</v>
      </c>
      <c r="R202" s="71">
        <v>0</v>
      </c>
      <c r="S202" s="71">
        <v>0</v>
      </c>
      <c r="T202" s="72"/>
      <c r="U202" s="71">
        <v>22449</v>
      </c>
      <c r="V202" s="71">
        <v>47</v>
      </c>
      <c r="W202" s="71">
        <v>0</v>
      </c>
      <c r="X202" s="71">
        <v>133</v>
      </c>
      <c r="Y202" s="71">
        <v>347</v>
      </c>
      <c r="Z202" s="71">
        <v>491</v>
      </c>
      <c r="AA202" s="71">
        <v>465</v>
      </c>
      <c r="AB202" s="71">
        <v>885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1910</v>
      </c>
      <c r="B203" s="70">
        <v>108</v>
      </c>
      <c r="C203" s="70">
        <v>6</v>
      </c>
      <c r="D203" s="70">
        <v>7</v>
      </c>
      <c r="E203" s="70">
        <v>2009</v>
      </c>
      <c r="F203" s="70" t="s">
        <v>176</v>
      </c>
      <c r="G203" s="70" t="s">
        <v>1904</v>
      </c>
      <c r="H203" s="70" t="s">
        <v>1905</v>
      </c>
      <c r="I203" s="148"/>
      <c r="J203" s="71">
        <v>0.14023091756669431</v>
      </c>
      <c r="K203" s="71">
        <v>8.4877133158455118E-2</v>
      </c>
      <c r="L203" s="71">
        <v>0.1601939411566182</v>
      </c>
      <c r="M203" s="71">
        <v>0.47564395943764842</v>
      </c>
      <c r="N203" s="71">
        <v>1.4758453277773571</v>
      </c>
      <c r="O203" s="71">
        <v>0.97126860069298648</v>
      </c>
      <c r="P203" s="71">
        <v>2.2507109659056752</v>
      </c>
      <c r="Q203" s="71">
        <v>4.9261267811322298E-2</v>
      </c>
      <c r="R203" s="71">
        <v>0</v>
      </c>
      <c r="S203" s="71">
        <v>0</v>
      </c>
      <c r="T203" s="72"/>
      <c r="U203" s="71">
        <v>22283</v>
      </c>
      <c r="V203" s="71">
        <v>41</v>
      </c>
      <c r="W203" s="71">
        <v>4</v>
      </c>
      <c r="X203" s="71">
        <v>96</v>
      </c>
      <c r="Y203" s="71">
        <v>343</v>
      </c>
      <c r="Z203" s="71">
        <v>491</v>
      </c>
      <c r="AA203" s="71">
        <v>453</v>
      </c>
      <c r="AB203" s="71">
        <v>845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1911</v>
      </c>
      <c r="B204" s="70">
        <v>109</v>
      </c>
      <c r="C204" s="70">
        <v>7</v>
      </c>
      <c r="D204" s="70">
        <v>7</v>
      </c>
      <c r="E204" s="70">
        <v>2010</v>
      </c>
      <c r="F204" s="70" t="s">
        <v>177</v>
      </c>
      <c r="G204" s="70" t="s">
        <v>1904</v>
      </c>
      <c r="H204" s="70" t="s">
        <v>1905</v>
      </c>
      <c r="I204" s="148"/>
      <c r="J204" s="71">
        <v>9.4714359120909322E-2</v>
      </c>
      <c r="K204" s="71">
        <v>9.0927915260441777E-2</v>
      </c>
      <c r="L204" s="71">
        <v>0.16313257489133451</v>
      </c>
      <c r="M204" s="71">
        <v>0.49143405909261001</v>
      </c>
      <c r="N204" s="71">
        <v>1.5432155729235779</v>
      </c>
      <c r="O204" s="71">
        <v>0.99040411678087825</v>
      </c>
      <c r="P204" s="71">
        <v>2.2574020551366192</v>
      </c>
      <c r="Q204" s="71">
        <v>5.0739697811666401E-2</v>
      </c>
      <c r="R204" s="71">
        <v>0</v>
      </c>
      <c r="S204" s="71">
        <v>0</v>
      </c>
      <c r="T204" s="72"/>
      <c r="U204" s="71">
        <v>17575</v>
      </c>
      <c r="V204" s="71">
        <v>41</v>
      </c>
      <c r="W204" s="71">
        <v>4</v>
      </c>
      <c r="X204" s="71">
        <v>96</v>
      </c>
      <c r="Y204" s="71">
        <v>337</v>
      </c>
      <c r="Z204" s="71">
        <v>503</v>
      </c>
      <c r="AA204" s="71">
        <v>443</v>
      </c>
      <c r="AB204" s="71">
        <v>834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1912</v>
      </c>
      <c r="B205" s="70">
        <v>110</v>
      </c>
      <c r="C205" s="70">
        <v>8</v>
      </c>
      <c r="D205" s="70">
        <v>7</v>
      </c>
      <c r="E205" s="70">
        <v>2011</v>
      </c>
      <c r="F205" s="70" t="s">
        <v>178</v>
      </c>
      <c r="G205" s="70" t="s">
        <v>1904</v>
      </c>
      <c r="H205" s="70" t="s">
        <v>1905</v>
      </c>
      <c r="I205" s="148"/>
      <c r="J205" s="71">
        <v>7.8025303477851179E-2</v>
      </c>
      <c r="K205" s="71">
        <v>0.11412635914935861</v>
      </c>
      <c r="L205" s="71">
        <v>0.1455568993418466</v>
      </c>
      <c r="M205" s="71">
        <v>0.54082910021548325</v>
      </c>
      <c r="N205" s="71">
        <v>1.440579268161936</v>
      </c>
      <c r="O205" s="71">
        <v>0.98283498805208158</v>
      </c>
      <c r="P205" s="71">
        <v>2.2119606089723551</v>
      </c>
      <c r="Q205" s="71">
        <v>5.7194289069970899E-2</v>
      </c>
      <c r="R205" s="71">
        <v>0</v>
      </c>
      <c r="S205" s="71">
        <v>0</v>
      </c>
      <c r="T205" s="72"/>
      <c r="U205" s="71">
        <v>13729</v>
      </c>
      <c r="V205" s="71">
        <v>41</v>
      </c>
      <c r="W205" s="71">
        <v>4</v>
      </c>
      <c r="X205" s="71">
        <v>96</v>
      </c>
      <c r="Y205" s="71">
        <v>335</v>
      </c>
      <c r="Z205" s="71">
        <v>510</v>
      </c>
      <c r="AA205" s="71">
        <v>447</v>
      </c>
      <c r="AB205" s="71">
        <v>815</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1913</v>
      </c>
      <c r="B206" s="70">
        <v>111</v>
      </c>
      <c r="C206" s="70">
        <v>9</v>
      </c>
      <c r="D206" s="70">
        <v>7</v>
      </c>
      <c r="E206" s="70">
        <v>2012</v>
      </c>
      <c r="F206" s="70" t="s">
        <v>179</v>
      </c>
      <c r="G206" s="70" t="s">
        <v>1904</v>
      </c>
      <c r="H206" s="70" t="s">
        <v>1905</v>
      </c>
      <c r="I206" s="148"/>
      <c r="J206" s="71">
        <v>0</v>
      </c>
      <c r="K206" s="71">
        <v>0.1030134781391769</v>
      </c>
      <c r="L206" s="71">
        <v>0.1479968346143582</v>
      </c>
      <c r="M206" s="71">
        <v>0.48691322846863477</v>
      </c>
      <c r="N206" s="71">
        <v>1.4953085089582681</v>
      </c>
      <c r="O206" s="71">
        <v>0.9884846469331644</v>
      </c>
      <c r="P206" s="71">
        <v>2.1747794482582483</v>
      </c>
      <c r="Q206" s="71">
        <v>6.3207885796144905E-2</v>
      </c>
      <c r="R206" s="71">
        <v>0</v>
      </c>
      <c r="S206" s="71">
        <v>0</v>
      </c>
      <c r="T206" s="72"/>
      <c r="U206" s="71">
        <v>0</v>
      </c>
      <c r="V206" s="71">
        <v>41</v>
      </c>
      <c r="W206" s="71">
        <v>4</v>
      </c>
      <c r="X206" s="71">
        <v>96</v>
      </c>
      <c r="Y206" s="71">
        <v>359</v>
      </c>
      <c r="Z206" s="71">
        <v>517</v>
      </c>
      <c r="AA206" s="71">
        <v>437</v>
      </c>
      <c r="AB206" s="71">
        <v>829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1914</v>
      </c>
      <c r="B207" s="70">
        <v>112</v>
      </c>
      <c r="C207" s="70">
        <v>10</v>
      </c>
      <c r="D207" s="70">
        <v>7</v>
      </c>
      <c r="E207" s="70">
        <v>2013</v>
      </c>
      <c r="F207" s="70" t="s">
        <v>180</v>
      </c>
      <c r="G207" s="70" t="s">
        <v>1904</v>
      </c>
      <c r="H207" s="70" t="s">
        <v>1905</v>
      </c>
      <c r="I207" s="148"/>
      <c r="J207" s="71">
        <v>0</v>
      </c>
      <c r="K207" s="71">
        <v>8.4737356570440375E-2</v>
      </c>
      <c r="L207" s="71">
        <v>0.15044415762688271</v>
      </c>
      <c r="M207" s="71">
        <v>0.46939344649843812</v>
      </c>
      <c r="N207" s="71">
        <v>1.5691688323863731</v>
      </c>
      <c r="O207" s="71">
        <v>0.95172764915788899</v>
      </c>
      <c r="P207" s="71">
        <v>2.1729833051509888</v>
      </c>
      <c r="Q207" s="71">
        <v>6.3044238445371201E-2</v>
      </c>
      <c r="R207" s="71">
        <v>0</v>
      </c>
      <c r="S207" s="71">
        <v>0</v>
      </c>
      <c r="T207" s="72"/>
      <c r="U207" s="71">
        <v>0</v>
      </c>
      <c r="V207" s="71">
        <v>41</v>
      </c>
      <c r="W207" s="71">
        <v>4</v>
      </c>
      <c r="X207" s="71">
        <v>96</v>
      </c>
      <c r="Y207" s="71">
        <v>352</v>
      </c>
      <c r="Z207" s="71">
        <v>520</v>
      </c>
      <c r="AA207" s="71">
        <v>435</v>
      </c>
      <c r="AB207" s="71">
        <v>815</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1915</v>
      </c>
      <c r="B208" s="70">
        <v>113</v>
      </c>
      <c r="C208" s="70">
        <v>11</v>
      </c>
      <c r="D208" s="70">
        <v>7</v>
      </c>
      <c r="E208" s="70">
        <v>2014</v>
      </c>
      <c r="F208" s="70" t="s">
        <v>181</v>
      </c>
      <c r="G208" s="70" t="s">
        <v>1904</v>
      </c>
      <c r="H208" s="70" t="s">
        <v>1905</v>
      </c>
      <c r="I208" s="148"/>
      <c r="J208" s="71">
        <v>0</v>
      </c>
      <c r="K208" s="71">
        <v>8.0091631830996948E-2</v>
      </c>
      <c r="L208" s="71">
        <v>2.708589604254678E-2</v>
      </c>
      <c r="M208" s="71">
        <v>0.4575588354620897</v>
      </c>
      <c r="N208" s="71">
        <v>1.5379766160091819</v>
      </c>
      <c r="O208" s="71">
        <v>0.92101152426736577</v>
      </c>
      <c r="P208" s="71">
        <v>2.2495554182553583</v>
      </c>
      <c r="Q208" s="71">
        <v>5.9225495642698599E-2</v>
      </c>
      <c r="R208" s="71">
        <v>0</v>
      </c>
      <c r="S208" s="71">
        <v>0</v>
      </c>
      <c r="T208" s="72"/>
      <c r="U208" s="71">
        <v>0</v>
      </c>
      <c r="V208" s="71">
        <v>33</v>
      </c>
      <c r="W208" s="71">
        <v>1</v>
      </c>
      <c r="X208" s="71">
        <v>94</v>
      </c>
      <c r="Y208" s="71">
        <v>348</v>
      </c>
      <c r="Z208" s="71">
        <v>530</v>
      </c>
      <c r="AA208" s="71">
        <v>448</v>
      </c>
      <c r="AB208" s="71">
        <v>798</v>
      </c>
      <c r="AC208" s="71">
        <v>0</v>
      </c>
      <c r="AD208" s="71">
        <v>0</v>
      </c>
      <c r="AE208" s="72"/>
      <c r="AF208" s="71"/>
      <c r="AG208" s="71"/>
      <c r="AH208" s="71"/>
      <c r="AI208" s="71"/>
      <c r="AJ208" s="71"/>
      <c r="AK208" s="71"/>
      <c r="AL208" s="71"/>
      <c r="AM208" s="71"/>
      <c r="AN208" s="71"/>
      <c r="AO208" s="71"/>
      <c r="AP208" s="71"/>
      <c r="AQ208" s="72"/>
      <c r="AR208" s="71">
        <v>128</v>
      </c>
      <c r="AS208" s="71">
        <v>7</v>
      </c>
      <c r="AT208" s="71">
        <v>0</v>
      </c>
      <c r="AU208" s="71">
        <v>0</v>
      </c>
      <c r="AV208" s="71">
        <v>0</v>
      </c>
      <c r="AW208" s="71">
        <v>0</v>
      </c>
      <c r="AX208" s="71"/>
      <c r="AY208" s="72"/>
      <c r="AZ208" s="71">
        <v>543.79999999999995</v>
      </c>
      <c r="BA208" s="71">
        <v>221.5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1916</v>
      </c>
      <c r="B209" s="70">
        <v>114</v>
      </c>
      <c r="C209" s="70">
        <v>12</v>
      </c>
      <c r="D209" s="70">
        <v>7</v>
      </c>
      <c r="E209" s="70">
        <v>2015</v>
      </c>
      <c r="F209" s="70" t="s">
        <v>182</v>
      </c>
      <c r="G209" s="70" t="s">
        <v>1904</v>
      </c>
      <c r="H209" s="70" t="s">
        <v>1905</v>
      </c>
      <c r="I209" s="148"/>
      <c r="J209" s="71">
        <v>0</v>
      </c>
      <c r="K209" s="71">
        <v>7.4533160480387606E-2</v>
      </c>
      <c r="L209" s="71">
        <v>2.9221579987746681E-2</v>
      </c>
      <c r="M209" s="71">
        <v>0.48778015660661789</v>
      </c>
      <c r="N209" s="71">
        <v>1.348489672201105</v>
      </c>
      <c r="O209" s="71">
        <v>0.86403887373336941</v>
      </c>
      <c r="P209" s="71">
        <v>2.1307255896434603</v>
      </c>
      <c r="Q209" s="71">
        <v>5.7977943220576401E-2</v>
      </c>
      <c r="R209" s="71">
        <v>0</v>
      </c>
      <c r="S209" s="71">
        <v>0</v>
      </c>
      <c r="T209" s="72"/>
      <c r="U209" s="71">
        <v>0</v>
      </c>
      <c r="V209" s="71">
        <v>33</v>
      </c>
      <c r="W209" s="71">
        <v>1</v>
      </c>
      <c r="X209" s="71">
        <v>94</v>
      </c>
      <c r="Y209" s="71">
        <v>356</v>
      </c>
      <c r="Z209" s="71">
        <v>502</v>
      </c>
      <c r="AA209" s="71">
        <v>424</v>
      </c>
      <c r="AB209" s="71">
        <v>798</v>
      </c>
      <c r="AC209" s="71">
        <v>0</v>
      </c>
      <c r="AD209" s="71">
        <v>0</v>
      </c>
      <c r="AE209" s="72"/>
      <c r="AF209" s="71">
        <v>0</v>
      </c>
      <c r="AG209" s="71">
        <v>57302.53692628094</v>
      </c>
      <c r="AH209" s="71">
        <v>6145.1140753064519</v>
      </c>
      <c r="AI209" s="71">
        <v>610438.54899230064</v>
      </c>
      <c r="AJ209" s="71">
        <v>1750084.6136097731</v>
      </c>
      <c r="AK209" s="71">
        <v>0</v>
      </c>
      <c r="AL209" s="71">
        <v>0</v>
      </c>
      <c r="AM209" s="71">
        <v>109362.55251590131</v>
      </c>
      <c r="AN209" s="71">
        <v>0</v>
      </c>
      <c r="AO209" s="71">
        <v>0</v>
      </c>
      <c r="AP209" s="71">
        <v>2533333.3661195622</v>
      </c>
      <c r="AQ209" s="72"/>
      <c r="AR209" s="71">
        <v>132</v>
      </c>
      <c r="AS209" s="71">
        <v>13</v>
      </c>
      <c r="AT209" s="71">
        <v>0</v>
      </c>
      <c r="AU209" s="71">
        <v>0</v>
      </c>
      <c r="AV209" s="71">
        <v>0</v>
      </c>
      <c r="AW209" s="71">
        <v>0</v>
      </c>
      <c r="AX209" s="71"/>
      <c r="AY209" s="72"/>
      <c r="AZ209" s="71">
        <v>563.6</v>
      </c>
      <c r="BA209" s="71">
        <v>405</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1917</v>
      </c>
      <c r="B210" s="70">
        <v>115</v>
      </c>
      <c r="C210" s="70">
        <v>13</v>
      </c>
      <c r="D210" s="70">
        <v>7</v>
      </c>
      <c r="E210" s="70">
        <v>2016</v>
      </c>
      <c r="F210" s="70" t="s">
        <v>155</v>
      </c>
      <c r="G210" s="70" t="s">
        <v>1904</v>
      </c>
      <c r="H210" s="70" t="s">
        <v>1905</v>
      </c>
      <c r="I210" s="148"/>
      <c r="J210" s="71">
        <v>0</v>
      </c>
      <c r="K210" s="71">
        <v>7.4981043601012862E-2</v>
      </c>
      <c r="L210" s="71">
        <v>2.8082744333272458E-2</v>
      </c>
      <c r="M210" s="71">
        <v>0.39431482584296007</v>
      </c>
      <c r="N210" s="71">
        <v>1.4598590004630367</v>
      </c>
      <c r="O210" s="71">
        <v>0.84844555885792539</v>
      </c>
      <c r="P210" s="71">
        <v>2.1135440413164126</v>
      </c>
      <c r="Q210" s="71">
        <v>5.5516773891126574E-2</v>
      </c>
      <c r="R210" s="71">
        <v>0</v>
      </c>
      <c r="S210" s="71">
        <v>0</v>
      </c>
      <c r="T210" s="72"/>
      <c r="U210" s="71">
        <v>0</v>
      </c>
      <c r="V210" s="71">
        <v>33</v>
      </c>
      <c r="W210" s="71">
        <v>1</v>
      </c>
      <c r="X210" s="71">
        <v>94</v>
      </c>
      <c r="Y210" s="71">
        <v>362</v>
      </c>
      <c r="Z210" s="71">
        <v>499</v>
      </c>
      <c r="AA210" s="71">
        <v>435</v>
      </c>
      <c r="AB210" s="71">
        <v>786</v>
      </c>
      <c r="AC210" s="71">
        <v>0</v>
      </c>
      <c r="AD210" s="71">
        <v>0</v>
      </c>
      <c r="AE210" s="72"/>
      <c r="AF210" s="71">
        <v>0</v>
      </c>
      <c r="AG210" s="71">
        <v>55408.86433698058</v>
      </c>
      <c r="AH210" s="71">
        <v>4586.2741105955902</v>
      </c>
      <c r="AI210" s="71">
        <v>593856.10259814269</v>
      </c>
      <c r="AJ210" s="71">
        <v>1777356.5386324569</v>
      </c>
      <c r="AK210" s="71">
        <v>0</v>
      </c>
      <c r="AL210" s="71">
        <v>0</v>
      </c>
      <c r="AM210" s="71">
        <v>107801.6891730299</v>
      </c>
      <c r="AN210" s="71">
        <v>0</v>
      </c>
      <c r="AO210" s="71">
        <v>0</v>
      </c>
      <c r="AP210" s="71">
        <v>2539009.4688512054</v>
      </c>
      <c r="AQ210" s="72"/>
      <c r="AR210" s="71">
        <v>135</v>
      </c>
      <c r="AS210" s="71">
        <v>16</v>
      </c>
      <c r="AT210" s="71">
        <v>0</v>
      </c>
      <c r="AU210" s="71">
        <v>0</v>
      </c>
      <c r="AV210" s="71">
        <v>0</v>
      </c>
      <c r="AW210" s="71">
        <v>0</v>
      </c>
      <c r="AX210" s="71"/>
      <c r="AY210" s="72"/>
      <c r="AZ210" s="71">
        <v>583.79999999999995</v>
      </c>
      <c r="BA210" s="71">
        <v>484.6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1918</v>
      </c>
      <c r="B211" s="70">
        <v>116</v>
      </c>
      <c r="C211" s="70">
        <v>14</v>
      </c>
      <c r="D211" s="70">
        <v>7</v>
      </c>
      <c r="E211" s="70">
        <v>2017</v>
      </c>
      <c r="F211" s="70" t="s">
        <v>156</v>
      </c>
      <c r="G211" s="70" t="s">
        <v>1904</v>
      </c>
      <c r="H211" s="70" t="s">
        <v>1905</v>
      </c>
      <c r="I211" s="148"/>
      <c r="J211" s="71">
        <v>0</v>
      </c>
      <c r="K211" s="71">
        <v>7.3944655494157643E-2</v>
      </c>
      <c r="L211" s="71">
        <v>2.761614487296302E-2</v>
      </c>
      <c r="M211" s="71">
        <v>0.37459816721036432</v>
      </c>
      <c r="N211" s="71">
        <v>1.4417282120321426</v>
      </c>
      <c r="O211" s="71">
        <v>0.78944218018406287</v>
      </c>
      <c r="P211" s="71">
        <v>2.032564283215641</v>
      </c>
      <c r="Q211" s="71">
        <v>5.2456506724011899E-2</v>
      </c>
      <c r="R211" s="71">
        <v>0</v>
      </c>
      <c r="S211" s="71">
        <v>0</v>
      </c>
      <c r="T211" s="72"/>
      <c r="U211" s="71">
        <v>0</v>
      </c>
      <c r="V211" s="71">
        <v>33</v>
      </c>
      <c r="W211" s="71">
        <v>1</v>
      </c>
      <c r="X211" s="71">
        <v>94</v>
      </c>
      <c r="Y211" s="71">
        <v>347</v>
      </c>
      <c r="Z211" s="71">
        <v>472</v>
      </c>
      <c r="AA211" s="71">
        <v>421</v>
      </c>
      <c r="AB211" s="71">
        <v>768</v>
      </c>
      <c r="AC211" s="71">
        <v>0</v>
      </c>
      <c r="AD211" s="71">
        <v>0</v>
      </c>
      <c r="AE211" s="72"/>
      <c r="AF211" s="71">
        <v>0</v>
      </c>
      <c r="AG211" s="71">
        <v>55260.313676181118</v>
      </c>
      <c r="AH211" s="71">
        <v>5914.8844127578959</v>
      </c>
      <c r="AI211" s="71">
        <v>588205.98225478595</v>
      </c>
      <c r="AJ211" s="71">
        <v>1698813.4984419551</v>
      </c>
      <c r="AK211" s="71">
        <v>0</v>
      </c>
      <c r="AL211" s="71">
        <v>0</v>
      </c>
      <c r="AM211" s="71">
        <v>105497.7655107296</v>
      </c>
      <c r="AN211" s="71">
        <v>0</v>
      </c>
      <c r="AO211" s="71">
        <v>0</v>
      </c>
      <c r="AP211" s="71">
        <v>2453692.4442964094</v>
      </c>
      <c r="AQ211" s="72"/>
      <c r="AR211" s="71">
        <v>138</v>
      </c>
      <c r="AS211" s="71">
        <v>20</v>
      </c>
      <c r="AT211" s="71">
        <v>0</v>
      </c>
      <c r="AU211" s="71">
        <v>0</v>
      </c>
      <c r="AV211" s="71">
        <v>0</v>
      </c>
      <c r="AW211" s="71">
        <v>0</v>
      </c>
      <c r="AX211" s="71"/>
      <c r="AY211" s="72"/>
      <c r="AZ211" s="71">
        <v>595.79999999999995</v>
      </c>
      <c r="BA211" s="71">
        <v>1580.6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1919</v>
      </c>
      <c r="B212" s="70">
        <v>117</v>
      </c>
      <c r="C212" s="70">
        <v>15</v>
      </c>
      <c r="D212" s="70">
        <v>7</v>
      </c>
      <c r="E212" s="70">
        <v>2018</v>
      </c>
      <c r="F212" s="70" t="s">
        <v>183</v>
      </c>
      <c r="G212" s="70" t="s">
        <v>1904</v>
      </c>
      <c r="H212" s="70" t="s">
        <v>1905</v>
      </c>
      <c r="I212" s="148"/>
      <c r="J212" s="71">
        <v>0</v>
      </c>
      <c r="K212" s="71">
        <v>6.9386453795118361E-2</v>
      </c>
      <c r="L212" s="71">
        <v>2.4757858141926971E-2</v>
      </c>
      <c r="M212" s="71">
        <v>0.36456553940260561</v>
      </c>
      <c r="N212" s="71">
        <v>1.4174816980973259</v>
      </c>
      <c r="O212" s="71">
        <v>0.78281590195221451</v>
      </c>
      <c r="P212" s="71">
        <v>1.9645328042133379</v>
      </c>
      <c r="Q212" s="71">
        <v>4.8866622536133601E-2</v>
      </c>
      <c r="R212" s="71">
        <v>0</v>
      </c>
      <c r="S212" s="71">
        <v>0</v>
      </c>
      <c r="T212" s="72"/>
      <c r="U212" s="71">
        <v>0</v>
      </c>
      <c r="V212" s="71">
        <v>33</v>
      </c>
      <c r="W212" s="71">
        <v>1</v>
      </c>
      <c r="X212" s="71">
        <v>94</v>
      </c>
      <c r="Y212" s="71">
        <v>352</v>
      </c>
      <c r="Z212" s="71">
        <v>477</v>
      </c>
      <c r="AA212" s="71">
        <v>411</v>
      </c>
      <c r="AB212" s="71">
        <v>771</v>
      </c>
      <c r="AC212" s="71">
        <v>0</v>
      </c>
      <c r="AD212" s="71">
        <v>0</v>
      </c>
      <c r="AE212" s="72"/>
      <c r="AF212" s="71">
        <v>0</v>
      </c>
      <c r="AG212" s="71">
        <v>49087.403942297547</v>
      </c>
      <c r="AH212" s="71">
        <v>5589.1336634697172</v>
      </c>
      <c r="AI212" s="71">
        <v>561842.67898938234</v>
      </c>
      <c r="AJ212" s="71">
        <v>1653866.894407236</v>
      </c>
      <c r="AK212" s="71">
        <v>0</v>
      </c>
      <c r="AL212" s="71">
        <v>0</v>
      </c>
      <c r="AM212" s="71">
        <v>106129.0063586813</v>
      </c>
      <c r="AN212" s="71">
        <v>0</v>
      </c>
      <c r="AO212" s="71">
        <v>0</v>
      </c>
      <c r="AP212" s="71">
        <v>2376515.1173610669</v>
      </c>
      <c r="AQ212" s="72"/>
      <c r="AR212" s="71">
        <v>139</v>
      </c>
      <c r="AS212" s="71">
        <v>22</v>
      </c>
      <c r="AT212" s="71">
        <v>0</v>
      </c>
      <c r="AU212" s="71">
        <v>0</v>
      </c>
      <c r="AV212" s="71">
        <v>0</v>
      </c>
      <c r="AW212" s="71">
        <v>0</v>
      </c>
      <c r="AX212" s="71"/>
      <c r="AY212" s="72"/>
      <c r="AZ212" s="71">
        <v>599.5</v>
      </c>
      <c r="BA212" s="71">
        <v>1638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1920</v>
      </c>
      <c r="B213" s="70">
        <v>118</v>
      </c>
      <c r="C213" s="70">
        <v>16</v>
      </c>
      <c r="D213" s="70">
        <v>7</v>
      </c>
      <c r="E213" s="70">
        <v>2019</v>
      </c>
      <c r="F213" s="70" t="s">
        <v>158</v>
      </c>
      <c r="G213" s="70" t="s">
        <v>1904</v>
      </c>
      <c r="H213" s="70" t="s">
        <v>1905</v>
      </c>
      <c r="I213" s="148"/>
      <c r="J213" s="71">
        <v>0</v>
      </c>
      <c r="K213" s="71">
        <v>6.2983384535571021E-2</v>
      </c>
      <c r="L213" s="71">
        <v>2.4892620955242716E-2</v>
      </c>
      <c r="M213" s="71">
        <v>0.34911026265215622</v>
      </c>
      <c r="N213" s="71">
        <v>1.2295359938262467</v>
      </c>
      <c r="O213" s="71">
        <v>0.74592653700256095</v>
      </c>
      <c r="P213" s="71">
        <v>1.9022934412458918</v>
      </c>
      <c r="Q213" s="71">
        <v>4.6035823779804898E-2</v>
      </c>
      <c r="R213" s="71">
        <v>0</v>
      </c>
      <c r="S213" s="71">
        <v>0</v>
      </c>
      <c r="T213" s="72"/>
      <c r="U213" s="71">
        <v>0</v>
      </c>
      <c r="V213" s="71">
        <v>33</v>
      </c>
      <c r="W213" s="71">
        <v>1</v>
      </c>
      <c r="X213" s="71">
        <v>94</v>
      </c>
      <c r="Y213" s="71">
        <v>344</v>
      </c>
      <c r="Z213" s="71">
        <v>467</v>
      </c>
      <c r="AA213" s="71">
        <v>395</v>
      </c>
      <c r="AB213" s="71">
        <v>746</v>
      </c>
      <c r="AC213" s="71">
        <v>0</v>
      </c>
      <c r="AD213" s="71">
        <v>0</v>
      </c>
      <c r="AE213" s="72"/>
      <c r="AF213" s="71">
        <v>0</v>
      </c>
      <c r="AG213" s="71">
        <v>47529.609947036268</v>
      </c>
      <c r="AH213" s="71">
        <v>5903.535408748895</v>
      </c>
      <c r="AI213" s="71">
        <v>575748.07264592417</v>
      </c>
      <c r="AJ213" s="71">
        <v>1570260.670613779</v>
      </c>
      <c r="AK213" s="71">
        <v>0</v>
      </c>
      <c r="AL213" s="71">
        <v>0</v>
      </c>
      <c r="AM213" s="71">
        <v>101599.58411500673</v>
      </c>
      <c r="AN213" s="71">
        <v>0</v>
      </c>
      <c r="AO213" s="71">
        <v>0</v>
      </c>
      <c r="AP213" s="71">
        <v>2301041.472730495</v>
      </c>
      <c r="AQ213" s="72"/>
      <c r="AR213" s="71">
        <v>141</v>
      </c>
      <c r="AS213" s="71">
        <v>23</v>
      </c>
      <c r="AT213" s="71">
        <v>0</v>
      </c>
      <c r="AU213" s="71">
        <v>0</v>
      </c>
      <c r="AV213" s="71">
        <v>0</v>
      </c>
      <c r="AW213" s="71">
        <v>0</v>
      </c>
      <c r="AX213" s="71"/>
      <c r="AY213" s="72"/>
      <c r="AZ213" s="71">
        <v>609.30000000000007</v>
      </c>
      <c r="BA213" s="71">
        <v>1653.5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1921</v>
      </c>
      <c r="B214" s="70">
        <v>119</v>
      </c>
      <c r="C214" s="70">
        <v>17</v>
      </c>
      <c r="D214" s="70">
        <v>7</v>
      </c>
      <c r="E214" s="70">
        <v>2020</v>
      </c>
      <c r="F214" s="70" t="s">
        <v>159</v>
      </c>
      <c r="G214" s="70" t="s">
        <v>1904</v>
      </c>
      <c r="H214" s="70" t="s">
        <v>1905</v>
      </c>
      <c r="I214" s="148"/>
      <c r="J214" s="71">
        <v>0</v>
      </c>
      <c r="K214" s="71">
        <v>6.9805883916806435E-2</v>
      </c>
      <c r="L214" s="71">
        <v>0.44480365975535857</v>
      </c>
      <c r="M214" s="71">
        <v>0.32088623051419418</v>
      </c>
      <c r="N214" s="71">
        <v>1.1773471875967942</v>
      </c>
      <c r="O214" s="71">
        <v>0.63814330005871278</v>
      </c>
      <c r="P214" s="71">
        <v>1.762543269008449</v>
      </c>
      <c r="Q214" s="71">
        <v>4.2392760123823398E-2</v>
      </c>
      <c r="R214" s="71">
        <v>0</v>
      </c>
      <c r="S214" s="71">
        <v>0</v>
      </c>
      <c r="T214" s="72"/>
      <c r="U214" s="71">
        <v>0</v>
      </c>
      <c r="V214" s="71">
        <v>32</v>
      </c>
      <c r="W214" s="71">
        <v>20</v>
      </c>
      <c r="X214" s="71">
        <v>96</v>
      </c>
      <c r="Y214" s="71">
        <v>336</v>
      </c>
      <c r="Z214" s="71">
        <v>456</v>
      </c>
      <c r="AA214" s="71">
        <v>389</v>
      </c>
      <c r="AB214" s="71">
        <v>719</v>
      </c>
      <c r="AC214" s="71">
        <v>0</v>
      </c>
      <c r="AD214" s="71">
        <v>0</v>
      </c>
      <c r="AE214" s="72"/>
      <c r="AF214" s="71">
        <v>0</v>
      </c>
      <c r="AG214" s="71">
        <v>50335.587698606549</v>
      </c>
      <c r="AH214" s="71">
        <v>114453.36423086835</v>
      </c>
      <c r="AI214" s="71">
        <v>554713.8550689047</v>
      </c>
      <c r="AJ214" s="71">
        <v>1534770.871994206</v>
      </c>
      <c r="AK214" s="71"/>
      <c r="AL214" s="71"/>
      <c r="AM214" s="71">
        <v>93837.488256611439</v>
      </c>
      <c r="AN214" s="71"/>
      <c r="AO214" s="71"/>
      <c r="AP214" s="71">
        <v>2348111.1672491967</v>
      </c>
      <c r="AQ214" s="72"/>
      <c r="AR214" s="71">
        <v>141</v>
      </c>
      <c r="AS214" s="71">
        <v>24</v>
      </c>
      <c r="AT214" s="71">
        <v>0</v>
      </c>
      <c r="AU214" s="71">
        <v>0</v>
      </c>
      <c r="AV214" s="71">
        <v>0</v>
      </c>
      <c r="AW214" s="71">
        <v>0</v>
      </c>
      <c r="AX214" s="71"/>
      <c r="AY214" s="72"/>
      <c r="AZ214" s="71">
        <v>609.40000000000009</v>
      </c>
      <c r="BA214" s="71">
        <v>1675.5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1922</v>
      </c>
      <c r="B215" s="70">
        <v>119</v>
      </c>
      <c r="C215" s="70">
        <v>18</v>
      </c>
      <c r="D215" s="70">
        <v>7</v>
      </c>
      <c r="E215" s="70">
        <v>2021</v>
      </c>
      <c r="F215" s="70" t="s">
        <v>160</v>
      </c>
      <c r="G215" s="70" t="s">
        <v>1904</v>
      </c>
      <c r="H215" s="70" t="s">
        <v>1905</v>
      </c>
      <c r="I215" s="148"/>
      <c r="J215" s="71">
        <v>0</v>
      </c>
      <c r="K215" s="71">
        <v>7.4853810663181614E-2</v>
      </c>
      <c r="L215" s="71">
        <v>0.58354726743554419</v>
      </c>
      <c r="M215" s="71">
        <v>0.36297056835864877</v>
      </c>
      <c r="N215" s="71">
        <v>1.2585625665076992</v>
      </c>
      <c r="O215" s="71">
        <v>0.62112499993217507</v>
      </c>
      <c r="P215" s="71">
        <v>1.8121778616348991</v>
      </c>
      <c r="Q215" s="71">
        <v>4.0287104104230899E-2</v>
      </c>
      <c r="R215" s="71">
        <v>0</v>
      </c>
      <c r="S215" s="71">
        <v>0</v>
      </c>
      <c r="T215" s="72"/>
      <c r="U215" s="71">
        <v>0</v>
      </c>
      <c r="V215" s="71">
        <v>32</v>
      </c>
      <c r="W215" s="71">
        <v>20</v>
      </c>
      <c r="X215" s="71">
        <v>96</v>
      </c>
      <c r="Y215" s="71">
        <v>329</v>
      </c>
      <c r="Z215" s="71">
        <v>457</v>
      </c>
      <c r="AA215" s="71">
        <v>390</v>
      </c>
      <c r="AB215" s="71">
        <v>690</v>
      </c>
      <c r="AC215" s="71">
        <v>0</v>
      </c>
      <c r="AD215" s="71">
        <v>0</v>
      </c>
      <c r="AE215" s="72"/>
      <c r="AF215" s="71">
        <v>0</v>
      </c>
      <c r="AG215" s="71">
        <v>51835.240790949654</v>
      </c>
      <c r="AH215" s="71">
        <v>137099.32376584076</v>
      </c>
      <c r="AI215" s="71">
        <v>593653.02564939111</v>
      </c>
      <c r="AJ215" s="71">
        <v>1593949.61174329</v>
      </c>
      <c r="AK215" s="71">
        <v>0</v>
      </c>
      <c r="AL215" s="71">
        <v>0</v>
      </c>
      <c r="AM215" s="71">
        <v>90572.082587384008</v>
      </c>
      <c r="AN215" s="71">
        <v>0</v>
      </c>
      <c r="AO215" s="71">
        <v>0</v>
      </c>
      <c r="AP215" s="71">
        <v>2467109.2845368558</v>
      </c>
      <c r="AQ215" s="72"/>
      <c r="AR215" s="71">
        <v>141</v>
      </c>
      <c r="AS215" s="71">
        <v>24</v>
      </c>
      <c r="AT215" s="71">
        <v>0</v>
      </c>
      <c r="AU215" s="71">
        <v>0</v>
      </c>
      <c r="AV215" s="71">
        <v>0</v>
      </c>
      <c r="AW215" s="71">
        <v>0</v>
      </c>
      <c r="AX215" s="71"/>
      <c r="AY215" s="72"/>
      <c r="AZ215" s="71">
        <v>609.40000000000009</v>
      </c>
      <c r="BA215" s="71">
        <v>1675.5</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1923</v>
      </c>
      <c r="B216" s="70">
        <v>119</v>
      </c>
      <c r="C216" s="70">
        <v>19</v>
      </c>
      <c r="D216" s="70">
        <v>7</v>
      </c>
      <c r="E216" s="70">
        <v>2022</v>
      </c>
      <c r="F216" s="70" t="s">
        <v>161</v>
      </c>
      <c r="G216" s="1064" t="s">
        <v>1904</v>
      </c>
      <c r="H216" s="70" t="s">
        <v>1905</v>
      </c>
      <c r="I216" s="148"/>
      <c r="J216" s="71">
        <v>0</v>
      </c>
      <c r="K216" s="71">
        <v>6.7437920088907255E-2</v>
      </c>
      <c r="L216" s="71">
        <v>0.3739185048325423</v>
      </c>
      <c r="M216" s="71">
        <v>0.35845354976867477</v>
      </c>
      <c r="N216" s="71">
        <v>1.2419722116117753</v>
      </c>
      <c r="O216" s="71">
        <v>0.64801953769746146</v>
      </c>
      <c r="P216" s="71">
        <v>1.7483523625378192</v>
      </c>
      <c r="Q216" s="71">
        <v>4.0031492904817299E-2</v>
      </c>
      <c r="R216" s="71">
        <v>0</v>
      </c>
      <c r="S216" s="71">
        <v>0</v>
      </c>
      <c r="T216" s="72"/>
      <c r="U216" s="71">
        <v>0</v>
      </c>
      <c r="V216" s="71">
        <v>32</v>
      </c>
      <c r="W216" s="71">
        <v>20</v>
      </c>
      <c r="X216" s="71">
        <v>96</v>
      </c>
      <c r="Y216" s="71">
        <v>332</v>
      </c>
      <c r="Z216" s="71">
        <v>453</v>
      </c>
      <c r="AA216" s="71">
        <v>382</v>
      </c>
      <c r="AB216" s="71">
        <v>680</v>
      </c>
      <c r="AC216" s="71">
        <v>0</v>
      </c>
      <c r="AD216" s="71">
        <v>0</v>
      </c>
      <c r="AE216" s="72"/>
      <c r="AF216" s="71">
        <v>0</v>
      </c>
      <c r="AG216" s="71">
        <v>50341.8026430522</v>
      </c>
      <c r="AH216" s="71">
        <v>107034.63279490096</v>
      </c>
      <c r="AI216" s="71">
        <v>589562.51577981503</v>
      </c>
      <c r="AJ216" s="71">
        <v>1594809.0876098692</v>
      </c>
      <c r="AK216" s="71">
        <v>0</v>
      </c>
      <c r="AL216" s="71">
        <v>0</v>
      </c>
      <c r="AM216" s="71">
        <v>87806.560196838574</v>
      </c>
      <c r="AN216" s="71">
        <v>0</v>
      </c>
      <c r="AO216" s="71">
        <v>0</v>
      </c>
      <c r="AP216" s="71">
        <v>2429554.5990244756</v>
      </c>
      <c r="AQ216" s="72"/>
      <c r="AR216" s="71">
        <v>141</v>
      </c>
      <c r="AS216" s="71">
        <v>24</v>
      </c>
      <c r="AT216" s="71">
        <v>0</v>
      </c>
      <c r="AU216" s="71">
        <v>0</v>
      </c>
      <c r="AV216" s="71">
        <v>0</v>
      </c>
      <c r="AW216" s="71">
        <v>0</v>
      </c>
      <c r="AX216" s="71"/>
      <c r="AY216" s="72"/>
      <c r="AZ216" s="71">
        <v>609.40000000000009</v>
      </c>
      <c r="BA216" s="71">
        <v>1675.5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1924</v>
      </c>
      <c r="B217" s="70">
        <v>119</v>
      </c>
      <c r="C217" s="70">
        <v>20</v>
      </c>
      <c r="D217" s="70">
        <v>7</v>
      </c>
      <c r="E217" s="70">
        <v>2023</v>
      </c>
      <c r="F217" s="70" t="s">
        <v>1539</v>
      </c>
      <c r="G217" s="1064" t="s">
        <v>1904</v>
      </c>
      <c r="H217" s="70" t="s">
        <v>1905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142</v>
      </c>
      <c r="AS217" s="71">
        <v>24</v>
      </c>
      <c r="AT217" s="71">
        <v>0</v>
      </c>
      <c r="AU217" s="71">
        <v>0</v>
      </c>
      <c r="AV217" s="71">
        <v>0</v>
      </c>
      <c r="AW217" s="71">
        <v>0</v>
      </c>
      <c r="AX217" s="71"/>
      <c r="AY217" s="72"/>
      <c r="AZ217" s="71">
        <v>613.40000000000009</v>
      </c>
      <c r="BA217" s="71">
        <v>1675.5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1925</v>
      </c>
      <c r="B218" s="70">
        <v>119</v>
      </c>
      <c r="C218" s="70">
        <v>21</v>
      </c>
      <c r="D218" s="70">
        <v>7</v>
      </c>
      <c r="E218" s="70">
        <v>2024</v>
      </c>
      <c r="F218" s="70" t="s">
        <v>1554</v>
      </c>
      <c r="G218" s="70" t="s">
        <v>1904</v>
      </c>
      <c r="H218" s="70" t="s">
        <v>1905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1926</v>
      </c>
      <c r="B219" s="70">
        <v>137</v>
      </c>
      <c r="C219" s="70">
        <v>1</v>
      </c>
      <c r="D219" s="70">
        <v>9</v>
      </c>
      <c r="E219" s="70">
        <v>1990</v>
      </c>
      <c r="F219" s="70" t="s">
        <v>787</v>
      </c>
      <c r="G219" s="70" t="s">
        <v>1927</v>
      </c>
      <c r="H219" s="70" t="s">
        <v>1928</v>
      </c>
      <c r="I219" s="148"/>
      <c r="J219" s="71">
        <v>1.2411507772073069</v>
      </c>
      <c r="K219" s="71">
        <v>0.14060001905246941</v>
      </c>
      <c r="L219" s="71">
        <v>18.195508903478981</v>
      </c>
      <c r="M219" s="71">
        <v>1.365722183905022</v>
      </c>
      <c r="N219" s="71">
        <v>1.7824185604906131</v>
      </c>
      <c r="O219" s="71">
        <v>1.137823230218302</v>
      </c>
      <c r="P219" s="71">
        <v>1.725621321930672</v>
      </c>
      <c r="Q219" s="71">
        <v>7.63090417975653E-2</v>
      </c>
      <c r="R219" s="71">
        <v>0</v>
      </c>
      <c r="S219" s="71">
        <v>6.8791628186115811E-2</v>
      </c>
      <c r="T219" s="72"/>
      <c r="U219" s="71">
        <v>184779</v>
      </c>
      <c r="V219" s="71">
        <v>41</v>
      </c>
      <c r="W219" s="71">
        <v>259</v>
      </c>
      <c r="X219" s="71">
        <v>470</v>
      </c>
      <c r="Y219" s="71">
        <v>443</v>
      </c>
      <c r="Z219" s="71">
        <v>468</v>
      </c>
      <c r="AA219" s="71">
        <v>419</v>
      </c>
      <c r="AB219" s="71">
        <v>1239</v>
      </c>
      <c r="AC219" s="71">
        <v>0</v>
      </c>
      <c r="AD219" s="71">
        <v>6.8791628186115811E-2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1929</v>
      </c>
      <c r="B220" s="70">
        <v>138</v>
      </c>
      <c r="C220" s="70">
        <v>2</v>
      </c>
      <c r="D220" s="70">
        <v>9</v>
      </c>
      <c r="E220" s="70">
        <v>2005</v>
      </c>
      <c r="F220" s="70" t="s">
        <v>789</v>
      </c>
      <c r="G220" s="70" t="s">
        <v>1927</v>
      </c>
      <c r="H220" s="70" t="s">
        <v>1928</v>
      </c>
      <c r="I220" s="148"/>
      <c r="J220" s="71">
        <v>0.34848843809195701</v>
      </c>
      <c r="K220" s="71">
        <v>0.1041284478343186</v>
      </c>
      <c r="L220" s="71">
        <v>5.234874537407169</v>
      </c>
      <c r="M220" s="71">
        <v>1.9125353246502801</v>
      </c>
      <c r="N220" s="71">
        <v>2.2583784994134541</v>
      </c>
      <c r="O220" s="71">
        <v>1.3047148931573851</v>
      </c>
      <c r="P220" s="71">
        <v>1.443226426805821</v>
      </c>
      <c r="Q220" s="71">
        <v>6.1270889618096E-2</v>
      </c>
      <c r="R220" s="71">
        <v>0</v>
      </c>
      <c r="S220" s="71">
        <v>0.34472926272789889</v>
      </c>
      <c r="T220" s="72"/>
      <c r="U220" s="71">
        <v>62793</v>
      </c>
      <c r="V220" s="71">
        <v>40</v>
      </c>
      <c r="W220" s="71">
        <v>70</v>
      </c>
      <c r="X220" s="71">
        <v>351</v>
      </c>
      <c r="Y220" s="71">
        <v>422</v>
      </c>
      <c r="Z220" s="71">
        <v>621</v>
      </c>
      <c r="AA220" s="71">
        <v>287</v>
      </c>
      <c r="AB220" s="71">
        <v>1040</v>
      </c>
      <c r="AC220" s="71">
        <v>0</v>
      </c>
      <c r="AD220" s="71">
        <v>0.34472926272789889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1930</v>
      </c>
      <c r="B221" s="70">
        <v>139</v>
      </c>
      <c r="C221" s="70">
        <v>3</v>
      </c>
      <c r="D221" s="70">
        <v>9</v>
      </c>
      <c r="E221" s="70">
        <v>2006</v>
      </c>
      <c r="F221" s="70" t="s">
        <v>790</v>
      </c>
      <c r="G221" s="70" t="s">
        <v>1927</v>
      </c>
      <c r="H221" s="70" t="s">
        <v>1928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1931</v>
      </c>
      <c r="B222" s="70">
        <v>140</v>
      </c>
      <c r="C222" s="70">
        <v>4</v>
      </c>
      <c r="D222" s="70">
        <v>9</v>
      </c>
      <c r="E222" s="70">
        <v>2007</v>
      </c>
      <c r="F222" s="70" t="s">
        <v>791</v>
      </c>
      <c r="G222" s="70" t="s">
        <v>1927</v>
      </c>
      <c r="H222" s="70" t="s">
        <v>1928</v>
      </c>
      <c r="I222" s="148"/>
      <c r="J222" s="71">
        <v>0.35311079576218962</v>
      </c>
      <c r="K222" s="71">
        <v>9.0980032913992023E-2</v>
      </c>
      <c r="L222" s="71">
        <v>4.9739385158572853</v>
      </c>
      <c r="M222" s="71">
        <v>1.9566742242849511</v>
      </c>
      <c r="N222" s="71">
        <v>2.015384472159107</v>
      </c>
      <c r="O222" s="71">
        <v>1.1944430388719121</v>
      </c>
      <c r="P222" s="71">
        <v>1.399181386446253</v>
      </c>
      <c r="Q222" s="71">
        <v>6.2017014759658297E-2</v>
      </c>
      <c r="R222" s="71">
        <v>0</v>
      </c>
      <c r="S222" s="71">
        <v>0.26455187655679119</v>
      </c>
      <c r="T222" s="72"/>
      <c r="U222" s="71">
        <v>65091</v>
      </c>
      <c r="V222" s="71">
        <v>34</v>
      </c>
      <c r="W222" s="71">
        <v>81</v>
      </c>
      <c r="X222" s="71">
        <v>419</v>
      </c>
      <c r="Y222" s="71">
        <v>429</v>
      </c>
      <c r="Z222" s="71">
        <v>591</v>
      </c>
      <c r="AA222" s="71">
        <v>274</v>
      </c>
      <c r="AB222" s="71">
        <v>997</v>
      </c>
      <c r="AC222" s="71">
        <v>0</v>
      </c>
      <c r="AD222" s="71">
        <v>0.26455187655679119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1932</v>
      </c>
      <c r="B223" s="70">
        <v>141</v>
      </c>
      <c r="C223" s="70">
        <v>5</v>
      </c>
      <c r="D223" s="70">
        <v>9</v>
      </c>
      <c r="E223" s="70">
        <v>2008</v>
      </c>
      <c r="F223" s="70" t="s">
        <v>792</v>
      </c>
      <c r="G223" s="70" t="s">
        <v>1927</v>
      </c>
      <c r="H223" s="70" t="s">
        <v>1928</v>
      </c>
      <c r="I223" s="148"/>
      <c r="J223" s="71">
        <v>0.29121605587899357</v>
      </c>
      <c r="K223" s="71">
        <v>6.7442192751984334E-2</v>
      </c>
      <c r="L223" s="71">
        <v>4.5189385209987263</v>
      </c>
      <c r="M223" s="71">
        <v>2.1167378399039398</v>
      </c>
      <c r="N223" s="71">
        <v>1.814596950961648</v>
      </c>
      <c r="O223" s="71">
        <v>1.128558894700872</v>
      </c>
      <c r="P223" s="71">
        <v>1.351680675982823</v>
      </c>
      <c r="Q223" s="71">
        <v>5.9177561306109398E-2</v>
      </c>
      <c r="R223" s="71">
        <v>0</v>
      </c>
      <c r="S223" s="71">
        <v>0.2239246471952053</v>
      </c>
      <c r="T223" s="72"/>
      <c r="U223" s="71">
        <v>62293</v>
      </c>
      <c r="V223" s="71">
        <v>34</v>
      </c>
      <c r="W223" s="71">
        <v>81</v>
      </c>
      <c r="X223" s="71">
        <v>419</v>
      </c>
      <c r="Y223" s="71">
        <v>425</v>
      </c>
      <c r="Z223" s="71">
        <v>578</v>
      </c>
      <c r="AA223" s="71">
        <v>265</v>
      </c>
      <c r="AB223" s="71">
        <v>967</v>
      </c>
      <c r="AC223" s="71">
        <v>0</v>
      </c>
      <c r="AD223" s="71">
        <v>0.2239246471952053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1933</v>
      </c>
      <c r="B224" s="70">
        <v>142</v>
      </c>
      <c r="C224" s="70">
        <v>6</v>
      </c>
      <c r="D224" s="70">
        <v>9</v>
      </c>
      <c r="E224" s="70">
        <v>2009</v>
      </c>
      <c r="F224" s="70" t="s">
        <v>176</v>
      </c>
      <c r="G224" s="70" t="s">
        <v>1927</v>
      </c>
      <c r="H224" s="70" t="s">
        <v>1928</v>
      </c>
      <c r="I224" s="148"/>
      <c r="J224" s="71">
        <v>0</v>
      </c>
      <c r="K224" s="71">
        <v>6.2105219384235452E-2</v>
      </c>
      <c r="L224" s="71">
        <v>2.1626182056143461</v>
      </c>
      <c r="M224" s="71">
        <v>2.2345356844414521</v>
      </c>
      <c r="N224" s="71">
        <v>1.7770382518135519</v>
      </c>
      <c r="O224" s="71">
        <v>1.145345254177677</v>
      </c>
      <c r="P224" s="71">
        <v>1.3017357021352911</v>
      </c>
      <c r="Q224" s="71">
        <v>5.4974408930268601E-2</v>
      </c>
      <c r="R224" s="71">
        <v>0</v>
      </c>
      <c r="S224" s="71">
        <v>0.24341623103363241</v>
      </c>
      <c r="T224" s="72"/>
      <c r="U224" s="71">
        <v>0</v>
      </c>
      <c r="V224" s="71">
        <v>30</v>
      </c>
      <c r="W224" s="71">
        <v>54</v>
      </c>
      <c r="X224" s="71">
        <v>451</v>
      </c>
      <c r="Y224" s="71">
        <v>413</v>
      </c>
      <c r="Z224" s="71">
        <v>579</v>
      </c>
      <c r="AA224" s="71">
        <v>262</v>
      </c>
      <c r="AB224" s="71">
        <v>943</v>
      </c>
      <c r="AC224" s="71">
        <v>0</v>
      </c>
      <c r="AD224" s="71">
        <v>0.24341623103363241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1934</v>
      </c>
      <c r="B225" s="70">
        <v>143</v>
      </c>
      <c r="C225" s="70">
        <v>7</v>
      </c>
      <c r="D225" s="70">
        <v>9</v>
      </c>
      <c r="E225" s="70">
        <v>2010</v>
      </c>
      <c r="F225" s="70" t="s">
        <v>177</v>
      </c>
      <c r="G225" s="70" t="s">
        <v>1927</v>
      </c>
      <c r="H225" s="70" t="s">
        <v>1928</v>
      </c>
      <c r="I225" s="148"/>
      <c r="J225" s="71">
        <v>0</v>
      </c>
      <c r="K225" s="71">
        <v>6.6532620922274466E-2</v>
      </c>
      <c r="L225" s="71">
        <v>2.2022897610330161</v>
      </c>
      <c r="M225" s="71">
        <v>2.308716256778824</v>
      </c>
      <c r="N225" s="71">
        <v>1.8775026258120679</v>
      </c>
      <c r="O225" s="71">
        <v>1.126264721269707</v>
      </c>
      <c r="P225" s="71">
        <v>1.309598934921244</v>
      </c>
      <c r="Q225" s="71">
        <v>5.6641077533167203E-2</v>
      </c>
      <c r="R225" s="71">
        <v>0</v>
      </c>
      <c r="S225" s="71">
        <v>0.1231282694164811</v>
      </c>
      <c r="T225" s="72"/>
      <c r="U225" s="71">
        <v>0</v>
      </c>
      <c r="V225" s="71">
        <v>30</v>
      </c>
      <c r="W225" s="71">
        <v>54</v>
      </c>
      <c r="X225" s="71">
        <v>451</v>
      </c>
      <c r="Y225" s="71">
        <v>410</v>
      </c>
      <c r="Z225" s="71">
        <v>572</v>
      </c>
      <c r="AA225" s="71">
        <v>257</v>
      </c>
      <c r="AB225" s="71">
        <v>931</v>
      </c>
      <c r="AC225" s="71">
        <v>0</v>
      </c>
      <c r="AD225" s="71">
        <v>0.1231282694164811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1935</v>
      </c>
      <c r="B226" s="70">
        <v>144</v>
      </c>
      <c r="C226" s="70">
        <v>8</v>
      </c>
      <c r="D226" s="70">
        <v>9</v>
      </c>
      <c r="E226" s="70">
        <v>2011</v>
      </c>
      <c r="F226" s="70" t="s">
        <v>178</v>
      </c>
      <c r="G226" s="70" t="s">
        <v>1927</v>
      </c>
      <c r="H226" s="70" t="s">
        <v>1928</v>
      </c>
      <c r="I226" s="148"/>
      <c r="J226" s="71">
        <v>0</v>
      </c>
      <c r="K226" s="71">
        <v>8.3507092060506286E-2</v>
      </c>
      <c r="L226" s="71">
        <v>1.965018141114929</v>
      </c>
      <c r="M226" s="71">
        <v>2.5407700437206562</v>
      </c>
      <c r="N226" s="71">
        <v>1.715794411930186</v>
      </c>
      <c r="O226" s="71">
        <v>1.0811184868572901</v>
      </c>
      <c r="P226" s="71">
        <v>1.2222690613337177</v>
      </c>
      <c r="Q226" s="71">
        <v>6.3229514665084405E-2</v>
      </c>
      <c r="R226" s="71">
        <v>0</v>
      </c>
      <c r="S226" s="71">
        <v>0.1335937006700112</v>
      </c>
      <c r="T226" s="72"/>
      <c r="U226" s="71">
        <v>0</v>
      </c>
      <c r="V226" s="71">
        <v>30</v>
      </c>
      <c r="W226" s="71">
        <v>54</v>
      </c>
      <c r="X226" s="71">
        <v>451</v>
      </c>
      <c r="Y226" s="71">
        <v>399</v>
      </c>
      <c r="Z226" s="71">
        <v>561</v>
      </c>
      <c r="AA226" s="71">
        <v>247</v>
      </c>
      <c r="AB226" s="71">
        <v>901</v>
      </c>
      <c r="AC226" s="71">
        <v>0</v>
      </c>
      <c r="AD226" s="71">
        <v>0.1335937006700112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1936</v>
      </c>
      <c r="B227" s="70">
        <v>145</v>
      </c>
      <c r="C227" s="70">
        <v>9</v>
      </c>
      <c r="D227" s="70">
        <v>9</v>
      </c>
      <c r="E227" s="70">
        <v>2012</v>
      </c>
      <c r="F227" s="70" t="s">
        <v>179</v>
      </c>
      <c r="G227" s="70" t="s">
        <v>1927</v>
      </c>
      <c r="H227" s="70" t="s">
        <v>1928</v>
      </c>
      <c r="I227" s="148"/>
      <c r="J227" s="71">
        <v>0</v>
      </c>
      <c r="K227" s="71">
        <v>7.5375715711592864E-2</v>
      </c>
      <c r="L227" s="71">
        <v>1.9979572672938359</v>
      </c>
      <c r="M227" s="71">
        <v>2.2874777712432741</v>
      </c>
      <c r="N227" s="71">
        <v>1.645255880330128</v>
      </c>
      <c r="O227" s="71">
        <v>1.0706990372970446</v>
      </c>
      <c r="P227" s="71">
        <v>1.2192699423873472</v>
      </c>
      <c r="Q227" s="71">
        <v>6.7706396365472404E-2</v>
      </c>
      <c r="R227" s="71">
        <v>0</v>
      </c>
      <c r="S227" s="71">
        <v>0.1130055829321932</v>
      </c>
      <c r="T227" s="72"/>
      <c r="U227" s="71">
        <v>0</v>
      </c>
      <c r="V227" s="71">
        <v>30</v>
      </c>
      <c r="W227" s="71">
        <v>54</v>
      </c>
      <c r="X227" s="71">
        <v>451</v>
      </c>
      <c r="Y227" s="71">
        <v>395</v>
      </c>
      <c r="Z227" s="71">
        <v>560</v>
      </c>
      <c r="AA227" s="71">
        <v>245</v>
      </c>
      <c r="AB227" s="71">
        <v>888</v>
      </c>
      <c r="AC227" s="71">
        <v>0</v>
      </c>
      <c r="AD227" s="71">
        <v>0.1130055829321932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1937</v>
      </c>
      <c r="B228" s="70">
        <v>146</v>
      </c>
      <c r="C228" s="70">
        <v>10</v>
      </c>
      <c r="D228" s="70">
        <v>9</v>
      </c>
      <c r="E228" s="70">
        <v>2013</v>
      </c>
      <c r="F228" s="70" t="s">
        <v>180</v>
      </c>
      <c r="G228" s="70" t="s">
        <v>1927</v>
      </c>
      <c r="H228" s="70" t="s">
        <v>1928</v>
      </c>
      <c r="I228" s="148"/>
      <c r="J228" s="71">
        <v>0</v>
      </c>
      <c r="K228" s="71">
        <v>6.200294383202954E-2</v>
      </c>
      <c r="L228" s="71">
        <v>2.0309961279629172</v>
      </c>
      <c r="M228" s="71">
        <v>2.2051712955291198</v>
      </c>
      <c r="N228" s="71">
        <v>1.7876042664401579</v>
      </c>
      <c r="O228" s="71">
        <v>1.0285979592821799</v>
      </c>
      <c r="P228" s="71">
        <v>1.1839012490132976</v>
      </c>
      <c r="Q228" s="71">
        <v>6.7144047816665303E-2</v>
      </c>
      <c r="R228" s="71">
        <v>0</v>
      </c>
      <c r="S228" s="71">
        <v>0.14190838453586649</v>
      </c>
      <c r="T228" s="72"/>
      <c r="U228" s="71">
        <v>0</v>
      </c>
      <c r="V228" s="71">
        <v>30</v>
      </c>
      <c r="W228" s="71">
        <v>54</v>
      </c>
      <c r="X228" s="71">
        <v>451</v>
      </c>
      <c r="Y228" s="71">
        <v>401</v>
      </c>
      <c r="Z228" s="71">
        <v>562</v>
      </c>
      <c r="AA228" s="71">
        <v>237</v>
      </c>
      <c r="AB228" s="71">
        <v>868</v>
      </c>
      <c r="AC228" s="71">
        <v>0</v>
      </c>
      <c r="AD228" s="71">
        <v>0.14190838453586649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1938</v>
      </c>
      <c r="B229" s="70">
        <v>147</v>
      </c>
      <c r="C229" s="70">
        <v>11</v>
      </c>
      <c r="D229" s="70">
        <v>9</v>
      </c>
      <c r="E229" s="70">
        <v>2014</v>
      </c>
      <c r="F229" s="70" t="s">
        <v>181</v>
      </c>
      <c r="G229" s="70" t="s">
        <v>1927</v>
      </c>
      <c r="H229" s="70" t="s">
        <v>1928</v>
      </c>
      <c r="I229" s="148"/>
      <c r="J229" s="71">
        <v>0</v>
      </c>
      <c r="K229" s="71">
        <v>5.5821440367058481E-2</v>
      </c>
      <c r="L229" s="71">
        <v>1.3542948021273391</v>
      </c>
      <c r="M229" s="71">
        <v>1.801029458733757</v>
      </c>
      <c r="N229" s="71">
        <v>1.7987255250452221</v>
      </c>
      <c r="O229" s="71">
        <v>0.98183304002087102</v>
      </c>
      <c r="P229" s="71">
        <v>1.2051189740653707</v>
      </c>
      <c r="Q229" s="71">
        <v>6.3604323014777794E-2</v>
      </c>
      <c r="R229" s="71">
        <v>0</v>
      </c>
      <c r="S229" s="71">
        <v>0.15059326423522451</v>
      </c>
      <c r="T229" s="72"/>
      <c r="U229" s="71">
        <v>0</v>
      </c>
      <c r="V229" s="71">
        <v>23</v>
      </c>
      <c r="W229" s="71">
        <v>50</v>
      </c>
      <c r="X229" s="71">
        <v>370</v>
      </c>
      <c r="Y229" s="71">
        <v>407</v>
      </c>
      <c r="Z229" s="71">
        <v>565</v>
      </c>
      <c r="AA229" s="71">
        <v>240</v>
      </c>
      <c r="AB229" s="71">
        <v>857</v>
      </c>
      <c r="AC229" s="71">
        <v>0</v>
      </c>
      <c r="AD229" s="71">
        <v>0.15059326423522451</v>
      </c>
      <c r="AE229" s="72"/>
      <c r="AF229" s="71"/>
      <c r="AG229" s="71"/>
      <c r="AH229" s="71"/>
      <c r="AI229" s="71"/>
      <c r="AJ229" s="71"/>
      <c r="AK229" s="71"/>
      <c r="AL229" s="71"/>
      <c r="AM229" s="71"/>
      <c r="AN229" s="71"/>
      <c r="AO229" s="71"/>
      <c r="AP229" s="71"/>
      <c r="AQ229" s="72"/>
      <c r="AR229" s="71">
        <v>6</v>
      </c>
      <c r="AS229" s="71">
        <v>1</v>
      </c>
      <c r="AT229" s="71">
        <v>0</v>
      </c>
      <c r="AU229" s="71">
        <v>0</v>
      </c>
      <c r="AV229" s="71">
        <v>0</v>
      </c>
      <c r="AW229" s="71">
        <v>0</v>
      </c>
      <c r="AX229" s="71"/>
      <c r="AY229" s="72"/>
      <c r="AZ229" s="71">
        <v>29.9</v>
      </c>
      <c r="BA229" s="71">
        <v>49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1939</v>
      </c>
      <c r="B230" s="70">
        <v>148</v>
      </c>
      <c r="C230" s="70">
        <v>12</v>
      </c>
      <c r="D230" s="70">
        <v>9</v>
      </c>
      <c r="E230" s="70">
        <v>2015</v>
      </c>
      <c r="F230" s="70" t="s">
        <v>182</v>
      </c>
      <c r="G230" s="70" t="s">
        <v>1927</v>
      </c>
      <c r="H230" s="70" t="s">
        <v>1928</v>
      </c>
      <c r="I230" s="148"/>
      <c r="J230" s="71">
        <v>0</v>
      </c>
      <c r="K230" s="71">
        <v>5.1947354274209552E-2</v>
      </c>
      <c r="L230" s="71">
        <v>1.4610789993873341</v>
      </c>
      <c r="M230" s="71">
        <v>1.9199857228132831</v>
      </c>
      <c r="N230" s="71">
        <v>1.522732719732709</v>
      </c>
      <c r="O230" s="71">
        <v>0.96042568036498033</v>
      </c>
      <c r="P230" s="71">
        <v>1.1708940150635052</v>
      </c>
      <c r="Q230" s="71">
        <v>6.1102067980582403E-2</v>
      </c>
      <c r="R230" s="71">
        <v>0</v>
      </c>
      <c r="S230" s="71">
        <v>0.1526546074516979</v>
      </c>
      <c r="T230" s="72"/>
      <c r="U230" s="71">
        <v>0</v>
      </c>
      <c r="V230" s="71">
        <v>23</v>
      </c>
      <c r="W230" s="71">
        <v>50</v>
      </c>
      <c r="X230" s="71">
        <v>370</v>
      </c>
      <c r="Y230" s="71">
        <v>402</v>
      </c>
      <c r="Z230" s="71">
        <v>558</v>
      </c>
      <c r="AA230" s="71">
        <v>233</v>
      </c>
      <c r="AB230" s="71">
        <v>841</v>
      </c>
      <c r="AC230" s="71">
        <v>0</v>
      </c>
      <c r="AD230" s="71">
        <v>0.1526546074516979</v>
      </c>
      <c r="AE230" s="72"/>
      <c r="AF230" s="71">
        <v>0</v>
      </c>
      <c r="AG230" s="71">
        <v>39938.131797104899</v>
      </c>
      <c r="AH230" s="71">
        <v>307255.70376532263</v>
      </c>
      <c r="AI230" s="71">
        <v>2402790.033267566</v>
      </c>
      <c r="AJ230" s="71">
        <v>1976219.1423346321</v>
      </c>
      <c r="AK230" s="71">
        <v>0</v>
      </c>
      <c r="AL230" s="71">
        <v>0</v>
      </c>
      <c r="AM230" s="71">
        <v>115255.5221376854</v>
      </c>
      <c r="AN230" s="71">
        <v>0</v>
      </c>
      <c r="AO230" s="71">
        <v>0</v>
      </c>
      <c r="AP230" s="71">
        <v>4841458.5333023118</v>
      </c>
      <c r="AQ230" s="72"/>
      <c r="AR230" s="71">
        <v>8</v>
      </c>
      <c r="AS230" s="71">
        <v>1</v>
      </c>
      <c r="AT230" s="71">
        <v>0</v>
      </c>
      <c r="AU230" s="71">
        <v>0</v>
      </c>
      <c r="AV230" s="71">
        <v>0</v>
      </c>
      <c r="AW230" s="71">
        <v>0</v>
      </c>
      <c r="AX230" s="71"/>
      <c r="AY230" s="72"/>
      <c r="AZ230" s="71">
        <v>42.8</v>
      </c>
      <c r="BA230" s="71">
        <v>49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1940</v>
      </c>
      <c r="B231" s="70">
        <v>149</v>
      </c>
      <c r="C231" s="70">
        <v>13</v>
      </c>
      <c r="D231" s="70">
        <v>9</v>
      </c>
      <c r="E231" s="70">
        <v>2016</v>
      </c>
      <c r="F231" s="70" t="s">
        <v>155</v>
      </c>
      <c r="G231" s="70" t="s">
        <v>1927</v>
      </c>
      <c r="H231" s="70" t="s">
        <v>1928</v>
      </c>
      <c r="I231" s="148"/>
      <c r="J231" s="71">
        <v>0</v>
      </c>
      <c r="K231" s="71">
        <v>5.2259515237069565E-2</v>
      </c>
      <c r="L231" s="71">
        <v>1.4041372166636228</v>
      </c>
      <c r="M231" s="71">
        <v>1.5520902719350556</v>
      </c>
      <c r="N231" s="71">
        <v>1.5768090308868714</v>
      </c>
      <c r="O231" s="71">
        <v>0.95046306092501054</v>
      </c>
      <c r="P231" s="71">
        <v>1.2001043177129973</v>
      </c>
      <c r="Q231" s="71">
        <v>5.69294144481527E-2</v>
      </c>
      <c r="R231" s="71">
        <v>0</v>
      </c>
      <c r="S231" s="71">
        <v>0.14434911511104695</v>
      </c>
      <c r="T231" s="72"/>
      <c r="U231" s="71">
        <v>0</v>
      </c>
      <c r="V231" s="71">
        <v>23</v>
      </c>
      <c r="W231" s="71">
        <v>50</v>
      </c>
      <c r="X231" s="71">
        <v>370</v>
      </c>
      <c r="Y231" s="71">
        <v>391</v>
      </c>
      <c r="Z231" s="71">
        <v>559</v>
      </c>
      <c r="AA231" s="71">
        <v>247</v>
      </c>
      <c r="AB231" s="71">
        <v>806</v>
      </c>
      <c r="AC231" s="71">
        <v>0</v>
      </c>
      <c r="AD231" s="71">
        <v>0.14434911511104689</v>
      </c>
      <c r="AE231" s="72"/>
      <c r="AF231" s="71">
        <v>0</v>
      </c>
      <c r="AG231" s="71">
        <v>38618.2993863804</v>
      </c>
      <c r="AH231" s="71">
        <v>229313.70552977949</v>
      </c>
      <c r="AI231" s="71">
        <v>2337518.7017160929</v>
      </c>
      <c r="AJ231" s="71">
        <v>1919741.4547107471</v>
      </c>
      <c r="AK231" s="71">
        <v>0</v>
      </c>
      <c r="AL231" s="71">
        <v>0</v>
      </c>
      <c r="AM231" s="71">
        <v>110544.7346990612</v>
      </c>
      <c r="AN231" s="71">
        <v>0</v>
      </c>
      <c r="AO231" s="71">
        <v>0</v>
      </c>
      <c r="AP231" s="71">
        <v>4635736.896042061</v>
      </c>
      <c r="AQ231" s="72"/>
      <c r="AR231" s="71">
        <v>10</v>
      </c>
      <c r="AS231" s="71">
        <v>2</v>
      </c>
      <c r="AT231" s="71">
        <v>0</v>
      </c>
      <c r="AU231" s="71">
        <v>0</v>
      </c>
      <c r="AV231" s="71">
        <v>0</v>
      </c>
      <c r="AW231" s="71">
        <v>0</v>
      </c>
      <c r="AX231" s="71"/>
      <c r="AY231" s="72"/>
      <c r="AZ231" s="71">
        <v>62</v>
      </c>
      <c r="BA231" s="71">
        <v>59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1941</v>
      </c>
      <c r="B232" s="70">
        <v>150</v>
      </c>
      <c r="C232" s="70">
        <v>14</v>
      </c>
      <c r="D232" s="70">
        <v>9</v>
      </c>
      <c r="E232" s="70">
        <v>2017</v>
      </c>
      <c r="F232" s="70" t="s">
        <v>156</v>
      </c>
      <c r="G232" s="70" t="s">
        <v>1927</v>
      </c>
      <c r="H232" s="70" t="s">
        <v>1928</v>
      </c>
      <c r="I232" s="148"/>
      <c r="J232" s="71">
        <v>0</v>
      </c>
      <c r="K232" s="71">
        <v>5.1537184132291691E-2</v>
      </c>
      <c r="L232" s="71">
        <v>1.3808072436481509</v>
      </c>
      <c r="M232" s="71">
        <v>1.4744821475301575</v>
      </c>
      <c r="N232" s="71">
        <v>1.620386174906443</v>
      </c>
      <c r="O232" s="71">
        <v>0.91321065758580156</v>
      </c>
      <c r="P232" s="71">
        <v>1.2407815220580041</v>
      </c>
      <c r="Q232" s="71">
        <v>5.3139534155314201E-2</v>
      </c>
      <c r="R232" s="71">
        <v>0</v>
      </c>
      <c r="S232" s="71">
        <v>0.13331040385272161</v>
      </c>
      <c r="T232" s="72"/>
      <c r="U232" s="71">
        <v>0</v>
      </c>
      <c r="V232" s="71">
        <v>23</v>
      </c>
      <c r="W232" s="71">
        <v>50</v>
      </c>
      <c r="X232" s="71">
        <v>370</v>
      </c>
      <c r="Y232" s="71">
        <v>390</v>
      </c>
      <c r="Z232" s="71">
        <v>546</v>
      </c>
      <c r="AA232" s="71">
        <v>257</v>
      </c>
      <c r="AB232" s="71">
        <v>778</v>
      </c>
      <c r="AC232" s="71">
        <v>0</v>
      </c>
      <c r="AD232" s="71">
        <v>0.13331040385272161</v>
      </c>
      <c r="AE232" s="72"/>
      <c r="AF232" s="71">
        <v>0</v>
      </c>
      <c r="AG232" s="71">
        <v>38514.764077338346</v>
      </c>
      <c r="AH232" s="71">
        <v>295744.22063789482</v>
      </c>
      <c r="AI232" s="71">
        <v>2315278.8663220298</v>
      </c>
      <c r="AJ232" s="71">
        <v>1909329.29219701</v>
      </c>
      <c r="AK232" s="71">
        <v>0</v>
      </c>
      <c r="AL232" s="71">
        <v>0</v>
      </c>
      <c r="AM232" s="71">
        <v>106871.4343324838</v>
      </c>
      <c r="AN232" s="71">
        <v>0</v>
      </c>
      <c r="AO232" s="71">
        <v>0</v>
      </c>
      <c r="AP232" s="71">
        <v>4665738.5775667569</v>
      </c>
      <c r="AQ232" s="72"/>
      <c r="AR232" s="71">
        <v>10</v>
      </c>
      <c r="AS232" s="71">
        <v>2</v>
      </c>
      <c r="AT232" s="71">
        <v>0</v>
      </c>
      <c r="AU232" s="71">
        <v>0</v>
      </c>
      <c r="AV232" s="71">
        <v>0</v>
      </c>
      <c r="AW232" s="71">
        <v>0</v>
      </c>
      <c r="AX232" s="71"/>
      <c r="AY232" s="72"/>
      <c r="AZ232" s="71">
        <v>62</v>
      </c>
      <c r="BA232" s="71">
        <v>59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1942</v>
      </c>
      <c r="B233" s="70">
        <v>151</v>
      </c>
      <c r="C233" s="70">
        <v>15</v>
      </c>
      <c r="D233" s="70">
        <v>9</v>
      </c>
      <c r="E233" s="70">
        <v>2018</v>
      </c>
      <c r="F233" s="70" t="s">
        <v>183</v>
      </c>
      <c r="G233" s="70" t="s">
        <v>1927</v>
      </c>
      <c r="H233" s="70" t="s">
        <v>1928</v>
      </c>
      <c r="I233" s="148"/>
      <c r="J233" s="71">
        <v>0</v>
      </c>
      <c r="K233" s="71">
        <v>4.8360255675385523E-2</v>
      </c>
      <c r="L233" s="71">
        <v>1.2378929070963485</v>
      </c>
      <c r="M233" s="71">
        <v>1.4349920167974903</v>
      </c>
      <c r="N233" s="71">
        <v>1.5423167340093065</v>
      </c>
      <c r="O233" s="71">
        <v>0.87964218751863088</v>
      </c>
      <c r="P233" s="71">
        <v>1.1901914069321682</v>
      </c>
      <c r="Q233" s="71">
        <v>4.8232814202331602E-2</v>
      </c>
      <c r="R233" s="71">
        <v>0</v>
      </c>
      <c r="S233" s="71">
        <v>0.12471063478496126</v>
      </c>
      <c r="T233" s="72"/>
      <c r="U233" s="71">
        <v>0</v>
      </c>
      <c r="V233" s="71">
        <v>23</v>
      </c>
      <c r="W233" s="71">
        <v>50</v>
      </c>
      <c r="X233" s="71">
        <v>370</v>
      </c>
      <c r="Y233" s="71">
        <v>383</v>
      </c>
      <c r="Z233" s="71">
        <v>536</v>
      </c>
      <c r="AA233" s="71">
        <v>249</v>
      </c>
      <c r="AB233" s="71">
        <v>761</v>
      </c>
      <c r="AC233" s="71">
        <v>0</v>
      </c>
      <c r="AD233" s="71">
        <v>0.12471063478496131</v>
      </c>
      <c r="AE233" s="72"/>
      <c r="AF233" s="71">
        <v>0</v>
      </c>
      <c r="AG233" s="71">
        <v>34212.433050692227</v>
      </c>
      <c r="AH233" s="71">
        <v>279456.68317348592</v>
      </c>
      <c r="AI233" s="71">
        <v>2211508.4172986331</v>
      </c>
      <c r="AJ233" s="71">
        <v>1799519.9447669641</v>
      </c>
      <c r="AK233" s="71">
        <v>0</v>
      </c>
      <c r="AL233" s="71">
        <v>0</v>
      </c>
      <c r="AM233" s="71">
        <v>104752.4952515648</v>
      </c>
      <c r="AN233" s="71">
        <v>0</v>
      </c>
      <c r="AO233" s="71">
        <v>0</v>
      </c>
      <c r="AP233" s="71">
        <v>4429449.9735413408</v>
      </c>
      <c r="AQ233" s="72"/>
      <c r="AR233" s="71">
        <v>10</v>
      </c>
      <c r="AS233" s="71">
        <v>2</v>
      </c>
      <c r="AT233" s="71">
        <v>0</v>
      </c>
      <c r="AU233" s="71">
        <v>0</v>
      </c>
      <c r="AV233" s="71">
        <v>0</v>
      </c>
      <c r="AW233" s="71">
        <v>0</v>
      </c>
      <c r="AX233" s="71"/>
      <c r="AY233" s="72"/>
      <c r="AZ233" s="71">
        <v>61.9</v>
      </c>
      <c r="BA233" s="71">
        <v>59</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1943</v>
      </c>
      <c r="B234" s="70">
        <v>152</v>
      </c>
      <c r="C234" s="70">
        <v>16</v>
      </c>
      <c r="D234" s="70">
        <v>9</v>
      </c>
      <c r="E234" s="70">
        <v>2019</v>
      </c>
      <c r="F234" s="70" t="s">
        <v>158</v>
      </c>
      <c r="G234" s="70" t="s">
        <v>1927</v>
      </c>
      <c r="H234" s="70" t="s">
        <v>1928</v>
      </c>
      <c r="I234" s="148"/>
      <c r="J234" s="71">
        <v>0</v>
      </c>
      <c r="K234" s="71">
        <v>4.3897510433882833E-2</v>
      </c>
      <c r="L234" s="71">
        <v>1.2446310477621358</v>
      </c>
      <c r="M234" s="71">
        <v>1.374157416822317</v>
      </c>
      <c r="N234" s="71">
        <v>1.3331887374918314</v>
      </c>
      <c r="O234" s="71">
        <v>0.85294383460250012</v>
      </c>
      <c r="P234" s="71">
        <v>1.1076645354090002</v>
      </c>
      <c r="Q234" s="71">
        <v>4.5480431803909101E-2</v>
      </c>
      <c r="R234" s="71">
        <v>0</v>
      </c>
      <c r="S234" s="71">
        <v>0.15634270483563426</v>
      </c>
      <c r="T234" s="72"/>
      <c r="U234" s="71">
        <v>0</v>
      </c>
      <c r="V234" s="71">
        <v>23</v>
      </c>
      <c r="W234" s="71">
        <v>50</v>
      </c>
      <c r="X234" s="71">
        <v>370</v>
      </c>
      <c r="Y234" s="71">
        <v>373</v>
      </c>
      <c r="Z234" s="71">
        <v>534</v>
      </c>
      <c r="AA234" s="71">
        <v>230</v>
      </c>
      <c r="AB234" s="71">
        <v>737</v>
      </c>
      <c r="AC234" s="71">
        <v>0</v>
      </c>
      <c r="AD234" s="71">
        <v>0.15634270483563431</v>
      </c>
      <c r="AE234" s="72"/>
      <c r="AF234" s="71">
        <v>0</v>
      </c>
      <c r="AG234" s="71">
        <v>33126.697841873764</v>
      </c>
      <c r="AH234" s="71">
        <v>295176.77043744468</v>
      </c>
      <c r="AI234" s="71">
        <v>2266242.4136062972</v>
      </c>
      <c r="AJ234" s="71">
        <v>1702637.2969155221</v>
      </c>
      <c r="AK234" s="71">
        <v>0</v>
      </c>
      <c r="AL234" s="71">
        <v>0</v>
      </c>
      <c r="AM234" s="71">
        <v>100373.85186697045</v>
      </c>
      <c r="AN234" s="71">
        <v>0</v>
      </c>
      <c r="AO234" s="71">
        <v>0</v>
      </c>
      <c r="AP234" s="71">
        <v>4397557.0306681087</v>
      </c>
      <c r="AQ234" s="72"/>
      <c r="AR234" s="71">
        <v>11</v>
      </c>
      <c r="AS234" s="71">
        <v>3</v>
      </c>
      <c r="AT234" s="71">
        <v>0</v>
      </c>
      <c r="AU234" s="71">
        <v>0</v>
      </c>
      <c r="AV234" s="71">
        <v>0</v>
      </c>
      <c r="AW234" s="71">
        <v>0</v>
      </c>
      <c r="AX234" s="71"/>
      <c r="AY234" s="72"/>
      <c r="AZ234" s="71">
        <v>67.899999999999991</v>
      </c>
      <c r="BA234" s="71">
        <v>108.5</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1944</v>
      </c>
      <c r="B235" s="70">
        <v>153</v>
      </c>
      <c r="C235" s="70">
        <v>17</v>
      </c>
      <c r="D235" s="70">
        <v>9</v>
      </c>
      <c r="E235" s="70">
        <v>2020</v>
      </c>
      <c r="F235" s="70" t="s">
        <v>159</v>
      </c>
      <c r="G235" s="1064" t="s">
        <v>1927</v>
      </c>
      <c r="H235" s="70" t="s">
        <v>1928</v>
      </c>
      <c r="I235" s="148"/>
      <c r="J235" s="71">
        <v>0</v>
      </c>
      <c r="K235" s="71">
        <v>3.0540074213602809E-2</v>
      </c>
      <c r="L235" s="71">
        <v>1.7347342730458981</v>
      </c>
      <c r="M235" s="71">
        <v>0.87909456901284466</v>
      </c>
      <c r="N235" s="71">
        <v>1.3490436524546598</v>
      </c>
      <c r="O235" s="71">
        <v>0.70391684195072912</v>
      </c>
      <c r="P235" s="71">
        <v>1.0828993349434943</v>
      </c>
      <c r="Q235" s="71">
        <v>4.3159249528009397E-2</v>
      </c>
      <c r="R235" s="71">
        <v>0</v>
      </c>
      <c r="S235" s="71">
        <v>0.1529787910772879</v>
      </c>
      <c r="T235" s="72"/>
      <c r="U235" s="71">
        <v>0</v>
      </c>
      <c r="V235" s="71">
        <v>14</v>
      </c>
      <c r="W235" s="71">
        <v>78</v>
      </c>
      <c r="X235" s="71">
        <v>263</v>
      </c>
      <c r="Y235" s="71">
        <v>385</v>
      </c>
      <c r="Z235" s="71">
        <v>503</v>
      </c>
      <c r="AA235" s="71">
        <v>239</v>
      </c>
      <c r="AB235" s="71">
        <v>732</v>
      </c>
      <c r="AC235" s="71">
        <v>0</v>
      </c>
      <c r="AD235" s="71">
        <v>0.1529787910772879</v>
      </c>
      <c r="AE235" s="72"/>
      <c r="AF235" s="71">
        <v>0</v>
      </c>
      <c r="AG235" s="71">
        <v>22021.819618140365</v>
      </c>
      <c r="AH235" s="71">
        <v>446368.12050038652</v>
      </c>
      <c r="AI235" s="71">
        <v>1519684.8321158537</v>
      </c>
      <c r="AJ235" s="71">
        <v>1758591.6241600269</v>
      </c>
      <c r="AK235" s="71"/>
      <c r="AL235" s="71"/>
      <c r="AM235" s="71">
        <v>95534.132689623875</v>
      </c>
      <c r="AN235" s="71"/>
      <c r="AO235" s="71"/>
      <c r="AP235" s="71">
        <v>3842200.5290840315</v>
      </c>
      <c r="AQ235" s="72"/>
      <c r="AR235" s="71">
        <v>12</v>
      </c>
      <c r="AS235" s="71">
        <v>3</v>
      </c>
      <c r="AT235" s="71">
        <v>0</v>
      </c>
      <c r="AU235" s="71">
        <v>0</v>
      </c>
      <c r="AV235" s="71">
        <v>0</v>
      </c>
      <c r="AW235" s="71">
        <v>0</v>
      </c>
      <c r="AX235" s="71"/>
      <c r="AY235" s="72"/>
      <c r="AZ235" s="71">
        <v>71.799999999999983</v>
      </c>
      <c r="BA235" s="71">
        <v>108.5</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1945</v>
      </c>
      <c r="B236" s="70">
        <v>153</v>
      </c>
      <c r="C236" s="70">
        <v>18</v>
      </c>
      <c r="D236" s="70">
        <v>9</v>
      </c>
      <c r="E236" s="70">
        <v>2021</v>
      </c>
      <c r="F236" s="70" t="s">
        <v>160</v>
      </c>
      <c r="G236" s="1064" t="s">
        <v>1927</v>
      </c>
      <c r="H236" s="70" t="s">
        <v>1928</v>
      </c>
      <c r="I236" s="148"/>
      <c r="J236" s="71">
        <v>0</v>
      </c>
      <c r="K236" s="71">
        <v>3.2748542165141954E-2</v>
      </c>
      <c r="L236" s="71">
        <v>2.2758343429986225</v>
      </c>
      <c r="M236" s="71">
        <v>0.99438811956588158</v>
      </c>
      <c r="N236" s="71">
        <v>1.4345318007306602</v>
      </c>
      <c r="O236" s="71">
        <v>0.67684956228932869</v>
      </c>
      <c r="P236" s="71">
        <v>1.1384194258988469</v>
      </c>
      <c r="Q236" s="71">
        <v>4.1630007574371901E-2</v>
      </c>
      <c r="R236" s="71">
        <v>0</v>
      </c>
      <c r="S236" s="71">
        <v>0.1264618052980423</v>
      </c>
      <c r="T236" s="72"/>
      <c r="U236" s="71">
        <v>0</v>
      </c>
      <c r="V236" s="71">
        <v>14</v>
      </c>
      <c r="W236" s="71">
        <v>78</v>
      </c>
      <c r="X236" s="71">
        <v>263</v>
      </c>
      <c r="Y236" s="71">
        <v>375</v>
      </c>
      <c r="Z236" s="71">
        <v>498</v>
      </c>
      <c r="AA236" s="71">
        <v>245</v>
      </c>
      <c r="AB236" s="71">
        <v>713</v>
      </c>
      <c r="AC236" s="71">
        <v>0</v>
      </c>
      <c r="AD236" s="71">
        <v>0.1264618052980423</v>
      </c>
      <c r="AE236" s="72"/>
      <c r="AF236" s="71">
        <v>0</v>
      </c>
      <c r="AG236" s="71">
        <v>22677.917846040476</v>
      </c>
      <c r="AH236" s="71">
        <v>534687.362686779</v>
      </c>
      <c r="AI236" s="71">
        <v>1626361.9348519777</v>
      </c>
      <c r="AJ236" s="71">
        <v>1816811.867488553</v>
      </c>
      <c r="AK236" s="71">
        <v>0</v>
      </c>
      <c r="AL236" s="71">
        <v>0</v>
      </c>
      <c r="AM236" s="71">
        <v>93591.152006963486</v>
      </c>
      <c r="AN236" s="71">
        <v>0</v>
      </c>
      <c r="AO236" s="71">
        <v>0</v>
      </c>
      <c r="AP236" s="71">
        <v>4094130.2348803133</v>
      </c>
      <c r="AQ236" s="72"/>
      <c r="AR236" s="71">
        <v>12</v>
      </c>
      <c r="AS236" s="71">
        <v>4</v>
      </c>
      <c r="AT236" s="71">
        <v>0</v>
      </c>
      <c r="AU236" s="71">
        <v>0</v>
      </c>
      <c r="AV236" s="71">
        <v>0</v>
      </c>
      <c r="AW236" s="71">
        <v>0</v>
      </c>
      <c r="AX236" s="71"/>
      <c r="AY236" s="72"/>
      <c r="AZ236" s="71">
        <v>71.799999999999983</v>
      </c>
      <c r="BA236" s="71">
        <v>2103.5</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1946</v>
      </c>
      <c r="B237" s="70">
        <v>153</v>
      </c>
      <c r="C237" s="70">
        <v>19</v>
      </c>
      <c r="D237" s="70">
        <v>9</v>
      </c>
      <c r="E237" s="70">
        <v>2022</v>
      </c>
      <c r="F237" s="70" t="s">
        <v>161</v>
      </c>
      <c r="G237" s="70" t="s">
        <v>1927</v>
      </c>
      <c r="H237" s="70" t="s">
        <v>1928</v>
      </c>
      <c r="I237" s="148"/>
      <c r="J237" s="71">
        <v>0</v>
      </c>
      <c r="K237" s="71">
        <v>2.9504090038896928E-2</v>
      </c>
      <c r="L237" s="71">
        <v>1.458282168846915</v>
      </c>
      <c r="M237" s="71">
        <v>0.98201337072043204</v>
      </c>
      <c r="N237" s="71">
        <v>1.357939496430947</v>
      </c>
      <c r="O237" s="71">
        <v>0.69808727239814838</v>
      </c>
      <c r="P237" s="71">
        <v>1.1167486294744187</v>
      </c>
      <c r="Q237" s="71">
        <v>4.0149232589831468E-2</v>
      </c>
      <c r="R237" s="71">
        <v>0</v>
      </c>
      <c r="S237" s="71">
        <v>0.1180432027840693</v>
      </c>
      <c r="T237" s="72"/>
      <c r="U237" s="71">
        <v>0</v>
      </c>
      <c r="V237" s="71">
        <v>14</v>
      </c>
      <c r="W237" s="71">
        <v>78</v>
      </c>
      <c r="X237" s="71">
        <v>263</v>
      </c>
      <c r="Y237" s="71">
        <v>363</v>
      </c>
      <c r="Z237" s="71">
        <v>488</v>
      </c>
      <c r="AA237" s="71">
        <v>244</v>
      </c>
      <c r="AB237" s="71">
        <v>682</v>
      </c>
      <c r="AC237" s="71">
        <v>0</v>
      </c>
      <c r="AD237" s="71">
        <v>0.1180432027840693</v>
      </c>
      <c r="AE237" s="72"/>
      <c r="AF237" s="71">
        <v>0</v>
      </c>
      <c r="AG237" s="71">
        <v>22024.538656335335</v>
      </c>
      <c r="AH237" s="71">
        <v>417435.06790011376</v>
      </c>
      <c r="AI237" s="71">
        <v>1615155.6421884517</v>
      </c>
      <c r="AJ237" s="71">
        <v>1743721.984344526</v>
      </c>
      <c r="AK237" s="71">
        <v>0</v>
      </c>
      <c r="AL237" s="71">
        <v>0</v>
      </c>
      <c r="AM237" s="71">
        <v>88064.814785652808</v>
      </c>
      <c r="AN237" s="71">
        <v>0</v>
      </c>
      <c r="AO237" s="71">
        <v>0</v>
      </c>
      <c r="AP237" s="71">
        <v>3886402.0478750793</v>
      </c>
      <c r="AQ237" s="72"/>
      <c r="AR237" s="71">
        <v>13</v>
      </c>
      <c r="AS237" s="71">
        <v>4</v>
      </c>
      <c r="AT237" s="71">
        <v>0</v>
      </c>
      <c r="AU237" s="71">
        <v>0</v>
      </c>
      <c r="AV237" s="71">
        <v>0</v>
      </c>
      <c r="AW237" s="71">
        <v>0</v>
      </c>
      <c r="AX237" s="71"/>
      <c r="AY237" s="72"/>
      <c r="AZ237" s="71">
        <v>76.899999999999991</v>
      </c>
      <c r="BA237" s="71">
        <v>2103.5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1947</v>
      </c>
      <c r="B238" s="70">
        <v>153</v>
      </c>
      <c r="C238" s="70">
        <v>20</v>
      </c>
      <c r="D238" s="70">
        <v>9</v>
      </c>
      <c r="E238" s="70">
        <v>2023</v>
      </c>
      <c r="F238" s="70" t="s">
        <v>1539</v>
      </c>
      <c r="G238" s="70" t="s">
        <v>1927</v>
      </c>
      <c r="H238" s="70" t="s">
        <v>1928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v>
      </c>
      <c r="AS238" s="71">
        <v>4</v>
      </c>
      <c r="AT238" s="71">
        <v>0</v>
      </c>
      <c r="AU238" s="71">
        <v>0</v>
      </c>
      <c r="AV238" s="71">
        <v>0</v>
      </c>
      <c r="AW238" s="71">
        <v>0</v>
      </c>
      <c r="AX238" s="71"/>
      <c r="AY238" s="72"/>
      <c r="AZ238" s="71">
        <v>76.899999999999991</v>
      </c>
      <c r="BA238" s="71">
        <v>2103.5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1948</v>
      </c>
      <c r="B239" s="70">
        <v>153</v>
      </c>
      <c r="C239" s="70">
        <v>21</v>
      </c>
      <c r="D239" s="70">
        <v>9</v>
      </c>
      <c r="E239" s="70">
        <v>2024</v>
      </c>
      <c r="F239" s="70" t="s">
        <v>1554</v>
      </c>
      <c r="G239" s="70" t="s">
        <v>1927</v>
      </c>
      <c r="H239" s="70" t="s">
        <v>1928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1949</v>
      </c>
      <c r="B240" s="70">
        <v>171</v>
      </c>
      <c r="C240" s="70">
        <v>1</v>
      </c>
      <c r="D240" s="70">
        <v>11</v>
      </c>
      <c r="E240" s="70">
        <v>1990</v>
      </c>
      <c r="F240" s="70" t="s">
        <v>787</v>
      </c>
      <c r="G240" s="70" t="s">
        <v>1950</v>
      </c>
      <c r="H240" s="70" t="s">
        <v>1951</v>
      </c>
      <c r="I240" s="148"/>
      <c r="J240" s="71">
        <v>0.60712153785237</v>
      </c>
      <c r="K240" s="71">
        <v>0.47256675020216532</v>
      </c>
      <c r="L240" s="71">
        <v>2.0727370340975222</v>
      </c>
      <c r="M240" s="71">
        <v>0.59919523436029187</v>
      </c>
      <c r="N240" s="71">
        <v>1.330432787529753</v>
      </c>
      <c r="O240" s="71">
        <v>0.70749264955881608</v>
      </c>
      <c r="P240" s="71">
        <v>1.429094507660962</v>
      </c>
      <c r="Q240" s="71">
        <v>7.2490510246758996E-2</v>
      </c>
      <c r="R240" s="71">
        <v>0</v>
      </c>
      <c r="S240" s="71">
        <v>6.2699854144244907E-2</v>
      </c>
      <c r="T240" s="72"/>
      <c r="U240" s="71">
        <v>157560</v>
      </c>
      <c r="V240" s="71">
        <v>139</v>
      </c>
      <c r="W240" s="71">
        <v>28</v>
      </c>
      <c r="X240" s="71">
        <v>220</v>
      </c>
      <c r="Y240" s="71">
        <v>391</v>
      </c>
      <c r="Z240" s="71">
        <v>291</v>
      </c>
      <c r="AA240" s="71">
        <v>347</v>
      </c>
      <c r="AB240" s="71">
        <v>1177</v>
      </c>
      <c r="AC240" s="71">
        <v>0</v>
      </c>
      <c r="AD240" s="71">
        <v>6.2699854144244907E-2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1952</v>
      </c>
      <c r="B241" s="70">
        <v>172</v>
      </c>
      <c r="C241" s="70">
        <v>2</v>
      </c>
      <c r="D241" s="70">
        <v>11</v>
      </c>
      <c r="E241" s="70">
        <v>2005</v>
      </c>
      <c r="F241" s="70" t="s">
        <v>789</v>
      </c>
      <c r="G241" s="70" t="s">
        <v>1950</v>
      </c>
      <c r="H241" s="70" t="s">
        <v>1951</v>
      </c>
      <c r="I241" s="148"/>
      <c r="J241" s="71">
        <v>0.32742995809589498</v>
      </c>
      <c r="K241" s="71">
        <v>0.24739778752625449</v>
      </c>
      <c r="L241" s="71">
        <v>0.51638104815118602</v>
      </c>
      <c r="M241" s="71">
        <v>1.6437247217113351</v>
      </c>
      <c r="N241" s="71">
        <v>1.356072946740132</v>
      </c>
      <c r="O241" s="71">
        <v>0.97275844691122282</v>
      </c>
      <c r="P241" s="71">
        <v>1.8455195074485591</v>
      </c>
      <c r="Q241" s="71">
        <v>5.6557744262857798E-2</v>
      </c>
      <c r="R241" s="71">
        <v>0</v>
      </c>
      <c r="S241" s="71">
        <v>0</v>
      </c>
      <c r="T241" s="72"/>
      <c r="U241" s="71">
        <v>74742</v>
      </c>
      <c r="V241" s="71">
        <v>102</v>
      </c>
      <c r="W241" s="71">
        <v>7</v>
      </c>
      <c r="X241" s="71">
        <v>331</v>
      </c>
      <c r="Y241" s="71">
        <v>364</v>
      </c>
      <c r="Z241" s="71">
        <v>463</v>
      </c>
      <c r="AA241" s="71">
        <v>367</v>
      </c>
      <c r="AB241" s="71">
        <v>960</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1953</v>
      </c>
      <c r="B242" s="70">
        <v>173</v>
      </c>
      <c r="C242" s="70">
        <v>3</v>
      </c>
      <c r="D242" s="70">
        <v>11</v>
      </c>
      <c r="E242" s="70">
        <v>2006</v>
      </c>
      <c r="F242" s="70" t="s">
        <v>790</v>
      </c>
      <c r="G242" s="70" t="s">
        <v>1950</v>
      </c>
      <c r="H242" s="70" t="s">
        <v>1951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1954</v>
      </c>
      <c r="B243" s="70">
        <v>174</v>
      </c>
      <c r="C243" s="70">
        <v>4</v>
      </c>
      <c r="D243" s="70">
        <v>11</v>
      </c>
      <c r="E243" s="70">
        <v>2007</v>
      </c>
      <c r="F243" s="70" t="s">
        <v>791</v>
      </c>
      <c r="G243" s="70" t="s">
        <v>1950</v>
      </c>
      <c r="H243" s="70" t="s">
        <v>1951</v>
      </c>
      <c r="I243" s="148"/>
      <c r="J243" s="71">
        <v>0</v>
      </c>
      <c r="K243" s="71">
        <v>0.2065052986318133</v>
      </c>
      <c r="L243" s="71">
        <v>6.6450326469002285E-2</v>
      </c>
      <c r="M243" s="71">
        <v>1.2981175540768819</v>
      </c>
      <c r="N243" s="71">
        <v>1.40431162995279</v>
      </c>
      <c r="O243" s="71">
        <v>0.89936912402368996</v>
      </c>
      <c r="P243" s="71">
        <v>1.8179145020980509</v>
      </c>
      <c r="Q243" s="71">
        <v>5.6729706580550002E-2</v>
      </c>
      <c r="R243" s="71">
        <v>0</v>
      </c>
      <c r="S243" s="71">
        <v>0</v>
      </c>
      <c r="T243" s="72"/>
      <c r="U243" s="71">
        <v>0</v>
      </c>
      <c r="V243" s="71">
        <v>74</v>
      </c>
      <c r="W243" s="71">
        <v>1</v>
      </c>
      <c r="X243" s="71">
        <v>318</v>
      </c>
      <c r="Y243" s="71">
        <v>362</v>
      </c>
      <c r="Z243" s="71">
        <v>445</v>
      </c>
      <c r="AA243" s="71">
        <v>356</v>
      </c>
      <c r="AB243" s="71">
        <v>912</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1955</v>
      </c>
      <c r="B244" s="70">
        <v>175</v>
      </c>
      <c r="C244" s="70">
        <v>5</v>
      </c>
      <c r="D244" s="70">
        <v>11</v>
      </c>
      <c r="E244" s="70">
        <v>2008</v>
      </c>
      <c r="F244" s="70" t="s">
        <v>792</v>
      </c>
      <c r="G244" s="70" t="s">
        <v>1950</v>
      </c>
      <c r="H244" s="70" t="s">
        <v>1951</v>
      </c>
      <c r="I244" s="148"/>
      <c r="J244" s="71">
        <v>0.37250395280626519</v>
      </c>
      <c r="K244" s="71">
        <v>0.1580814870311022</v>
      </c>
      <c r="L244" s="71">
        <v>5.8846475699998138E-2</v>
      </c>
      <c r="M244" s="71">
        <v>1.5624574273596019</v>
      </c>
      <c r="N244" s="71">
        <v>1.3052305837945311</v>
      </c>
      <c r="O244" s="71">
        <v>0.86106310132021557</v>
      </c>
      <c r="P244" s="71">
        <v>1.7648359014719119</v>
      </c>
      <c r="Q244" s="71">
        <v>5.3363840185033498E-2</v>
      </c>
      <c r="R244" s="71">
        <v>0</v>
      </c>
      <c r="S244" s="71">
        <v>0</v>
      </c>
      <c r="T244" s="72"/>
      <c r="U244" s="71">
        <v>82560</v>
      </c>
      <c r="V244" s="71">
        <v>74</v>
      </c>
      <c r="W244" s="71">
        <v>1</v>
      </c>
      <c r="X244" s="71">
        <v>318</v>
      </c>
      <c r="Y244" s="71">
        <v>349</v>
      </c>
      <c r="Z244" s="71">
        <v>441</v>
      </c>
      <c r="AA244" s="71">
        <v>346</v>
      </c>
      <c r="AB244" s="71">
        <v>872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1956</v>
      </c>
      <c r="B245" s="70">
        <v>176</v>
      </c>
      <c r="C245" s="70">
        <v>6</v>
      </c>
      <c r="D245" s="70">
        <v>11</v>
      </c>
      <c r="E245" s="70">
        <v>2009</v>
      </c>
      <c r="F245" s="70" t="s">
        <v>176</v>
      </c>
      <c r="G245" s="70" t="s">
        <v>1950</v>
      </c>
      <c r="H245" s="70" t="s">
        <v>1951</v>
      </c>
      <c r="I245" s="148"/>
      <c r="J245" s="71">
        <v>0</v>
      </c>
      <c r="K245" s="71">
        <v>0.1634547255803333</v>
      </c>
      <c r="L245" s="71">
        <v>3.444047029244169E-2</v>
      </c>
      <c r="M245" s="71">
        <v>1.3938393614049991</v>
      </c>
      <c r="N245" s="71">
        <v>1.168882539667121</v>
      </c>
      <c r="O245" s="71">
        <v>0.87829584258184512</v>
      </c>
      <c r="P245" s="71">
        <v>1.699212252405609</v>
      </c>
      <c r="Q245" s="71">
        <v>4.9086375736252602E-2</v>
      </c>
      <c r="R245" s="71">
        <v>0</v>
      </c>
      <c r="S245" s="71">
        <v>0</v>
      </c>
      <c r="T245" s="72"/>
      <c r="U245" s="71">
        <v>0</v>
      </c>
      <c r="V245" s="71">
        <v>76</v>
      </c>
      <c r="W245" s="71">
        <v>1</v>
      </c>
      <c r="X245" s="71">
        <v>295</v>
      </c>
      <c r="Y245" s="71">
        <v>347</v>
      </c>
      <c r="Z245" s="71">
        <v>444</v>
      </c>
      <c r="AA245" s="71">
        <v>342</v>
      </c>
      <c r="AB245" s="71">
        <v>842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1957</v>
      </c>
      <c r="B246" s="70">
        <v>177</v>
      </c>
      <c r="C246" s="70">
        <v>7</v>
      </c>
      <c r="D246" s="70">
        <v>11</v>
      </c>
      <c r="E246" s="70">
        <v>2010</v>
      </c>
      <c r="F246" s="70" t="s">
        <v>177</v>
      </c>
      <c r="G246" s="70" t="s">
        <v>1950</v>
      </c>
      <c r="H246" s="70" t="s">
        <v>1951</v>
      </c>
      <c r="I246" s="148"/>
      <c r="J246" s="71">
        <v>0</v>
      </c>
      <c r="K246" s="71">
        <v>0.1715191936934615</v>
      </c>
      <c r="L246" s="71">
        <v>3.2441375198313457E-2</v>
      </c>
      <c r="M246" s="71">
        <v>1.443298099803507</v>
      </c>
      <c r="N246" s="71">
        <v>1.124340562560989</v>
      </c>
      <c r="O246" s="71">
        <v>0.86045049509591209</v>
      </c>
      <c r="P246" s="71">
        <v>1.717256190927857</v>
      </c>
      <c r="Q246" s="71">
        <v>4.9583757453846702E-2</v>
      </c>
      <c r="R246" s="71">
        <v>0</v>
      </c>
      <c r="S246" s="71">
        <v>0</v>
      </c>
      <c r="T246" s="72"/>
      <c r="U246" s="71">
        <v>0</v>
      </c>
      <c r="V246" s="71">
        <v>76</v>
      </c>
      <c r="W246" s="71">
        <v>1</v>
      </c>
      <c r="X246" s="71">
        <v>295</v>
      </c>
      <c r="Y246" s="71">
        <v>343</v>
      </c>
      <c r="Z246" s="71">
        <v>437</v>
      </c>
      <c r="AA246" s="71">
        <v>337</v>
      </c>
      <c r="AB246" s="71">
        <v>815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1958</v>
      </c>
      <c r="B247" s="70">
        <v>178</v>
      </c>
      <c r="C247" s="70">
        <v>8</v>
      </c>
      <c r="D247" s="70">
        <v>11</v>
      </c>
      <c r="E247" s="70">
        <v>2011</v>
      </c>
      <c r="F247" s="70" t="s">
        <v>178</v>
      </c>
      <c r="G247" s="70" t="s">
        <v>1950</v>
      </c>
      <c r="H247" s="70" t="s">
        <v>1951</v>
      </c>
      <c r="I247" s="148"/>
      <c r="J247" s="71">
        <v>0</v>
      </c>
      <c r="K247" s="71">
        <v>0.19803107965434899</v>
      </c>
      <c r="L247" s="71">
        <v>3.4010450038882437E-2</v>
      </c>
      <c r="M247" s="71">
        <v>1.642672894544303</v>
      </c>
      <c r="N247" s="71">
        <v>1.28620102537943</v>
      </c>
      <c r="O247" s="71">
        <v>0.84600894069581156</v>
      </c>
      <c r="P247" s="71">
        <v>1.677527173247491</v>
      </c>
      <c r="Q247" s="71">
        <v>5.5510040066683503E-2</v>
      </c>
      <c r="R247" s="71">
        <v>0</v>
      </c>
      <c r="S247" s="71">
        <v>0</v>
      </c>
      <c r="T247" s="72"/>
      <c r="U247" s="71">
        <v>0</v>
      </c>
      <c r="V247" s="71">
        <v>76</v>
      </c>
      <c r="W247" s="71">
        <v>1</v>
      </c>
      <c r="X247" s="71">
        <v>295</v>
      </c>
      <c r="Y247" s="71">
        <v>339</v>
      </c>
      <c r="Z247" s="71">
        <v>439</v>
      </c>
      <c r="AA247" s="71">
        <v>339</v>
      </c>
      <c r="AB247" s="71">
        <v>791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1959</v>
      </c>
      <c r="B248" s="70">
        <v>179</v>
      </c>
      <c r="C248" s="70">
        <v>9</v>
      </c>
      <c r="D248" s="70">
        <v>11</v>
      </c>
      <c r="E248" s="70">
        <v>2012</v>
      </c>
      <c r="F248" s="70" t="s">
        <v>179</v>
      </c>
      <c r="G248" s="70" t="s">
        <v>1950</v>
      </c>
      <c r="H248" s="70" t="s">
        <v>1951</v>
      </c>
      <c r="I248" s="148"/>
      <c r="J248" s="71">
        <v>0</v>
      </c>
      <c r="K248" s="71">
        <v>0.1895929211692377</v>
      </c>
      <c r="L248" s="71">
        <v>3.3511959802197462E-2</v>
      </c>
      <c r="M248" s="71">
        <v>1.616312861385661</v>
      </c>
      <c r="N248" s="71">
        <v>1.434490645047259</v>
      </c>
      <c r="O248" s="71">
        <v>0.81449605337239472</v>
      </c>
      <c r="P248" s="71">
        <v>1.6173989031668894</v>
      </c>
      <c r="Q248" s="71">
        <v>5.7794423924581201E-2</v>
      </c>
      <c r="R248" s="71">
        <v>0</v>
      </c>
      <c r="S248" s="71">
        <v>0</v>
      </c>
      <c r="T248" s="72"/>
      <c r="U248" s="71">
        <v>0</v>
      </c>
      <c r="V248" s="71">
        <v>76</v>
      </c>
      <c r="W248" s="71">
        <v>1</v>
      </c>
      <c r="X248" s="71">
        <v>295</v>
      </c>
      <c r="Y248" s="71">
        <v>331</v>
      </c>
      <c r="Z248" s="71">
        <v>426</v>
      </c>
      <c r="AA248" s="71">
        <v>325</v>
      </c>
      <c r="AB248" s="71">
        <v>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1960</v>
      </c>
      <c r="B249" s="70">
        <v>180</v>
      </c>
      <c r="C249" s="70">
        <v>10</v>
      </c>
      <c r="D249" s="70">
        <v>11</v>
      </c>
      <c r="E249" s="70">
        <v>2013</v>
      </c>
      <c r="F249" s="70" t="s">
        <v>180</v>
      </c>
      <c r="G249" s="70" t="s">
        <v>1950</v>
      </c>
      <c r="H249" s="70" t="s">
        <v>1951</v>
      </c>
      <c r="I249" s="148"/>
      <c r="J249" s="71">
        <v>0</v>
      </c>
      <c r="K249" s="71">
        <v>0.18564980766031411</v>
      </c>
      <c r="L249" s="71">
        <v>2.7507638835884161E-2</v>
      </c>
      <c r="M249" s="71">
        <v>1.6713266640455779</v>
      </c>
      <c r="N249" s="71">
        <v>1.301903351400338</v>
      </c>
      <c r="O249" s="71">
        <v>0.75772162836801182</v>
      </c>
      <c r="P249" s="71">
        <v>1.5935210904440584</v>
      </c>
      <c r="Q249" s="71">
        <v>5.7165266516723101E-2</v>
      </c>
      <c r="R249" s="71">
        <v>0</v>
      </c>
      <c r="S249" s="71">
        <v>0</v>
      </c>
      <c r="T249" s="72"/>
      <c r="U249" s="71">
        <v>0</v>
      </c>
      <c r="V249" s="71">
        <v>76</v>
      </c>
      <c r="W249" s="71">
        <v>1</v>
      </c>
      <c r="X249" s="71">
        <v>295</v>
      </c>
      <c r="Y249" s="71">
        <v>328</v>
      </c>
      <c r="Z249" s="71">
        <v>414</v>
      </c>
      <c r="AA249" s="71">
        <v>319</v>
      </c>
      <c r="AB249" s="71">
        <v>739</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1961</v>
      </c>
      <c r="B250" s="70">
        <v>181</v>
      </c>
      <c r="C250" s="70">
        <v>11</v>
      </c>
      <c r="D250" s="70">
        <v>11</v>
      </c>
      <c r="E250" s="70">
        <v>2014</v>
      </c>
      <c r="F250" s="70" t="s">
        <v>181</v>
      </c>
      <c r="G250" s="70" t="s">
        <v>1950</v>
      </c>
      <c r="H250" s="70" t="s">
        <v>1951</v>
      </c>
      <c r="I250" s="148"/>
      <c r="J250" s="71">
        <v>0</v>
      </c>
      <c r="K250" s="71">
        <v>0.19604326209665671</v>
      </c>
      <c r="L250" s="71">
        <v>5.7249881214364189E-2</v>
      </c>
      <c r="M250" s="71">
        <v>1.4992696967560339</v>
      </c>
      <c r="N250" s="71">
        <v>1.120248692801193</v>
      </c>
      <c r="O250" s="71">
        <v>0.71943164348431965</v>
      </c>
      <c r="P250" s="71">
        <v>1.6068252987538278</v>
      </c>
      <c r="Q250" s="71">
        <v>5.3659189661242002E-2</v>
      </c>
      <c r="R250" s="71">
        <v>0</v>
      </c>
      <c r="S250" s="71">
        <v>0</v>
      </c>
      <c r="T250" s="72"/>
      <c r="U250" s="71">
        <v>0</v>
      </c>
      <c r="V250" s="71">
        <v>74</v>
      </c>
      <c r="W250" s="71">
        <v>2</v>
      </c>
      <c r="X250" s="71">
        <v>275</v>
      </c>
      <c r="Y250" s="71">
        <v>332</v>
      </c>
      <c r="Z250" s="71">
        <v>414</v>
      </c>
      <c r="AA250" s="71">
        <v>320</v>
      </c>
      <c r="AB250" s="71">
        <v>723</v>
      </c>
      <c r="AC250" s="71">
        <v>0</v>
      </c>
      <c r="AD250" s="71">
        <v>0</v>
      </c>
      <c r="AE250" s="72"/>
      <c r="AF250" s="71"/>
      <c r="AG250" s="71"/>
      <c r="AH250" s="71"/>
      <c r="AI250" s="71"/>
      <c r="AJ250" s="71"/>
      <c r="AK250" s="71"/>
      <c r="AL250" s="71"/>
      <c r="AM250" s="71"/>
      <c r="AN250" s="71"/>
      <c r="AO250" s="71"/>
      <c r="AP250" s="71"/>
      <c r="AQ250" s="72"/>
      <c r="AR250" s="71">
        <v>0</v>
      </c>
      <c r="AS250" s="71">
        <v>0</v>
      </c>
      <c r="AT250" s="71">
        <v>0</v>
      </c>
      <c r="AU250" s="71">
        <v>0</v>
      </c>
      <c r="AV250" s="71">
        <v>0</v>
      </c>
      <c r="AW250" s="71">
        <v>0</v>
      </c>
      <c r="AX250" s="71"/>
      <c r="AY250" s="72"/>
      <c r="AZ250" s="71">
        <v>0</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1962</v>
      </c>
      <c r="B251" s="70">
        <v>182</v>
      </c>
      <c r="C251" s="70">
        <v>12</v>
      </c>
      <c r="D251" s="70">
        <v>11</v>
      </c>
      <c r="E251" s="70">
        <v>2015</v>
      </c>
      <c r="F251" s="70" t="s">
        <v>182</v>
      </c>
      <c r="G251" s="70" t="s">
        <v>1950</v>
      </c>
      <c r="H251" s="70" t="s">
        <v>1951</v>
      </c>
      <c r="I251" s="148"/>
      <c r="J251" s="71">
        <v>0</v>
      </c>
      <c r="K251" s="71">
        <v>0.18183384054857621</v>
      </c>
      <c r="L251" s="71">
        <v>5.7761704993150607E-2</v>
      </c>
      <c r="M251" s="71">
        <v>1.34780619755717</v>
      </c>
      <c r="N251" s="71">
        <v>1.212570211323903</v>
      </c>
      <c r="O251" s="71">
        <v>0.68331361129909896</v>
      </c>
      <c r="P251" s="71">
        <v>1.3819564555470558</v>
      </c>
      <c r="Q251" s="71">
        <v>5.3691353433591403E-2</v>
      </c>
      <c r="R251" s="71">
        <v>0</v>
      </c>
      <c r="S251" s="71">
        <v>0</v>
      </c>
      <c r="T251" s="72"/>
      <c r="U251" s="71">
        <v>0</v>
      </c>
      <c r="V251" s="71">
        <v>74</v>
      </c>
      <c r="W251" s="71">
        <v>2</v>
      </c>
      <c r="X251" s="71">
        <v>275</v>
      </c>
      <c r="Y251" s="71">
        <v>341</v>
      </c>
      <c r="Z251" s="71">
        <v>397</v>
      </c>
      <c r="AA251" s="71">
        <v>275</v>
      </c>
      <c r="AB251" s="71">
        <v>739</v>
      </c>
      <c r="AC251" s="71">
        <v>0</v>
      </c>
      <c r="AD251" s="71">
        <v>0</v>
      </c>
      <c r="AE251" s="72"/>
      <c r="AF251" s="71">
        <v>0</v>
      </c>
      <c r="AG251" s="71">
        <v>136024.41431372651</v>
      </c>
      <c r="AH251" s="71">
        <v>12136.24671401566</v>
      </c>
      <c r="AI251" s="71">
        <v>1761790.376863878</v>
      </c>
      <c r="AJ251" s="71">
        <v>1770433.002064703</v>
      </c>
      <c r="AK251" s="71">
        <v>0</v>
      </c>
      <c r="AL251" s="71">
        <v>0</v>
      </c>
      <c r="AM251" s="71">
        <v>101276.8500115928</v>
      </c>
      <c r="AN251" s="71">
        <v>0</v>
      </c>
      <c r="AO251" s="71">
        <v>0</v>
      </c>
      <c r="AP251" s="71">
        <v>3781660.8899679156</v>
      </c>
      <c r="AQ251" s="72"/>
      <c r="AR251" s="71">
        <v>0</v>
      </c>
      <c r="AS251" s="71">
        <v>0</v>
      </c>
      <c r="AT251" s="71">
        <v>0</v>
      </c>
      <c r="AU251" s="71">
        <v>0</v>
      </c>
      <c r="AV251" s="71">
        <v>0</v>
      </c>
      <c r="AW251" s="71">
        <v>0</v>
      </c>
      <c r="AX251" s="71"/>
      <c r="AY251" s="72"/>
      <c r="AZ251" s="71">
        <v>0</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1963</v>
      </c>
      <c r="B252" s="70">
        <v>183</v>
      </c>
      <c r="C252" s="70">
        <v>13</v>
      </c>
      <c r="D252" s="70">
        <v>11</v>
      </c>
      <c r="E252" s="70">
        <v>2016</v>
      </c>
      <c r="F252" s="70" t="s">
        <v>155</v>
      </c>
      <c r="G252" s="70" t="s">
        <v>1950</v>
      </c>
      <c r="H252" s="70" t="s">
        <v>1951</v>
      </c>
      <c r="I252" s="148"/>
      <c r="J252" s="71">
        <v>0</v>
      </c>
      <c r="K252" s="71">
        <v>0.19888580219324245</v>
      </c>
      <c r="L252" s="71">
        <v>6.7125797439431936E-2</v>
      </c>
      <c r="M252" s="71">
        <v>1.1446822860725721</v>
      </c>
      <c r="N252" s="71">
        <v>1.1521209252587501</v>
      </c>
      <c r="O252" s="71">
        <v>0.70052018086065193</v>
      </c>
      <c r="P252" s="71">
        <v>1.4478991363500942</v>
      </c>
      <c r="Q252" s="71">
        <v>5.2267700609966494E-2</v>
      </c>
      <c r="R252" s="71">
        <v>0</v>
      </c>
      <c r="S252" s="71">
        <v>0</v>
      </c>
      <c r="T252" s="72"/>
      <c r="U252" s="71">
        <v>0</v>
      </c>
      <c r="V252" s="71">
        <v>74</v>
      </c>
      <c r="W252" s="71">
        <v>2</v>
      </c>
      <c r="X252" s="71">
        <v>275</v>
      </c>
      <c r="Y252" s="71">
        <v>348</v>
      </c>
      <c r="Z252" s="71">
        <v>412</v>
      </c>
      <c r="AA252" s="71">
        <v>298</v>
      </c>
      <c r="AB252" s="71">
        <v>740</v>
      </c>
      <c r="AC252" s="71">
        <v>0</v>
      </c>
      <c r="AD252" s="71">
        <v>0</v>
      </c>
      <c r="AE252" s="72"/>
      <c r="AF252" s="71">
        <v>0</v>
      </c>
      <c r="AG252" s="71">
        <v>149414.3338695486</v>
      </c>
      <c r="AH252" s="71">
        <v>11494.942989843181</v>
      </c>
      <c r="AI252" s="71">
        <v>1760883.384330472</v>
      </c>
      <c r="AJ252" s="71">
        <v>1577032.200906107</v>
      </c>
      <c r="AK252" s="71">
        <v>0</v>
      </c>
      <c r="AL252" s="71">
        <v>0</v>
      </c>
      <c r="AM252" s="71">
        <v>101492.6844631579</v>
      </c>
      <c r="AN252" s="71">
        <v>0</v>
      </c>
      <c r="AO252" s="71">
        <v>0</v>
      </c>
      <c r="AP252" s="71">
        <v>3600317.5465591284</v>
      </c>
      <c r="AQ252" s="72"/>
      <c r="AR252" s="71">
        <v>0</v>
      </c>
      <c r="AS252" s="71">
        <v>0</v>
      </c>
      <c r="AT252" s="71">
        <v>0</v>
      </c>
      <c r="AU252" s="71">
        <v>0</v>
      </c>
      <c r="AV252" s="71">
        <v>0</v>
      </c>
      <c r="AW252" s="71">
        <v>0</v>
      </c>
      <c r="AX252" s="71"/>
      <c r="AY252" s="72"/>
      <c r="AZ252" s="71">
        <v>0</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1964</v>
      </c>
      <c r="B253" s="70">
        <v>184</v>
      </c>
      <c r="C253" s="70">
        <v>14</v>
      </c>
      <c r="D253" s="70">
        <v>11</v>
      </c>
      <c r="E253" s="70">
        <v>2017</v>
      </c>
      <c r="F253" s="70" t="s">
        <v>156</v>
      </c>
      <c r="G253" s="70" t="s">
        <v>1950</v>
      </c>
      <c r="H253" s="70" t="s">
        <v>1951</v>
      </c>
      <c r="I253" s="148"/>
      <c r="J253" s="71">
        <v>0</v>
      </c>
      <c r="K253" s="71">
        <v>0.19909504979611209</v>
      </c>
      <c r="L253" s="71">
        <v>6.2578652860863199E-2</v>
      </c>
      <c r="M253" s="71">
        <v>1.1569406447571304</v>
      </c>
      <c r="N253" s="71">
        <v>1.2334832354866696</v>
      </c>
      <c r="O253" s="71">
        <v>0.68741681367722429</v>
      </c>
      <c r="P253" s="71">
        <v>1.4338992686818177</v>
      </c>
      <c r="Q253" s="71">
        <v>4.9792699741933198E-2</v>
      </c>
      <c r="R253" s="71">
        <v>0</v>
      </c>
      <c r="S253" s="71">
        <v>0</v>
      </c>
      <c r="T253" s="72"/>
      <c r="U253" s="71">
        <v>0</v>
      </c>
      <c r="V253" s="71">
        <v>74</v>
      </c>
      <c r="W253" s="71">
        <v>2</v>
      </c>
      <c r="X253" s="71">
        <v>275</v>
      </c>
      <c r="Y253" s="71">
        <v>345</v>
      </c>
      <c r="Z253" s="71">
        <v>411</v>
      </c>
      <c r="AA253" s="71">
        <v>297</v>
      </c>
      <c r="AB253" s="71">
        <v>729</v>
      </c>
      <c r="AC253" s="71">
        <v>0</v>
      </c>
      <c r="AD253" s="71">
        <v>0</v>
      </c>
      <c r="AE253" s="72"/>
      <c r="AF253" s="71">
        <v>0</v>
      </c>
      <c r="AG253" s="71">
        <v>151805.9235397283</v>
      </c>
      <c r="AH253" s="71">
        <v>13751.86146437993</v>
      </c>
      <c r="AI253" s="71">
        <v>1829179.148999623</v>
      </c>
      <c r="AJ253" s="71">
        <v>1779069.339462464</v>
      </c>
      <c r="AK253" s="71">
        <v>0</v>
      </c>
      <c r="AL253" s="71">
        <v>0</v>
      </c>
      <c r="AM253" s="71">
        <v>100140.45710588781</v>
      </c>
      <c r="AN253" s="71">
        <v>0</v>
      </c>
      <c r="AO253" s="71">
        <v>0</v>
      </c>
      <c r="AP253" s="71">
        <v>3873946.7305720826</v>
      </c>
      <c r="AQ253" s="72"/>
      <c r="AR253" s="71">
        <v>0</v>
      </c>
      <c r="AS253" s="71">
        <v>0</v>
      </c>
      <c r="AT253" s="71">
        <v>0</v>
      </c>
      <c r="AU253" s="71">
        <v>0</v>
      </c>
      <c r="AV253" s="71">
        <v>0</v>
      </c>
      <c r="AW253" s="71">
        <v>0</v>
      </c>
      <c r="AX253" s="71"/>
      <c r="AY253" s="72"/>
      <c r="AZ253" s="71">
        <v>0</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1965</v>
      </c>
      <c r="B254" s="70">
        <v>185</v>
      </c>
      <c r="C254" s="70">
        <v>15</v>
      </c>
      <c r="D254" s="70">
        <v>11</v>
      </c>
      <c r="E254" s="70">
        <v>2018</v>
      </c>
      <c r="F254" s="70" t="s">
        <v>183</v>
      </c>
      <c r="G254" s="1064" t="s">
        <v>1950</v>
      </c>
      <c r="H254" s="70" t="s">
        <v>1951</v>
      </c>
      <c r="I254" s="148"/>
      <c r="J254" s="71">
        <v>0</v>
      </c>
      <c r="K254" s="71">
        <v>0.1900904455251633</v>
      </c>
      <c r="L254" s="71">
        <v>5.5376402641818714E-2</v>
      </c>
      <c r="M254" s="71">
        <v>1.0753780715282206</v>
      </c>
      <c r="N254" s="71">
        <v>1.137416729495573</v>
      </c>
      <c r="O254" s="71">
        <v>0.69091298683832758</v>
      </c>
      <c r="P254" s="71">
        <v>1.5200034835519254</v>
      </c>
      <c r="Q254" s="71">
        <v>4.5570819200363197E-2</v>
      </c>
      <c r="R254" s="71">
        <v>0</v>
      </c>
      <c r="S254" s="71">
        <v>0</v>
      </c>
      <c r="T254" s="72"/>
      <c r="U254" s="71">
        <v>0</v>
      </c>
      <c r="V254" s="71">
        <v>74</v>
      </c>
      <c r="W254" s="71">
        <v>2</v>
      </c>
      <c r="X254" s="71">
        <v>275</v>
      </c>
      <c r="Y254" s="71">
        <v>345</v>
      </c>
      <c r="Z254" s="71">
        <v>421</v>
      </c>
      <c r="AA254" s="71">
        <v>318</v>
      </c>
      <c r="AB254" s="71">
        <v>719</v>
      </c>
      <c r="AC254" s="71">
        <v>0</v>
      </c>
      <c r="AD254" s="71">
        <v>0</v>
      </c>
      <c r="AE254" s="72"/>
      <c r="AF254" s="71">
        <v>0</v>
      </c>
      <c r="AG254" s="71">
        <v>136999.79212108889</v>
      </c>
      <c r="AH254" s="71">
        <v>12851.5917926087</v>
      </c>
      <c r="AI254" s="71">
        <v>1679034.8748739129</v>
      </c>
      <c r="AJ254" s="71">
        <v>1589612.249780552</v>
      </c>
      <c r="AK254" s="71">
        <v>0</v>
      </c>
      <c r="AL254" s="71">
        <v>0</v>
      </c>
      <c r="AM254" s="71">
        <v>98971.148601675537</v>
      </c>
      <c r="AN254" s="71">
        <v>0</v>
      </c>
      <c r="AO254" s="71">
        <v>0</v>
      </c>
      <c r="AP254" s="71">
        <v>3517469.657169838</v>
      </c>
      <c r="AQ254" s="72"/>
      <c r="AR254" s="71">
        <v>0</v>
      </c>
      <c r="AS254" s="71">
        <v>0</v>
      </c>
      <c r="AT254" s="71">
        <v>0</v>
      </c>
      <c r="AU254" s="71">
        <v>0</v>
      </c>
      <c r="AV254" s="71">
        <v>0</v>
      </c>
      <c r="AW254" s="71">
        <v>0</v>
      </c>
      <c r="AX254" s="71"/>
      <c r="AY254" s="72"/>
      <c r="AZ254" s="71">
        <v>0</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1966</v>
      </c>
      <c r="B255" s="70">
        <v>186</v>
      </c>
      <c r="C255" s="70">
        <v>16</v>
      </c>
      <c r="D255" s="70">
        <v>11</v>
      </c>
      <c r="E255" s="70">
        <v>2019</v>
      </c>
      <c r="F255" s="70" t="s">
        <v>158</v>
      </c>
      <c r="G255" s="1064" t="s">
        <v>1950</v>
      </c>
      <c r="H255" s="70" t="s">
        <v>1951</v>
      </c>
      <c r="I255" s="148"/>
      <c r="J255" s="71">
        <v>0.26805928907117027</v>
      </c>
      <c r="K255" s="71">
        <v>0.17149709826046375</v>
      </c>
      <c r="L255" s="71">
        <v>5.5820200953954346E-2</v>
      </c>
      <c r="M255" s="71">
        <v>1.0452280640778526</v>
      </c>
      <c r="N255" s="71">
        <v>1.0117137609496902</v>
      </c>
      <c r="O255" s="71">
        <v>0.66286833588022009</v>
      </c>
      <c r="P255" s="71">
        <v>1.3821727028799262</v>
      </c>
      <c r="Q255" s="71">
        <v>4.42462274130297E-2</v>
      </c>
      <c r="R255" s="71">
        <v>0</v>
      </c>
      <c r="S255" s="71">
        <v>0</v>
      </c>
      <c r="T255" s="72"/>
      <c r="U255" s="71">
        <v>62924</v>
      </c>
      <c r="V255" s="71">
        <v>74</v>
      </c>
      <c r="W255" s="71">
        <v>2</v>
      </c>
      <c r="X255" s="71">
        <v>275</v>
      </c>
      <c r="Y255" s="71">
        <v>351</v>
      </c>
      <c r="Z255" s="71">
        <v>415</v>
      </c>
      <c r="AA255" s="71">
        <v>287</v>
      </c>
      <c r="AB255" s="71">
        <v>717</v>
      </c>
      <c r="AC255" s="71">
        <v>0</v>
      </c>
      <c r="AD255" s="71">
        <v>0</v>
      </c>
      <c r="AE255" s="72"/>
      <c r="AF255" s="71">
        <v>420889.70302408002</v>
      </c>
      <c r="AG255" s="71">
        <v>128118.74572861059</v>
      </c>
      <c r="AH255" s="71">
        <v>13689.078183830459</v>
      </c>
      <c r="AI255" s="71">
        <v>1681364.2143589491</v>
      </c>
      <c r="AJ255" s="71">
        <v>1459203.7854711509</v>
      </c>
      <c r="AK255" s="71">
        <v>0</v>
      </c>
      <c r="AL255" s="71">
        <v>0</v>
      </c>
      <c r="AM255" s="71">
        <v>97650.002426889841</v>
      </c>
      <c r="AN255" s="71">
        <v>0</v>
      </c>
      <c r="AO255" s="71">
        <v>0</v>
      </c>
      <c r="AP255" s="71">
        <v>3800915.5291935103</v>
      </c>
      <c r="AQ255" s="72"/>
      <c r="AR255" s="71">
        <v>0</v>
      </c>
      <c r="AS255" s="71">
        <v>0</v>
      </c>
      <c r="AT255" s="71">
        <v>0</v>
      </c>
      <c r="AU255" s="71">
        <v>0</v>
      </c>
      <c r="AV255" s="71">
        <v>0</v>
      </c>
      <c r="AW255" s="71">
        <v>0</v>
      </c>
      <c r="AX255" s="71"/>
      <c r="AY255" s="72"/>
      <c r="AZ255" s="71">
        <v>0</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1967</v>
      </c>
      <c r="B256" s="70">
        <v>187</v>
      </c>
      <c r="C256" s="70">
        <v>17</v>
      </c>
      <c r="D256" s="70">
        <v>11</v>
      </c>
      <c r="E256" s="70">
        <v>2020</v>
      </c>
      <c r="F256" s="70" t="s">
        <v>159</v>
      </c>
      <c r="G256" s="70" t="s">
        <v>1950</v>
      </c>
      <c r="H256" s="70" t="s">
        <v>1951</v>
      </c>
      <c r="I256" s="148"/>
      <c r="J256" s="71">
        <v>0</v>
      </c>
      <c r="K256" s="71">
        <v>0.1392069656272901</v>
      </c>
      <c r="L256" s="71">
        <v>0.17624941033653707</v>
      </c>
      <c r="M256" s="71">
        <v>1.1048074205477143</v>
      </c>
      <c r="N256" s="71">
        <v>0.98113452724753847</v>
      </c>
      <c r="O256" s="71">
        <v>0.58636412878201893</v>
      </c>
      <c r="P256" s="71">
        <v>1.336633070327744</v>
      </c>
      <c r="Q256" s="71">
        <v>4.1626270719637502E-2</v>
      </c>
      <c r="R256" s="71">
        <v>0</v>
      </c>
      <c r="S256" s="71">
        <v>0</v>
      </c>
      <c r="T256" s="72"/>
      <c r="U256" s="71">
        <v>0</v>
      </c>
      <c r="V256" s="71">
        <v>52</v>
      </c>
      <c r="W256" s="71">
        <v>7</v>
      </c>
      <c r="X256" s="71">
        <v>297</v>
      </c>
      <c r="Y256" s="71">
        <v>346</v>
      </c>
      <c r="Z256" s="71">
        <v>419</v>
      </c>
      <c r="AA256" s="71">
        <v>295</v>
      </c>
      <c r="AB256" s="71">
        <v>706</v>
      </c>
      <c r="AC256" s="71">
        <v>0</v>
      </c>
      <c r="AD256" s="71">
        <v>0</v>
      </c>
      <c r="AE256" s="72"/>
      <c r="AF256" s="71">
        <v>0</v>
      </c>
      <c r="AG256" s="71">
        <v>106555.9699867477</v>
      </c>
      <c r="AH256" s="71">
        <v>45792.705098211642</v>
      </c>
      <c r="AI256" s="71">
        <v>1810989.7925933548</v>
      </c>
      <c r="AJ256" s="71">
        <v>1539801.180016479</v>
      </c>
      <c r="AK256" s="71"/>
      <c r="AL256" s="71"/>
      <c r="AM256" s="71">
        <v>92140.843823598989</v>
      </c>
      <c r="AN256" s="71"/>
      <c r="AO256" s="71"/>
      <c r="AP256" s="71">
        <v>3595280.4915183922</v>
      </c>
      <c r="AQ256" s="72"/>
      <c r="AR256" s="71">
        <v>0</v>
      </c>
      <c r="AS256" s="71">
        <v>0</v>
      </c>
      <c r="AT256" s="71">
        <v>0</v>
      </c>
      <c r="AU256" s="71">
        <v>0</v>
      </c>
      <c r="AV256" s="71">
        <v>0</v>
      </c>
      <c r="AW256" s="71">
        <v>0</v>
      </c>
      <c r="AX256" s="71"/>
      <c r="AY256" s="72"/>
      <c r="AZ256" s="71">
        <v>0</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1968</v>
      </c>
      <c r="B257" s="70">
        <v>187</v>
      </c>
      <c r="C257" s="70">
        <v>18</v>
      </c>
      <c r="D257" s="70">
        <v>11</v>
      </c>
      <c r="E257" s="70">
        <v>2021</v>
      </c>
      <c r="F257" s="70" t="s">
        <v>160</v>
      </c>
      <c r="G257" s="70" t="s">
        <v>1950</v>
      </c>
      <c r="H257" s="70" t="s">
        <v>1951</v>
      </c>
      <c r="I257" s="148"/>
      <c r="J257" s="71">
        <v>0</v>
      </c>
      <c r="K257" s="71">
        <v>0.14564146852416618</v>
      </c>
      <c r="L257" s="71">
        <v>0.15990381956995034</v>
      </c>
      <c r="M257" s="71">
        <v>1.237133392201955</v>
      </c>
      <c r="N257" s="71">
        <v>0.95610947837366844</v>
      </c>
      <c r="O257" s="71">
        <v>0.55588648790428796</v>
      </c>
      <c r="P257" s="71">
        <v>1.3661033110786163</v>
      </c>
      <c r="Q257" s="71">
        <v>3.96448459228591E-2</v>
      </c>
      <c r="R257" s="71">
        <v>0</v>
      </c>
      <c r="S257" s="71">
        <v>0</v>
      </c>
      <c r="T257" s="72"/>
      <c r="U257" s="71">
        <v>0</v>
      </c>
      <c r="V257" s="71">
        <v>52</v>
      </c>
      <c r="W257" s="71">
        <v>7</v>
      </c>
      <c r="X257" s="71">
        <v>297</v>
      </c>
      <c r="Y257" s="71">
        <v>339</v>
      </c>
      <c r="Z257" s="71">
        <v>409</v>
      </c>
      <c r="AA257" s="71">
        <v>294</v>
      </c>
      <c r="AB257" s="71">
        <v>679</v>
      </c>
      <c r="AC257" s="71">
        <v>0</v>
      </c>
      <c r="AD257" s="71">
        <v>0</v>
      </c>
      <c r="AE257" s="72"/>
      <c r="AF257" s="71">
        <v>0</v>
      </c>
      <c r="AG257" s="71">
        <v>103070.52577937239</v>
      </c>
      <c r="AH257" s="71">
        <v>40185.315536787864</v>
      </c>
      <c r="AI257" s="71">
        <v>2005728.3895749904</v>
      </c>
      <c r="AJ257" s="71">
        <v>1332316.223514921</v>
      </c>
      <c r="AK257" s="71">
        <v>0</v>
      </c>
      <c r="AL257" s="71">
        <v>0</v>
      </c>
      <c r="AM257" s="71">
        <v>89128.179821498183</v>
      </c>
      <c r="AN257" s="71">
        <v>0</v>
      </c>
      <c r="AO257" s="71">
        <v>0</v>
      </c>
      <c r="AP257" s="71">
        <v>3570428.6342275697</v>
      </c>
      <c r="AQ257" s="72"/>
      <c r="AR257" s="71">
        <v>0</v>
      </c>
      <c r="AS257" s="71">
        <v>0</v>
      </c>
      <c r="AT257" s="71">
        <v>0</v>
      </c>
      <c r="AU257" s="71">
        <v>0</v>
      </c>
      <c r="AV257" s="71">
        <v>0</v>
      </c>
      <c r="AW257" s="71">
        <v>0</v>
      </c>
      <c r="AX257" s="71"/>
      <c r="AY257" s="72"/>
      <c r="AZ257" s="71">
        <v>0</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1969</v>
      </c>
      <c r="B258" s="70">
        <v>187</v>
      </c>
      <c r="C258" s="70">
        <v>19</v>
      </c>
      <c r="D258" s="70">
        <v>11</v>
      </c>
      <c r="E258" s="70">
        <v>2022</v>
      </c>
      <c r="F258" s="70" t="s">
        <v>161</v>
      </c>
      <c r="G258" s="70" t="s">
        <v>1950</v>
      </c>
      <c r="H258" s="70" t="s">
        <v>1951</v>
      </c>
      <c r="I258" s="148"/>
      <c r="J258" s="71">
        <v>0</v>
      </c>
      <c r="K258" s="71">
        <v>0.13847018825681859</v>
      </c>
      <c r="L258" s="71">
        <v>0.13016981122133323</v>
      </c>
      <c r="M258" s="71">
        <v>1.1265522131457113</v>
      </c>
      <c r="N258" s="71">
        <v>1.0203607265435641</v>
      </c>
      <c r="O258" s="71">
        <v>0.56648065547062854</v>
      </c>
      <c r="P258" s="71">
        <v>1.3822052709068624</v>
      </c>
      <c r="Q258" s="71">
        <v>3.8677486527154366E-2</v>
      </c>
      <c r="R258" s="71">
        <v>0</v>
      </c>
      <c r="S258" s="71">
        <v>0</v>
      </c>
      <c r="T258" s="72"/>
      <c r="U258" s="71">
        <v>0</v>
      </c>
      <c r="V258" s="71">
        <v>52</v>
      </c>
      <c r="W258" s="71">
        <v>7</v>
      </c>
      <c r="X258" s="71">
        <v>297</v>
      </c>
      <c r="Y258" s="71">
        <v>335</v>
      </c>
      <c r="Z258" s="71">
        <v>396</v>
      </c>
      <c r="AA258" s="71">
        <v>302</v>
      </c>
      <c r="AB258" s="71">
        <v>657</v>
      </c>
      <c r="AC258" s="71">
        <v>0</v>
      </c>
      <c r="AD258" s="71">
        <v>0</v>
      </c>
      <c r="AE258" s="72"/>
      <c r="AF258" s="71">
        <v>0</v>
      </c>
      <c r="AG258" s="71">
        <v>102546.09340942928</v>
      </c>
      <c r="AH258" s="71">
        <v>39248.671619872206</v>
      </c>
      <c r="AI258" s="71">
        <v>1785609.2507358806</v>
      </c>
      <c r="AJ258" s="71">
        <v>1463633.3001360085</v>
      </c>
      <c r="AK258" s="71">
        <v>0</v>
      </c>
      <c r="AL258" s="71">
        <v>0</v>
      </c>
      <c r="AM258" s="71">
        <v>84836.632425474934</v>
      </c>
      <c r="AN258" s="71">
        <v>0</v>
      </c>
      <c r="AO258" s="71">
        <v>0</v>
      </c>
      <c r="AP258" s="71">
        <v>3475873.9483266654</v>
      </c>
      <c r="AQ258" s="72"/>
      <c r="AR258" s="71">
        <v>1</v>
      </c>
      <c r="AS258" s="71">
        <v>0</v>
      </c>
      <c r="AT258" s="71">
        <v>0</v>
      </c>
      <c r="AU258" s="71">
        <v>0</v>
      </c>
      <c r="AV258" s="71">
        <v>0</v>
      </c>
      <c r="AW258" s="71">
        <v>0</v>
      </c>
      <c r="AX258" s="71"/>
      <c r="AY258" s="72"/>
      <c r="AZ258" s="71">
        <v>4.5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1970</v>
      </c>
      <c r="B259" s="70">
        <v>187</v>
      </c>
      <c r="C259" s="70">
        <v>20</v>
      </c>
      <c r="D259" s="70">
        <v>11</v>
      </c>
      <c r="E259" s="70">
        <v>2023</v>
      </c>
      <c r="F259" s="70" t="s">
        <v>1539</v>
      </c>
      <c r="G259" s="70" t="s">
        <v>1950</v>
      </c>
      <c r="H259" s="70" t="s">
        <v>1951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4.5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1971</v>
      </c>
      <c r="B260" s="70">
        <v>187</v>
      </c>
      <c r="C260" s="70">
        <v>21</v>
      </c>
      <c r="D260" s="70">
        <v>11</v>
      </c>
      <c r="E260" s="70">
        <v>2024</v>
      </c>
      <c r="F260" s="70" t="s">
        <v>1554</v>
      </c>
      <c r="G260" s="70" t="s">
        <v>1950</v>
      </c>
      <c r="H260" s="70" t="s">
        <v>1951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1972</v>
      </c>
      <c r="B261" s="70">
        <v>120</v>
      </c>
      <c r="C261" s="70">
        <v>1</v>
      </c>
      <c r="D261" s="70">
        <v>8</v>
      </c>
      <c r="E261" s="70">
        <v>1990</v>
      </c>
      <c r="F261" s="70" t="s">
        <v>787</v>
      </c>
      <c r="G261" s="70" t="s">
        <v>1641</v>
      </c>
      <c r="H261" s="70" t="s">
        <v>1642</v>
      </c>
      <c r="I261" s="148"/>
      <c r="J261" s="71">
        <v>1.62727115132699</v>
      </c>
      <c r="K261" s="71">
        <v>0.48095289820650899</v>
      </c>
      <c r="L261" s="71">
        <v>0.68396431783536349</v>
      </c>
      <c r="M261" s="71">
        <v>1.288299401993342</v>
      </c>
      <c r="N261" s="71">
        <v>2.6317481455488538</v>
      </c>
      <c r="O261" s="71">
        <v>1.3323229276915161</v>
      </c>
      <c r="P261" s="71">
        <v>1.6967923260988951</v>
      </c>
      <c r="Q261" s="71">
        <v>9.7557322201245703E-2</v>
      </c>
      <c r="R261" s="71">
        <v>0</v>
      </c>
      <c r="S261" s="71">
        <v>7.9442142061684581E-2</v>
      </c>
      <c r="T261" s="72"/>
      <c r="U261" s="71">
        <v>45688</v>
      </c>
      <c r="V261" s="71">
        <v>88</v>
      </c>
      <c r="W261" s="71">
        <v>8</v>
      </c>
      <c r="X261" s="71">
        <v>432</v>
      </c>
      <c r="Y261" s="71">
        <v>563</v>
      </c>
      <c r="Z261" s="71">
        <v>548</v>
      </c>
      <c r="AA261" s="71">
        <v>412</v>
      </c>
      <c r="AB261" s="71">
        <v>1584</v>
      </c>
      <c r="AC261" s="71">
        <v>0</v>
      </c>
      <c r="AD261" s="71">
        <v>7.9442142061684581E-2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1973</v>
      </c>
      <c r="B262" s="70">
        <v>121</v>
      </c>
      <c r="C262" s="70">
        <v>2</v>
      </c>
      <c r="D262" s="70">
        <v>8</v>
      </c>
      <c r="E262" s="70">
        <v>2005</v>
      </c>
      <c r="F262" s="70" t="s">
        <v>789</v>
      </c>
      <c r="G262" s="70" t="s">
        <v>1641</v>
      </c>
      <c r="H262" s="70" t="s">
        <v>1642</v>
      </c>
      <c r="I262" s="148"/>
      <c r="J262" s="71">
        <v>0.29399026879541318</v>
      </c>
      <c r="K262" s="71">
        <v>0.22948048632941101</v>
      </c>
      <c r="L262" s="71">
        <v>0</v>
      </c>
      <c r="M262" s="71">
        <v>1.0776053364659119</v>
      </c>
      <c r="N262" s="71">
        <v>2.378869422283902</v>
      </c>
      <c r="O262" s="71">
        <v>1.210170335682212</v>
      </c>
      <c r="P262" s="71">
        <v>1.1565926068478709</v>
      </c>
      <c r="Q262" s="71">
        <v>5.8678659672715003E-2</v>
      </c>
      <c r="R262" s="71">
        <v>0</v>
      </c>
      <c r="S262" s="71">
        <v>0</v>
      </c>
      <c r="T262" s="72"/>
      <c r="U262" s="71">
        <v>9080</v>
      </c>
      <c r="V262" s="71">
        <v>70</v>
      </c>
      <c r="W262" s="71">
        <v>0</v>
      </c>
      <c r="X262" s="71">
        <v>175</v>
      </c>
      <c r="Y262" s="71">
        <v>485</v>
      </c>
      <c r="Z262" s="71">
        <v>576</v>
      </c>
      <c r="AA262" s="71">
        <v>230</v>
      </c>
      <c r="AB262" s="71">
        <v>996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1974</v>
      </c>
      <c r="B263" s="70">
        <v>122</v>
      </c>
      <c r="C263" s="70">
        <v>3</v>
      </c>
      <c r="D263" s="70">
        <v>8</v>
      </c>
      <c r="E263" s="70">
        <v>2006</v>
      </c>
      <c r="F263" s="70" t="s">
        <v>790</v>
      </c>
      <c r="G263" s="70" t="s">
        <v>1641</v>
      </c>
      <c r="H263" s="70" t="s">
        <v>1642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1975</v>
      </c>
      <c r="B264" s="70">
        <v>123</v>
      </c>
      <c r="C264" s="70">
        <v>4</v>
      </c>
      <c r="D264" s="70">
        <v>8</v>
      </c>
      <c r="E264" s="70">
        <v>2007</v>
      </c>
      <c r="F264" s="70" t="s">
        <v>791</v>
      </c>
      <c r="G264" s="70" t="s">
        <v>1641</v>
      </c>
      <c r="H264" s="70" t="s">
        <v>1642</v>
      </c>
      <c r="I264" s="148"/>
      <c r="J264" s="71">
        <v>0</v>
      </c>
      <c r="K264" s="71">
        <v>0.1292393812776173</v>
      </c>
      <c r="L264" s="71">
        <v>7.7144687580576976</v>
      </c>
      <c r="M264" s="71">
        <v>1.8779754206953101</v>
      </c>
      <c r="N264" s="71">
        <v>2.3334896925674902</v>
      </c>
      <c r="O264" s="71">
        <v>1.1014745451526089</v>
      </c>
      <c r="P264" s="71">
        <v>1.118323808874925</v>
      </c>
      <c r="Q264" s="71">
        <v>5.7662760965098502E-2</v>
      </c>
      <c r="R264" s="71">
        <v>0</v>
      </c>
      <c r="S264" s="71">
        <v>0</v>
      </c>
      <c r="T264" s="72"/>
      <c r="U264" s="71">
        <v>0</v>
      </c>
      <c r="V264" s="71">
        <v>43</v>
      </c>
      <c r="W264" s="71">
        <v>94</v>
      </c>
      <c r="X264" s="71">
        <v>382</v>
      </c>
      <c r="Y264" s="71">
        <v>477</v>
      </c>
      <c r="Z264" s="71">
        <v>545</v>
      </c>
      <c r="AA264" s="71">
        <v>219</v>
      </c>
      <c r="AB264" s="71">
        <v>927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1976</v>
      </c>
      <c r="B265" s="70">
        <v>124</v>
      </c>
      <c r="C265" s="70">
        <v>5</v>
      </c>
      <c r="D265" s="70">
        <v>8</v>
      </c>
      <c r="E265" s="70">
        <v>2008</v>
      </c>
      <c r="F265" s="70" t="s">
        <v>792</v>
      </c>
      <c r="G265" s="70" t="s">
        <v>1641</v>
      </c>
      <c r="H265" s="70" t="s">
        <v>1642</v>
      </c>
      <c r="I265" s="148"/>
      <c r="J265" s="71">
        <v>0</v>
      </c>
      <c r="K265" s="71">
        <v>0.113427908968985</v>
      </c>
      <c r="L265" s="71">
        <v>0</v>
      </c>
      <c r="M265" s="71">
        <v>2.1974130968557342</v>
      </c>
      <c r="N265" s="71">
        <v>2.3202776304558621</v>
      </c>
      <c r="O265" s="71">
        <v>1.0211700725407551</v>
      </c>
      <c r="P265" s="71">
        <v>1.030337722824642</v>
      </c>
      <c r="Q265" s="71">
        <v>5.3792219636060103E-2</v>
      </c>
      <c r="R265" s="71">
        <v>0</v>
      </c>
      <c r="S265" s="71">
        <v>0</v>
      </c>
      <c r="T265" s="72"/>
      <c r="U265" s="71">
        <v>0</v>
      </c>
      <c r="V265" s="71">
        <v>43</v>
      </c>
      <c r="W265" s="71">
        <v>0</v>
      </c>
      <c r="X265" s="71">
        <v>382</v>
      </c>
      <c r="Y265" s="71">
        <v>468</v>
      </c>
      <c r="Z265" s="71">
        <v>523</v>
      </c>
      <c r="AA265" s="71">
        <v>202</v>
      </c>
      <c r="AB265" s="71">
        <v>879</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1977</v>
      </c>
      <c r="B266" s="70">
        <v>125</v>
      </c>
      <c r="C266" s="70">
        <v>6</v>
      </c>
      <c r="D266" s="70">
        <v>8</v>
      </c>
      <c r="E266" s="70">
        <v>2009</v>
      </c>
      <c r="F266" s="70" t="s">
        <v>176</v>
      </c>
      <c r="G266" s="70" t="s">
        <v>1641</v>
      </c>
      <c r="H266" s="70" t="s">
        <v>1642</v>
      </c>
      <c r="I266" s="148"/>
      <c r="J266" s="71">
        <v>0</v>
      </c>
      <c r="K266" s="71">
        <v>0.12707261629671421</v>
      </c>
      <c r="L266" s="71">
        <v>0.5565554636472746</v>
      </c>
      <c r="M266" s="71">
        <v>1.434788832930991</v>
      </c>
      <c r="N266" s="71">
        <v>1.988695798922534</v>
      </c>
      <c r="O266" s="71">
        <v>1.032591058170548</v>
      </c>
      <c r="P266" s="71">
        <v>0.95891217752714175</v>
      </c>
      <c r="Q266" s="71">
        <v>4.9377862528035499E-2</v>
      </c>
      <c r="R266" s="71">
        <v>0</v>
      </c>
      <c r="S266" s="71">
        <v>0</v>
      </c>
      <c r="T266" s="72"/>
      <c r="U266" s="71">
        <v>0</v>
      </c>
      <c r="V266" s="71">
        <v>59</v>
      </c>
      <c r="W266" s="71">
        <v>9</v>
      </c>
      <c r="X266" s="71">
        <v>315</v>
      </c>
      <c r="Y266" s="71">
        <v>467</v>
      </c>
      <c r="Z266" s="71">
        <v>522</v>
      </c>
      <c r="AA266" s="71">
        <v>193</v>
      </c>
      <c r="AB266" s="71">
        <v>847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1978</v>
      </c>
      <c r="B267" s="70">
        <v>126</v>
      </c>
      <c r="C267" s="70">
        <v>7</v>
      </c>
      <c r="D267" s="70">
        <v>8</v>
      </c>
      <c r="E267" s="70">
        <v>2010</v>
      </c>
      <c r="F267" s="70" t="s">
        <v>177</v>
      </c>
      <c r="G267" s="70" t="s">
        <v>1641</v>
      </c>
      <c r="H267" s="70" t="s">
        <v>1642</v>
      </c>
      <c r="I267" s="148"/>
      <c r="J267" s="71">
        <v>0</v>
      </c>
      <c r="K267" s="71">
        <v>0.13252482251386541</v>
      </c>
      <c r="L267" s="71">
        <v>0.50668934808746391</v>
      </c>
      <c r="M267" s="71">
        <v>1.284336112374667</v>
      </c>
      <c r="N267" s="71">
        <v>1.938643654947187</v>
      </c>
      <c r="O267" s="71">
        <v>1.006156070924511</v>
      </c>
      <c r="P267" s="71">
        <v>1.003855992916284</v>
      </c>
      <c r="Q267" s="71">
        <v>5.0313825048259098E-2</v>
      </c>
      <c r="R267" s="71">
        <v>0</v>
      </c>
      <c r="S267" s="71">
        <v>0</v>
      </c>
      <c r="T267" s="72"/>
      <c r="U267" s="71">
        <v>0</v>
      </c>
      <c r="V267" s="71">
        <v>59</v>
      </c>
      <c r="W267" s="71">
        <v>9</v>
      </c>
      <c r="X267" s="71">
        <v>315</v>
      </c>
      <c r="Y267" s="71">
        <v>463</v>
      </c>
      <c r="Z267" s="71">
        <v>511</v>
      </c>
      <c r="AA267" s="71">
        <v>197</v>
      </c>
      <c r="AB267" s="71">
        <v>827</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1979</v>
      </c>
      <c r="B268" s="70">
        <v>127</v>
      </c>
      <c r="C268" s="70">
        <v>8</v>
      </c>
      <c r="D268" s="70">
        <v>8</v>
      </c>
      <c r="E268" s="70">
        <v>2011</v>
      </c>
      <c r="F268" s="70" t="s">
        <v>178</v>
      </c>
      <c r="G268" s="70" t="s">
        <v>1641</v>
      </c>
      <c r="H268" s="70" t="s">
        <v>1642</v>
      </c>
      <c r="I268" s="148"/>
      <c r="J268" s="71">
        <v>0.22683551519485351</v>
      </c>
      <c r="K268" s="71">
        <v>0.1856919268298492</v>
      </c>
      <c r="L268" s="71">
        <v>0.47277808160444362</v>
      </c>
      <c r="M268" s="71">
        <v>1.622477593918225</v>
      </c>
      <c r="N268" s="71">
        <v>2.2780645888683702</v>
      </c>
      <c r="O268" s="71">
        <v>0.96549084120410389</v>
      </c>
      <c r="P268" s="71">
        <v>0.96000080120947862</v>
      </c>
      <c r="Q268" s="71">
        <v>5.6773226819149099E-2</v>
      </c>
      <c r="R268" s="71">
        <v>0</v>
      </c>
      <c r="S268" s="71">
        <v>0</v>
      </c>
      <c r="T268" s="72"/>
      <c r="U268" s="71">
        <v>8333</v>
      </c>
      <c r="V268" s="71">
        <v>59</v>
      </c>
      <c r="W268" s="71">
        <v>9</v>
      </c>
      <c r="X268" s="71">
        <v>315</v>
      </c>
      <c r="Y268" s="71">
        <v>452</v>
      </c>
      <c r="Z268" s="71">
        <v>501</v>
      </c>
      <c r="AA268" s="71">
        <v>194</v>
      </c>
      <c r="AB268" s="71">
        <v>809</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1980</v>
      </c>
      <c r="B269" s="70">
        <v>128</v>
      </c>
      <c r="C269" s="70">
        <v>9</v>
      </c>
      <c r="D269" s="70">
        <v>8</v>
      </c>
      <c r="E269" s="70">
        <v>2012</v>
      </c>
      <c r="F269" s="70" t="s">
        <v>179</v>
      </c>
      <c r="G269" s="70" t="s">
        <v>1641</v>
      </c>
      <c r="H269" s="70" t="s">
        <v>1642</v>
      </c>
      <c r="I269" s="148"/>
      <c r="J269" s="71">
        <v>0</v>
      </c>
      <c r="K269" s="71">
        <v>0.2091891373994422</v>
      </c>
      <c r="L269" s="71">
        <v>0.47701902590731582</v>
      </c>
      <c r="M269" s="71">
        <v>2.0151120164884628</v>
      </c>
      <c r="N269" s="71">
        <v>2.535694832898336</v>
      </c>
      <c r="O269" s="71">
        <v>0.95980520843413641</v>
      </c>
      <c r="P269" s="71">
        <v>0.95550950587090089</v>
      </c>
      <c r="Q269" s="71">
        <v>6.0768015656848598E-2</v>
      </c>
      <c r="R269" s="71">
        <v>0</v>
      </c>
      <c r="S269" s="71">
        <v>0</v>
      </c>
      <c r="T269" s="72"/>
      <c r="U269" s="71">
        <v>0</v>
      </c>
      <c r="V269" s="71">
        <v>59</v>
      </c>
      <c r="W269" s="71">
        <v>9</v>
      </c>
      <c r="X269" s="71">
        <v>315</v>
      </c>
      <c r="Y269" s="71">
        <v>458</v>
      </c>
      <c r="Z269" s="71">
        <v>502</v>
      </c>
      <c r="AA269" s="71">
        <v>192</v>
      </c>
      <c r="AB269" s="71">
        <v>797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1981</v>
      </c>
      <c r="B270" s="70">
        <v>129</v>
      </c>
      <c r="C270" s="70">
        <v>10</v>
      </c>
      <c r="D270" s="70">
        <v>8</v>
      </c>
      <c r="E270" s="70">
        <v>2013</v>
      </c>
      <c r="F270" s="70" t="s">
        <v>180</v>
      </c>
      <c r="G270" s="70" t="s">
        <v>1641</v>
      </c>
      <c r="H270" s="70" t="s">
        <v>1642</v>
      </c>
      <c r="I270" s="148"/>
      <c r="J270" s="71">
        <v>0.1947611236133393</v>
      </c>
      <c r="K270" s="71">
        <v>0.1728955355977983</v>
      </c>
      <c r="L270" s="71">
        <v>0.42124541359998757</v>
      </c>
      <c r="M270" s="71">
        <v>1.874102353037703</v>
      </c>
      <c r="N270" s="71">
        <v>2.6666823272546551</v>
      </c>
      <c r="O270" s="71">
        <v>0.91146224861659375</v>
      </c>
      <c r="P270" s="71">
        <v>1.0340403314166775</v>
      </c>
      <c r="Q270" s="71">
        <v>6.40498520647452E-2</v>
      </c>
      <c r="R270" s="71">
        <v>0</v>
      </c>
      <c r="S270" s="71">
        <v>2.3588146941396999E-2</v>
      </c>
      <c r="T270" s="72"/>
      <c r="U270" s="71">
        <v>6980</v>
      </c>
      <c r="V270" s="71">
        <v>59</v>
      </c>
      <c r="W270" s="71">
        <v>9</v>
      </c>
      <c r="X270" s="71">
        <v>315</v>
      </c>
      <c r="Y270" s="71">
        <v>497</v>
      </c>
      <c r="Z270" s="71">
        <v>498</v>
      </c>
      <c r="AA270" s="71">
        <v>207</v>
      </c>
      <c r="AB270" s="71">
        <v>828</v>
      </c>
      <c r="AC270" s="71">
        <v>0</v>
      </c>
      <c r="AD270" s="71">
        <v>2.3588146941396999E-2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1982</v>
      </c>
      <c r="B271" s="70">
        <v>130</v>
      </c>
      <c r="C271" s="70">
        <v>11</v>
      </c>
      <c r="D271" s="70">
        <v>8</v>
      </c>
      <c r="E271" s="70">
        <v>2014</v>
      </c>
      <c r="F271" s="70" t="s">
        <v>181</v>
      </c>
      <c r="G271" s="70" t="s">
        <v>1641</v>
      </c>
      <c r="H271" s="70" t="s">
        <v>1642</v>
      </c>
      <c r="I271" s="148"/>
      <c r="J271" s="71">
        <v>0.72768159019611767</v>
      </c>
      <c r="K271" s="71">
        <v>0.31703114232409041</v>
      </c>
      <c r="L271" s="71">
        <v>0.36682449546082763</v>
      </c>
      <c r="M271" s="71">
        <v>1.6896720225865509</v>
      </c>
      <c r="N271" s="71">
        <v>2.7895837536758439</v>
      </c>
      <c r="O271" s="71">
        <v>0.85497673573498845</v>
      </c>
      <c r="P271" s="71">
        <v>1.0042658117211423</v>
      </c>
      <c r="Q271" s="71">
        <v>5.9373930468870802E-2</v>
      </c>
      <c r="R271" s="71">
        <v>0</v>
      </c>
      <c r="S271" s="71">
        <v>1.2694695277218631E-2</v>
      </c>
      <c r="T271" s="72"/>
      <c r="U271" s="71">
        <v>28964</v>
      </c>
      <c r="V271" s="71">
        <v>94</v>
      </c>
      <c r="W271" s="71">
        <v>8</v>
      </c>
      <c r="X271" s="71">
        <v>270</v>
      </c>
      <c r="Y271" s="71">
        <v>491</v>
      </c>
      <c r="Z271" s="71">
        <v>492</v>
      </c>
      <c r="AA271" s="71">
        <v>200</v>
      </c>
      <c r="AB271" s="71">
        <v>800</v>
      </c>
      <c r="AC271" s="71">
        <v>0</v>
      </c>
      <c r="AD271" s="71">
        <v>1.2694695277218631E-2</v>
      </c>
      <c r="AE271" s="72"/>
      <c r="AF271" s="71"/>
      <c r="AG271" s="71"/>
      <c r="AH271" s="71"/>
      <c r="AI271" s="71"/>
      <c r="AJ271" s="71"/>
      <c r="AK271" s="71"/>
      <c r="AL271" s="71"/>
      <c r="AM271" s="71"/>
      <c r="AN271" s="71"/>
      <c r="AO271" s="71"/>
      <c r="AP271" s="71"/>
      <c r="AQ271" s="72"/>
      <c r="AR271" s="71">
        <v>0</v>
      </c>
      <c r="AS271" s="71">
        <v>0</v>
      </c>
      <c r="AT271" s="71">
        <v>0</v>
      </c>
      <c r="AU271" s="71">
        <v>0</v>
      </c>
      <c r="AV271" s="71">
        <v>0</v>
      </c>
      <c r="AW271" s="71">
        <v>0</v>
      </c>
      <c r="AX271" s="71"/>
      <c r="AY271" s="72"/>
      <c r="AZ271" s="71">
        <v>0</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1983</v>
      </c>
      <c r="B272" s="70">
        <v>131</v>
      </c>
      <c r="C272" s="70">
        <v>12</v>
      </c>
      <c r="D272" s="70">
        <v>8</v>
      </c>
      <c r="E272" s="70">
        <v>2015</v>
      </c>
      <c r="F272" s="70" t="s">
        <v>182</v>
      </c>
      <c r="G272" s="70" t="s">
        <v>1641</v>
      </c>
      <c r="H272" s="70" t="s">
        <v>1642</v>
      </c>
      <c r="I272" s="148"/>
      <c r="J272" s="71">
        <v>0</v>
      </c>
      <c r="K272" s="71">
        <v>0.30399990921767928</v>
      </c>
      <c r="L272" s="71">
        <v>0.38612104997327212</v>
      </c>
      <c r="M272" s="71">
        <v>1.634880760248195</v>
      </c>
      <c r="N272" s="71">
        <v>2.5152389768793082</v>
      </c>
      <c r="O272" s="71">
        <v>0.85026932992885351</v>
      </c>
      <c r="P272" s="71">
        <v>0.99500864799388011</v>
      </c>
      <c r="Q272" s="71">
        <v>5.6960786321969797E-2</v>
      </c>
      <c r="R272" s="71">
        <v>0</v>
      </c>
      <c r="S272" s="71">
        <v>1.7416965950178911E-2</v>
      </c>
      <c r="T272" s="72"/>
      <c r="U272" s="71">
        <v>0</v>
      </c>
      <c r="V272" s="71">
        <v>94</v>
      </c>
      <c r="W272" s="71">
        <v>8</v>
      </c>
      <c r="X272" s="71">
        <v>270</v>
      </c>
      <c r="Y272" s="71">
        <v>481</v>
      </c>
      <c r="Z272" s="71">
        <v>494</v>
      </c>
      <c r="AA272" s="71">
        <v>198</v>
      </c>
      <c r="AB272" s="71">
        <v>784</v>
      </c>
      <c r="AC272" s="71">
        <v>0</v>
      </c>
      <c r="AD272" s="71">
        <v>1.7416965950178911E-2</v>
      </c>
      <c r="AE272" s="72"/>
      <c r="AF272" s="71">
        <v>0</v>
      </c>
      <c r="AG272" s="71">
        <v>202530.77932860481</v>
      </c>
      <c r="AH272" s="71">
        <v>49926.171640002933</v>
      </c>
      <c r="AI272" s="71">
        <v>1717221.914339775</v>
      </c>
      <c r="AJ272" s="71">
        <v>2130371.9062306359</v>
      </c>
      <c r="AK272" s="71">
        <v>0</v>
      </c>
      <c r="AL272" s="71">
        <v>0</v>
      </c>
      <c r="AM272" s="71">
        <v>107443.91124369251</v>
      </c>
      <c r="AN272" s="71">
        <v>0</v>
      </c>
      <c r="AO272" s="71">
        <v>0</v>
      </c>
      <c r="AP272" s="71">
        <v>4207494.6827827115</v>
      </c>
      <c r="AQ272" s="72"/>
      <c r="AR272" s="71">
        <v>1</v>
      </c>
      <c r="AS272" s="71">
        <v>0</v>
      </c>
      <c r="AT272" s="71">
        <v>0</v>
      </c>
      <c r="AU272" s="71">
        <v>0</v>
      </c>
      <c r="AV272" s="71">
        <v>0</v>
      </c>
      <c r="AW272" s="71">
        <v>0</v>
      </c>
      <c r="AX272" s="71"/>
      <c r="AY272" s="72"/>
      <c r="AZ272" s="71">
        <v>3</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1984</v>
      </c>
      <c r="B273" s="70">
        <v>132</v>
      </c>
      <c r="C273" s="70">
        <v>13</v>
      </c>
      <c r="D273" s="70">
        <v>8</v>
      </c>
      <c r="E273" s="70">
        <v>2016</v>
      </c>
      <c r="F273" s="70" t="s">
        <v>155</v>
      </c>
      <c r="G273" s="1064" t="s">
        <v>1641</v>
      </c>
      <c r="H273" s="70" t="s">
        <v>1642</v>
      </c>
      <c r="I273" s="148"/>
      <c r="J273" s="71">
        <v>0</v>
      </c>
      <c r="K273" s="71">
        <v>0.28675644402417494</v>
      </c>
      <c r="L273" s="71">
        <v>0.41521456600776752</v>
      </c>
      <c r="M273" s="71">
        <v>1.4017206487334233</v>
      </c>
      <c r="N273" s="71">
        <v>2.6322801907764375</v>
      </c>
      <c r="O273" s="71">
        <v>0.86204789246687008</v>
      </c>
      <c r="P273" s="71">
        <v>1.1175060448339653</v>
      </c>
      <c r="Q273" s="71">
        <v>5.5799302002531803E-2</v>
      </c>
      <c r="R273" s="71">
        <v>0</v>
      </c>
      <c r="S273" s="71">
        <v>4.5793437902053209E-2</v>
      </c>
      <c r="T273" s="72"/>
      <c r="U273" s="71">
        <v>0</v>
      </c>
      <c r="V273" s="71">
        <v>94</v>
      </c>
      <c r="W273" s="71">
        <v>8</v>
      </c>
      <c r="X273" s="71">
        <v>270</v>
      </c>
      <c r="Y273" s="71">
        <v>495</v>
      </c>
      <c r="Z273" s="71">
        <v>507</v>
      </c>
      <c r="AA273" s="71">
        <v>230</v>
      </c>
      <c r="AB273" s="71">
        <v>790</v>
      </c>
      <c r="AC273" s="71">
        <v>0</v>
      </c>
      <c r="AD273" s="71">
        <v>4.5793437902053209E-2</v>
      </c>
      <c r="AE273" s="72"/>
      <c r="AF273" s="71">
        <v>0</v>
      </c>
      <c r="AG273" s="71">
        <v>193053.25242060929</v>
      </c>
      <c r="AH273" s="71">
        <v>42314.890607111513</v>
      </c>
      <c r="AI273" s="71">
        <v>1714129.8459899561</v>
      </c>
      <c r="AJ273" s="71">
        <v>2177668.4953658362</v>
      </c>
      <c r="AK273" s="71">
        <v>0</v>
      </c>
      <c r="AL273" s="71">
        <v>0</v>
      </c>
      <c r="AM273" s="71">
        <v>108350.29827823619</v>
      </c>
      <c r="AN273" s="71">
        <v>0</v>
      </c>
      <c r="AO273" s="71">
        <v>0</v>
      </c>
      <c r="AP273" s="71">
        <v>4235516.7826617491</v>
      </c>
      <c r="AQ273" s="72"/>
      <c r="AR273" s="71">
        <v>1</v>
      </c>
      <c r="AS273" s="71">
        <v>0</v>
      </c>
      <c r="AT273" s="71">
        <v>0</v>
      </c>
      <c r="AU273" s="71">
        <v>0</v>
      </c>
      <c r="AV273" s="71">
        <v>0</v>
      </c>
      <c r="AW273" s="71">
        <v>0</v>
      </c>
      <c r="AX273" s="71"/>
      <c r="AY273" s="72"/>
      <c r="AZ273" s="71">
        <v>3</v>
      </c>
      <c r="BA273" s="71">
        <v>0</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1985</v>
      </c>
      <c r="B274" s="70">
        <v>133</v>
      </c>
      <c r="C274" s="70">
        <v>14</v>
      </c>
      <c r="D274" s="70">
        <v>8</v>
      </c>
      <c r="E274" s="70">
        <v>2017</v>
      </c>
      <c r="F274" s="70" t="s">
        <v>156</v>
      </c>
      <c r="G274" s="1064" t="s">
        <v>1641</v>
      </c>
      <c r="H274" s="70" t="s">
        <v>1642</v>
      </c>
      <c r="I274" s="148"/>
      <c r="J274" s="71">
        <v>0</v>
      </c>
      <c r="K274" s="71">
        <v>0.29302215031927442</v>
      </c>
      <c r="L274" s="71">
        <v>0.37481836374038685</v>
      </c>
      <c r="M274" s="71">
        <v>1.4054912359083467</v>
      </c>
      <c r="N274" s="71">
        <v>2.5342084139452004</v>
      </c>
      <c r="O274" s="71">
        <v>0.82289312002237069</v>
      </c>
      <c r="P274" s="71">
        <v>1.1297388177493111</v>
      </c>
      <c r="Q274" s="71">
        <v>5.2661414953402597E-2</v>
      </c>
      <c r="R274" s="71">
        <v>0</v>
      </c>
      <c r="S274" s="71">
        <v>2.5936660486955181E-2</v>
      </c>
      <c r="T274" s="72"/>
      <c r="U274" s="71">
        <v>0</v>
      </c>
      <c r="V274" s="71">
        <v>94</v>
      </c>
      <c r="W274" s="71">
        <v>8</v>
      </c>
      <c r="X274" s="71">
        <v>270</v>
      </c>
      <c r="Y274" s="71">
        <v>487</v>
      </c>
      <c r="Z274" s="71">
        <v>492</v>
      </c>
      <c r="AA274" s="71">
        <v>234</v>
      </c>
      <c r="AB274" s="71">
        <v>771</v>
      </c>
      <c r="AC274" s="71">
        <v>0</v>
      </c>
      <c r="AD274" s="71">
        <v>2.5936660486955181E-2</v>
      </c>
      <c r="AE274" s="72"/>
      <c r="AF274" s="71">
        <v>0</v>
      </c>
      <c r="AG274" s="71">
        <v>193614.17794421659</v>
      </c>
      <c r="AH274" s="71">
        <v>51692.115926327308</v>
      </c>
      <c r="AI274" s="71">
        <v>1671721.1946175171</v>
      </c>
      <c r="AJ274" s="71">
        <v>1942795.7038210649</v>
      </c>
      <c r="AK274" s="71">
        <v>0</v>
      </c>
      <c r="AL274" s="71">
        <v>0</v>
      </c>
      <c r="AM274" s="71">
        <v>105909.8661572558</v>
      </c>
      <c r="AN274" s="71">
        <v>0</v>
      </c>
      <c r="AO274" s="71">
        <v>0</v>
      </c>
      <c r="AP274" s="71">
        <v>3965733.0584663814</v>
      </c>
      <c r="AQ274" s="72"/>
      <c r="AR274" s="71">
        <v>1</v>
      </c>
      <c r="AS274" s="71">
        <v>0</v>
      </c>
      <c r="AT274" s="71">
        <v>0</v>
      </c>
      <c r="AU274" s="71">
        <v>0</v>
      </c>
      <c r="AV274" s="71">
        <v>0</v>
      </c>
      <c r="AW274" s="71">
        <v>0</v>
      </c>
      <c r="AX274" s="71"/>
      <c r="AY274" s="72"/>
      <c r="AZ274" s="71">
        <v>3</v>
      </c>
      <c r="BA274" s="71">
        <v>0</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1986</v>
      </c>
      <c r="B275" s="70">
        <v>134</v>
      </c>
      <c r="C275" s="70">
        <v>15</v>
      </c>
      <c r="D275" s="70">
        <v>8</v>
      </c>
      <c r="E275" s="70">
        <v>2018</v>
      </c>
      <c r="F275" s="70" t="s">
        <v>183</v>
      </c>
      <c r="G275" s="70" t="s">
        <v>1641</v>
      </c>
      <c r="H275" s="70" t="s">
        <v>1642</v>
      </c>
      <c r="I275" s="148"/>
      <c r="J275" s="71">
        <v>0</v>
      </c>
      <c r="K275" s="71">
        <v>0.2727242556920989</v>
      </c>
      <c r="L275" s="71">
        <v>0.34384757080591477</v>
      </c>
      <c r="M275" s="71">
        <v>1.4124232260354119</v>
      </c>
      <c r="N275" s="71">
        <v>2.3523667641199957</v>
      </c>
      <c r="O275" s="71">
        <v>0.8008682602781565</v>
      </c>
      <c r="P275" s="71">
        <v>1.0802540480589156</v>
      </c>
      <c r="Q275" s="71">
        <v>4.8359575869092002E-2</v>
      </c>
      <c r="R275" s="71">
        <v>0</v>
      </c>
      <c r="S275" s="71">
        <v>2.7463860752266551E-2</v>
      </c>
      <c r="T275" s="72"/>
      <c r="U275" s="71">
        <v>0</v>
      </c>
      <c r="V275" s="71">
        <v>94</v>
      </c>
      <c r="W275" s="71">
        <v>8</v>
      </c>
      <c r="X275" s="71">
        <v>270</v>
      </c>
      <c r="Y275" s="71">
        <v>491</v>
      </c>
      <c r="Z275" s="71">
        <v>488</v>
      </c>
      <c r="AA275" s="71">
        <v>226</v>
      </c>
      <c r="AB275" s="71">
        <v>763</v>
      </c>
      <c r="AC275" s="71">
        <v>0</v>
      </c>
      <c r="AD275" s="71">
        <v>2.7463860752266551E-2</v>
      </c>
      <c r="AE275" s="72"/>
      <c r="AF275" s="71">
        <v>0</v>
      </c>
      <c r="AG275" s="71">
        <v>175174.5142940185</v>
      </c>
      <c r="AH275" s="71">
        <v>48719.82562099566</v>
      </c>
      <c r="AI275" s="71">
        <v>1708840.534227849</v>
      </c>
      <c r="AJ275" s="71">
        <v>1819560.582353208</v>
      </c>
      <c r="AK275" s="71">
        <v>0</v>
      </c>
      <c r="AL275" s="71">
        <v>0</v>
      </c>
      <c r="AM275" s="71">
        <v>105027.7974729881</v>
      </c>
      <c r="AN275" s="71">
        <v>0</v>
      </c>
      <c r="AO275" s="71">
        <v>0</v>
      </c>
      <c r="AP275" s="71">
        <v>3857323.2539690593</v>
      </c>
      <c r="AQ275" s="72"/>
      <c r="AR275" s="71">
        <v>1</v>
      </c>
      <c r="AS275" s="71">
        <v>0</v>
      </c>
      <c r="AT275" s="71">
        <v>0</v>
      </c>
      <c r="AU275" s="71">
        <v>0</v>
      </c>
      <c r="AV275" s="71">
        <v>0</v>
      </c>
      <c r="AW275" s="71">
        <v>0</v>
      </c>
      <c r="AX275" s="71"/>
      <c r="AY275" s="72"/>
      <c r="AZ275" s="71">
        <v>3</v>
      </c>
      <c r="BA275" s="71">
        <v>0</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1987</v>
      </c>
      <c r="B276" s="70">
        <v>135</v>
      </c>
      <c r="C276" s="70">
        <v>16</v>
      </c>
      <c r="D276" s="70">
        <v>8</v>
      </c>
      <c r="E276" s="70">
        <v>2019</v>
      </c>
      <c r="F276" s="70" t="s">
        <v>158</v>
      </c>
      <c r="G276" s="70" t="s">
        <v>1641</v>
      </c>
      <c r="H276" s="70" t="s">
        <v>1642</v>
      </c>
      <c r="I276" s="148"/>
      <c r="J276" s="71">
        <v>0</v>
      </c>
      <c r="K276" s="71">
        <v>0.25306802717284993</v>
      </c>
      <c r="L276" s="71">
        <v>0.34538812524771745</v>
      </c>
      <c r="M276" s="71">
        <v>1.2670718859483461</v>
      </c>
      <c r="N276" s="71">
        <v>2.3135167815913977</v>
      </c>
      <c r="O276" s="71">
        <v>0.75551017559360034</v>
      </c>
      <c r="P276" s="71">
        <v>0.91021129214043939</v>
      </c>
      <c r="Q276" s="71">
        <v>4.4986750047557297E-2</v>
      </c>
      <c r="R276" s="71">
        <v>0</v>
      </c>
      <c r="S276" s="71">
        <v>1.526000895516395E-2</v>
      </c>
      <c r="T276" s="72"/>
      <c r="U276" s="71">
        <v>0</v>
      </c>
      <c r="V276" s="71">
        <v>94</v>
      </c>
      <c r="W276" s="71">
        <v>8</v>
      </c>
      <c r="X276" s="71">
        <v>270</v>
      </c>
      <c r="Y276" s="71">
        <v>477</v>
      </c>
      <c r="Z276" s="71">
        <v>473</v>
      </c>
      <c r="AA276" s="71">
        <v>189</v>
      </c>
      <c r="AB276" s="71">
        <v>729</v>
      </c>
      <c r="AC276" s="71">
        <v>0</v>
      </c>
      <c r="AD276" s="71">
        <v>1.526000895516395E-2</v>
      </c>
      <c r="AE276" s="72"/>
      <c r="AF276" s="71">
        <v>0</v>
      </c>
      <c r="AG276" s="71">
        <v>175122.64020410279</v>
      </c>
      <c r="AH276" s="71">
        <v>52602.858953961571</v>
      </c>
      <c r="AI276" s="71">
        <v>1674521.863752563</v>
      </c>
      <c r="AJ276" s="71">
        <v>1864627.6261228269</v>
      </c>
      <c r="AK276" s="71">
        <v>0</v>
      </c>
      <c r="AL276" s="71">
        <v>0</v>
      </c>
      <c r="AM276" s="71">
        <v>99284.312090938212</v>
      </c>
      <c r="AN276" s="71">
        <v>0</v>
      </c>
      <c r="AO276" s="71">
        <v>0</v>
      </c>
      <c r="AP276" s="71">
        <v>3866159.3011243921</v>
      </c>
      <c r="AQ276" s="72"/>
      <c r="AR276" s="71">
        <v>1</v>
      </c>
      <c r="AS276" s="71">
        <v>0</v>
      </c>
      <c r="AT276" s="71">
        <v>0</v>
      </c>
      <c r="AU276" s="71">
        <v>0</v>
      </c>
      <c r="AV276" s="71">
        <v>0</v>
      </c>
      <c r="AW276" s="71">
        <v>0</v>
      </c>
      <c r="AX276" s="71"/>
      <c r="AY276" s="72"/>
      <c r="AZ276" s="71">
        <v>3</v>
      </c>
      <c r="BA276" s="71">
        <v>0</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1988</v>
      </c>
      <c r="B277" s="70">
        <v>136</v>
      </c>
      <c r="C277" s="70">
        <v>17</v>
      </c>
      <c r="D277" s="70">
        <v>8</v>
      </c>
      <c r="E277" s="70">
        <v>2020</v>
      </c>
      <c r="F277" s="70" t="s">
        <v>159</v>
      </c>
      <c r="G277" s="70" t="s">
        <v>1641</v>
      </c>
      <c r="H277" s="70" t="s">
        <v>1642</v>
      </c>
      <c r="I277" s="148"/>
      <c r="J277" s="71">
        <v>0</v>
      </c>
      <c r="K277" s="71">
        <v>0.10766660889035676</v>
      </c>
      <c r="L277" s="71">
        <v>0.29152686796326088</v>
      </c>
      <c r="M277" s="71">
        <v>1.1469175887202971</v>
      </c>
      <c r="N277" s="71">
        <v>2.0404510565734881</v>
      </c>
      <c r="O277" s="71">
        <v>0.64234161124330957</v>
      </c>
      <c r="P277" s="71">
        <v>0.879006154724008</v>
      </c>
      <c r="Q277" s="71">
        <v>4.1213545655845001E-2</v>
      </c>
      <c r="R277" s="71">
        <v>0</v>
      </c>
      <c r="S277" s="71">
        <v>3.7755564353095752E-2</v>
      </c>
      <c r="T277" s="72"/>
      <c r="U277" s="71">
        <v>0</v>
      </c>
      <c r="V277" s="71">
        <v>37</v>
      </c>
      <c r="W277" s="71">
        <v>6</v>
      </c>
      <c r="X277" s="71">
        <v>257</v>
      </c>
      <c r="Y277" s="71">
        <v>459</v>
      </c>
      <c r="Z277" s="71">
        <v>459</v>
      </c>
      <c r="AA277" s="71">
        <v>194</v>
      </c>
      <c r="AB277" s="71">
        <v>699</v>
      </c>
      <c r="AC277" s="71">
        <v>0</v>
      </c>
      <c r="AD277" s="71">
        <v>3.7755564353095752E-2</v>
      </c>
      <c r="AE277" s="72"/>
      <c r="AF277" s="71">
        <v>0</v>
      </c>
      <c r="AG277" s="71">
        <v>68982.060478744344</v>
      </c>
      <c r="AH277" s="71">
        <v>42751.916116214714</v>
      </c>
      <c r="AI277" s="71">
        <v>1475612.1861225329</v>
      </c>
      <c r="AJ277" s="71">
        <v>1884877.909635039</v>
      </c>
      <c r="AK277" s="71"/>
      <c r="AL277" s="71"/>
      <c r="AM277" s="71">
        <v>91227.266051976912</v>
      </c>
      <c r="AN277" s="71"/>
      <c r="AO277" s="71"/>
      <c r="AP277" s="71">
        <v>3563451.3384045083</v>
      </c>
      <c r="AQ277" s="72"/>
      <c r="AR277" s="71">
        <v>1</v>
      </c>
      <c r="AS277" s="71">
        <v>0</v>
      </c>
      <c r="AT277" s="71">
        <v>0</v>
      </c>
      <c r="AU277" s="71">
        <v>0</v>
      </c>
      <c r="AV277" s="71">
        <v>0</v>
      </c>
      <c r="AW277" s="71">
        <v>0</v>
      </c>
      <c r="AX277" s="71"/>
      <c r="AY277" s="72"/>
      <c r="AZ277" s="71">
        <v>3</v>
      </c>
      <c r="BA277" s="71">
        <v>0</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1989</v>
      </c>
      <c r="B278" s="70">
        <v>136</v>
      </c>
      <c r="C278" s="70">
        <v>18</v>
      </c>
      <c r="D278" s="70">
        <v>8</v>
      </c>
      <c r="E278" s="70">
        <v>2021</v>
      </c>
      <c r="F278" s="70" t="s">
        <v>160</v>
      </c>
      <c r="G278" s="70" t="s">
        <v>1641</v>
      </c>
      <c r="H278" s="70" t="s">
        <v>1642</v>
      </c>
      <c r="I278" s="148"/>
      <c r="J278" s="71">
        <v>0.68622746243318411</v>
      </c>
      <c r="K278" s="71">
        <v>0.10371283077453992</v>
      </c>
      <c r="L278" s="71">
        <v>0.2660441965104362</v>
      </c>
      <c r="M278" s="71">
        <v>1.1648284201134693</v>
      </c>
      <c r="N278" s="71">
        <v>2.0334476348973536</v>
      </c>
      <c r="O278" s="71">
        <v>0.60481537192520329</v>
      </c>
      <c r="P278" s="71">
        <v>0.89214910111256573</v>
      </c>
      <c r="Q278" s="71">
        <v>3.98200072450514E-2</v>
      </c>
      <c r="R278" s="71">
        <v>0</v>
      </c>
      <c r="S278" s="71">
        <v>3.8578822062668043E-2</v>
      </c>
      <c r="T278" s="72"/>
      <c r="U278" s="71">
        <v>32820</v>
      </c>
      <c r="V278" s="71">
        <v>37</v>
      </c>
      <c r="W278" s="71">
        <v>6</v>
      </c>
      <c r="X278" s="71">
        <v>257</v>
      </c>
      <c r="Y278" s="71">
        <v>463</v>
      </c>
      <c r="Z278" s="71">
        <v>445</v>
      </c>
      <c r="AA278" s="71">
        <v>192</v>
      </c>
      <c r="AB278" s="71">
        <v>682</v>
      </c>
      <c r="AC278" s="71">
        <v>0</v>
      </c>
      <c r="AD278" s="71">
        <v>3.8578822062668043E-2</v>
      </c>
      <c r="AE278" s="72"/>
      <c r="AF278" s="71">
        <v>251387.07310490104</v>
      </c>
      <c r="AG278" s="71">
        <v>70173.272384524098</v>
      </c>
      <c r="AH278" s="71">
        <v>38329.580804981146</v>
      </c>
      <c r="AI278" s="71">
        <v>1619183.9852886603</v>
      </c>
      <c r="AJ278" s="71">
        <v>1852094.3862186079</v>
      </c>
      <c r="AK278" s="71">
        <v>0</v>
      </c>
      <c r="AL278" s="71">
        <v>0</v>
      </c>
      <c r="AM278" s="71">
        <v>89521.971484921596</v>
      </c>
      <c r="AN278" s="71">
        <v>0</v>
      </c>
      <c r="AO278" s="71">
        <v>0</v>
      </c>
      <c r="AP278" s="71">
        <v>3920690.2692865958</v>
      </c>
      <c r="AQ278" s="72"/>
      <c r="AR278" s="71">
        <v>1</v>
      </c>
      <c r="AS278" s="71">
        <v>0</v>
      </c>
      <c r="AT278" s="71">
        <v>0</v>
      </c>
      <c r="AU278" s="71">
        <v>0</v>
      </c>
      <c r="AV278" s="71">
        <v>0</v>
      </c>
      <c r="AW278" s="71">
        <v>0</v>
      </c>
      <c r="AX278" s="71"/>
      <c r="AY278" s="72"/>
      <c r="AZ278" s="71">
        <v>3</v>
      </c>
      <c r="BA278" s="71">
        <v>0</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1643</v>
      </c>
      <c r="B279" s="70">
        <v>136</v>
      </c>
      <c r="C279" s="70">
        <v>19</v>
      </c>
      <c r="D279" s="70">
        <v>8</v>
      </c>
      <c r="E279" s="70">
        <v>2022</v>
      </c>
      <c r="F279" s="70" t="s">
        <v>161</v>
      </c>
      <c r="G279" s="70" t="s">
        <v>1641</v>
      </c>
      <c r="H279" s="70" t="s">
        <v>1642</v>
      </c>
      <c r="I279" s="148"/>
      <c r="J279" s="71">
        <v>0.59896857752682775</v>
      </c>
      <c r="K279" s="71">
        <v>9.9206931130564169E-2</v>
      </c>
      <c r="L279" s="71">
        <v>0.23854374842174991</v>
      </c>
      <c r="M279" s="71">
        <v>1.1876036482096999</v>
      </c>
      <c r="N279" s="71">
        <v>1.9636865519019162</v>
      </c>
      <c r="O279" s="71">
        <v>0.63228396393438846</v>
      </c>
      <c r="P279" s="71">
        <v>0.87417618126890961</v>
      </c>
      <c r="Q279" s="71">
        <v>3.9325054794732292E-2</v>
      </c>
      <c r="R279" s="71">
        <v>0</v>
      </c>
      <c r="S279" s="71">
        <v>4.588499647495646E-2</v>
      </c>
      <c r="T279" s="72"/>
      <c r="U279" s="71">
        <v>35233</v>
      </c>
      <c r="V279" s="71">
        <v>37</v>
      </c>
      <c r="W279" s="71">
        <v>6</v>
      </c>
      <c r="X279" s="71">
        <v>257</v>
      </c>
      <c r="Y279" s="71">
        <v>454</v>
      </c>
      <c r="Z279" s="71">
        <v>442</v>
      </c>
      <c r="AA279" s="71">
        <v>191</v>
      </c>
      <c r="AB279" s="71">
        <v>668</v>
      </c>
      <c r="AC279" s="71">
        <v>0</v>
      </c>
      <c r="AD279" s="71">
        <v>4.588499647495646E-2</v>
      </c>
      <c r="AE279" s="72"/>
      <c r="AF279" s="71">
        <v>240589.44922044914</v>
      </c>
      <c r="AG279" s="71">
        <v>70789.714530172496</v>
      </c>
      <c r="AH279" s="71">
        <v>42546.187064275247</v>
      </c>
      <c r="AI279" s="71">
        <v>1608051.0841126111</v>
      </c>
      <c r="AJ279" s="71">
        <v>1848626.5664469907</v>
      </c>
      <c r="AK279" s="71">
        <v>0</v>
      </c>
      <c r="AL279" s="71">
        <v>0</v>
      </c>
      <c r="AM279" s="71">
        <v>86257.0326639532</v>
      </c>
      <c r="AN279" s="71">
        <v>0</v>
      </c>
      <c r="AO279" s="71">
        <v>0</v>
      </c>
      <c r="AP279" s="71">
        <v>3896860.034038452</v>
      </c>
      <c r="AQ279" s="72"/>
      <c r="AR279" s="71">
        <v>1</v>
      </c>
      <c r="AS279" s="71">
        <v>0</v>
      </c>
      <c r="AT279" s="71">
        <v>0</v>
      </c>
      <c r="AU279" s="71">
        <v>0</v>
      </c>
      <c r="AV279" s="71">
        <v>0</v>
      </c>
      <c r="AW279" s="71">
        <v>0</v>
      </c>
      <c r="AX279" s="71"/>
      <c r="AY279" s="72"/>
      <c r="AZ279" s="71">
        <v>3</v>
      </c>
      <c r="BA279" s="71">
        <v>0</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1990</v>
      </c>
      <c r="B280" s="70">
        <v>136</v>
      </c>
      <c r="C280" s="70">
        <v>20</v>
      </c>
      <c r="D280" s="70">
        <v>8</v>
      </c>
      <c r="E280" s="70">
        <v>2023</v>
      </c>
      <c r="F280" s="70" t="s">
        <v>1539</v>
      </c>
      <c r="G280" s="70" t="s">
        <v>1641</v>
      </c>
      <c r="H280" s="70" t="s">
        <v>1642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v>
      </c>
      <c r="AS280" s="71">
        <v>0</v>
      </c>
      <c r="AT280" s="71">
        <v>0</v>
      </c>
      <c r="AU280" s="71">
        <v>0</v>
      </c>
      <c r="AV280" s="71">
        <v>0</v>
      </c>
      <c r="AW280" s="71">
        <v>0</v>
      </c>
      <c r="AX280" s="71"/>
      <c r="AY280" s="72"/>
      <c r="AZ280" s="71">
        <v>3</v>
      </c>
      <c r="BA280" s="71">
        <v>0</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1640</v>
      </c>
      <c r="B281" s="70">
        <v>136</v>
      </c>
      <c r="C281" s="70">
        <v>21</v>
      </c>
      <c r="D281" s="70">
        <v>8</v>
      </c>
      <c r="E281" s="70">
        <v>2024</v>
      </c>
      <c r="F281" s="70" t="s">
        <v>1554</v>
      </c>
      <c r="G281" s="70" t="s">
        <v>1641</v>
      </c>
      <c r="H281" s="70" t="s">
        <v>1642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1991</v>
      </c>
      <c r="B282" s="70">
        <v>188</v>
      </c>
      <c r="C282" s="70">
        <v>1</v>
      </c>
      <c r="D282" s="70">
        <v>12</v>
      </c>
      <c r="E282" s="70">
        <v>1990</v>
      </c>
      <c r="F282" s="70" t="s">
        <v>787</v>
      </c>
      <c r="G282" s="70" t="s">
        <v>1992</v>
      </c>
      <c r="H282" s="70" t="s">
        <v>1993</v>
      </c>
      <c r="I282" s="148"/>
      <c r="J282" s="71">
        <v>0.5211908832290536</v>
      </c>
      <c r="K282" s="71">
        <v>0.17764124276659121</v>
      </c>
      <c r="L282" s="71">
        <v>2.5971109013046929</v>
      </c>
      <c r="M282" s="71">
        <v>0.70686863913127029</v>
      </c>
      <c r="N282" s="71">
        <v>1.3603078621737961</v>
      </c>
      <c r="O282" s="71">
        <v>1.495216424325333</v>
      </c>
      <c r="P282" s="71">
        <v>2.7428730319948151</v>
      </c>
      <c r="Q282" s="71">
        <v>9.06593297223698E-2</v>
      </c>
      <c r="R282" s="71">
        <v>0</v>
      </c>
      <c r="S282" s="71">
        <v>0.1136665848819431</v>
      </c>
      <c r="T282" s="72"/>
      <c r="U282" s="71">
        <v>146379</v>
      </c>
      <c r="V282" s="71">
        <v>75</v>
      </c>
      <c r="W282" s="71">
        <v>30</v>
      </c>
      <c r="X282" s="71">
        <v>270</v>
      </c>
      <c r="Y282" s="71">
        <v>497</v>
      </c>
      <c r="Z282" s="71">
        <v>615</v>
      </c>
      <c r="AA282" s="71">
        <v>666</v>
      </c>
      <c r="AB282" s="71">
        <v>1472</v>
      </c>
      <c r="AC282" s="71">
        <v>0</v>
      </c>
      <c r="AD282" s="71">
        <v>0.1136665848819431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1994</v>
      </c>
      <c r="B283" s="70">
        <v>189</v>
      </c>
      <c r="C283" s="70">
        <v>2</v>
      </c>
      <c r="D283" s="70">
        <v>12</v>
      </c>
      <c r="E283" s="70">
        <v>2005</v>
      </c>
      <c r="F283" s="70" t="s">
        <v>789</v>
      </c>
      <c r="G283" s="70" t="s">
        <v>1992</v>
      </c>
      <c r="H283" s="70" t="s">
        <v>1993</v>
      </c>
      <c r="I283" s="148"/>
      <c r="J283" s="71">
        <v>0.23349950586268389</v>
      </c>
      <c r="K283" s="71">
        <v>0.17716379669473531</v>
      </c>
      <c r="L283" s="71">
        <v>0</v>
      </c>
      <c r="M283" s="71">
        <v>0.8240363213995856</v>
      </c>
      <c r="N283" s="71">
        <v>1.283732115634612</v>
      </c>
      <c r="O283" s="71">
        <v>1.4013604407986731</v>
      </c>
      <c r="P283" s="71">
        <v>2.0567233747859959</v>
      </c>
      <c r="Q283" s="71">
        <v>6.4393348415941298E-2</v>
      </c>
      <c r="R283" s="71">
        <v>0</v>
      </c>
      <c r="S283" s="71">
        <v>8.7168092583001941E-2</v>
      </c>
      <c r="T283" s="72"/>
      <c r="U283" s="71">
        <v>42191</v>
      </c>
      <c r="V283" s="71">
        <v>88</v>
      </c>
      <c r="W283" s="71">
        <v>0</v>
      </c>
      <c r="X283" s="71">
        <v>171</v>
      </c>
      <c r="Y283" s="71">
        <v>431</v>
      </c>
      <c r="Z283" s="71">
        <v>667</v>
      </c>
      <c r="AA283" s="71">
        <v>409</v>
      </c>
      <c r="AB283" s="71">
        <v>1093</v>
      </c>
      <c r="AC283" s="71">
        <v>0</v>
      </c>
      <c r="AD283" s="71">
        <v>8.7168092583001941E-2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1995</v>
      </c>
      <c r="B284" s="70">
        <v>190</v>
      </c>
      <c r="C284" s="70">
        <v>3</v>
      </c>
      <c r="D284" s="70">
        <v>12</v>
      </c>
      <c r="E284" s="70">
        <v>2006</v>
      </c>
      <c r="F284" s="70" t="s">
        <v>790</v>
      </c>
      <c r="G284" s="70" t="s">
        <v>1992</v>
      </c>
      <c r="H284" s="70" t="s">
        <v>1993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1996</v>
      </c>
      <c r="B285" s="70">
        <v>191</v>
      </c>
      <c r="C285" s="70">
        <v>4</v>
      </c>
      <c r="D285" s="70">
        <v>12</v>
      </c>
      <c r="E285" s="70">
        <v>2007</v>
      </c>
      <c r="F285" s="70" t="s">
        <v>791</v>
      </c>
      <c r="G285" s="70" t="s">
        <v>1992</v>
      </c>
      <c r="H285" s="70" t="s">
        <v>1993</v>
      </c>
      <c r="I285" s="148"/>
      <c r="J285" s="71">
        <v>0.11933940302336569</v>
      </c>
      <c r="K285" s="71">
        <v>0.10463003087092911</v>
      </c>
      <c r="L285" s="71">
        <v>0</v>
      </c>
      <c r="M285" s="71">
        <v>1.0903519387363101</v>
      </c>
      <c r="N285" s="71">
        <v>1.1767683115395331</v>
      </c>
      <c r="O285" s="71">
        <v>1.242948339942852</v>
      </c>
      <c r="P285" s="71">
        <v>2.032387561334339</v>
      </c>
      <c r="Q285" s="71">
        <v>6.2825661892933704E-2</v>
      </c>
      <c r="R285" s="71">
        <v>0</v>
      </c>
      <c r="S285" s="71">
        <v>7.2662429670292378E-2</v>
      </c>
      <c r="T285" s="72"/>
      <c r="U285" s="71">
        <v>30997</v>
      </c>
      <c r="V285" s="71">
        <v>53</v>
      </c>
      <c r="W285" s="71">
        <v>0</v>
      </c>
      <c r="X285" s="71">
        <v>271</v>
      </c>
      <c r="Y285" s="71">
        <v>410</v>
      </c>
      <c r="Z285" s="71">
        <v>615</v>
      </c>
      <c r="AA285" s="71">
        <v>398</v>
      </c>
      <c r="AB285" s="71">
        <v>1010</v>
      </c>
      <c r="AC285" s="71">
        <v>0</v>
      </c>
      <c r="AD285" s="71">
        <v>7.2662429670292378E-2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1997</v>
      </c>
      <c r="B286" s="70">
        <v>192</v>
      </c>
      <c r="C286" s="70">
        <v>5</v>
      </c>
      <c r="D286" s="70">
        <v>12</v>
      </c>
      <c r="E286" s="70">
        <v>2008</v>
      </c>
      <c r="F286" s="70" t="s">
        <v>792</v>
      </c>
      <c r="G286" s="70" t="s">
        <v>1992</v>
      </c>
      <c r="H286" s="70" t="s">
        <v>1993</v>
      </c>
      <c r="I286" s="148"/>
      <c r="J286" s="71">
        <v>0.14518134120263981</v>
      </c>
      <c r="K286" s="71">
        <v>7.723716291521035E-2</v>
      </c>
      <c r="L286" s="71">
        <v>0</v>
      </c>
      <c r="M286" s="71">
        <v>1.1930488017137091</v>
      </c>
      <c r="N286" s="71">
        <v>1.2192556577585281</v>
      </c>
      <c r="O286" s="71">
        <v>1.1402740389365209</v>
      </c>
      <c r="P286" s="71">
        <v>1.805641355841205</v>
      </c>
      <c r="Q286" s="71">
        <v>5.9361152499406503E-2</v>
      </c>
      <c r="R286" s="71">
        <v>0</v>
      </c>
      <c r="S286" s="71">
        <v>9.352752997688106E-2</v>
      </c>
      <c r="T286" s="72"/>
      <c r="U286" s="71">
        <v>40599</v>
      </c>
      <c r="V286" s="71">
        <v>53</v>
      </c>
      <c r="W286" s="71">
        <v>0</v>
      </c>
      <c r="X286" s="71">
        <v>271</v>
      </c>
      <c r="Y286" s="71">
        <v>407</v>
      </c>
      <c r="Z286" s="71">
        <v>584</v>
      </c>
      <c r="AA286" s="71">
        <v>354</v>
      </c>
      <c r="AB286" s="71">
        <v>970</v>
      </c>
      <c r="AC286" s="71">
        <v>0</v>
      </c>
      <c r="AD286" s="71">
        <v>9.352752997688106E-2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1998</v>
      </c>
      <c r="B287" s="70">
        <v>193</v>
      </c>
      <c r="C287" s="70">
        <v>6</v>
      </c>
      <c r="D287" s="70">
        <v>12</v>
      </c>
      <c r="E287" s="70">
        <v>2009</v>
      </c>
      <c r="F287" s="70" t="s">
        <v>176</v>
      </c>
      <c r="G287" s="70" t="s">
        <v>1992</v>
      </c>
      <c r="H287" s="70" t="s">
        <v>1993</v>
      </c>
      <c r="I287" s="148"/>
      <c r="J287" s="71">
        <v>0.12530366592563599</v>
      </c>
      <c r="K287" s="71">
        <v>7.2656753801410651E-2</v>
      </c>
      <c r="L287" s="71">
        <v>0.4776954852884478</v>
      </c>
      <c r="M287" s="71">
        <v>1.007738038039165</v>
      </c>
      <c r="N287" s="71">
        <v>1.0857513872005951</v>
      </c>
      <c r="O287" s="71">
        <v>1.1334763914400841</v>
      </c>
      <c r="P287" s="71">
        <v>1.733991450554262</v>
      </c>
      <c r="Q287" s="71">
        <v>5.4099948554919702E-2</v>
      </c>
      <c r="R287" s="71">
        <v>0</v>
      </c>
      <c r="S287" s="71">
        <v>7.4366828797920059E-2</v>
      </c>
      <c r="T287" s="72"/>
      <c r="U287" s="71">
        <v>34452</v>
      </c>
      <c r="V287" s="71">
        <v>52</v>
      </c>
      <c r="W287" s="71">
        <v>11</v>
      </c>
      <c r="X287" s="71">
        <v>276</v>
      </c>
      <c r="Y287" s="71">
        <v>398</v>
      </c>
      <c r="Z287" s="71">
        <v>573</v>
      </c>
      <c r="AA287" s="71">
        <v>349</v>
      </c>
      <c r="AB287" s="71">
        <v>928</v>
      </c>
      <c r="AC287" s="71">
        <v>0</v>
      </c>
      <c r="AD287" s="71">
        <v>7.4366828797920059E-2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1999</v>
      </c>
      <c r="B288" s="70">
        <v>194</v>
      </c>
      <c r="C288" s="70">
        <v>7</v>
      </c>
      <c r="D288" s="70">
        <v>12</v>
      </c>
      <c r="E288" s="70">
        <v>2010</v>
      </c>
      <c r="F288" s="70" t="s">
        <v>177</v>
      </c>
      <c r="G288" s="70" t="s">
        <v>1992</v>
      </c>
      <c r="H288" s="70" t="s">
        <v>1993</v>
      </c>
      <c r="I288" s="148"/>
      <c r="J288" s="71">
        <v>0.13368594958917179</v>
      </c>
      <c r="K288" s="71">
        <v>8.1118138164909676E-2</v>
      </c>
      <c r="L288" s="71">
        <v>0.46127649883069821</v>
      </c>
      <c r="M288" s="71">
        <v>1.092481767318112</v>
      </c>
      <c r="N288" s="71">
        <v>1.062529855690955</v>
      </c>
      <c r="O288" s="71">
        <v>1.122326732733798</v>
      </c>
      <c r="P288" s="71">
        <v>1.6815861810272781</v>
      </c>
      <c r="Q288" s="71">
        <v>5.4998425445739102E-2</v>
      </c>
      <c r="R288" s="71">
        <v>0</v>
      </c>
      <c r="S288" s="71">
        <v>7.3218161108524193E-2</v>
      </c>
      <c r="T288" s="72"/>
      <c r="U288" s="71">
        <v>34528</v>
      </c>
      <c r="V288" s="71">
        <v>52</v>
      </c>
      <c r="W288" s="71">
        <v>11</v>
      </c>
      <c r="X288" s="71">
        <v>276</v>
      </c>
      <c r="Y288" s="71">
        <v>396</v>
      </c>
      <c r="Z288" s="71">
        <v>570</v>
      </c>
      <c r="AA288" s="71">
        <v>330</v>
      </c>
      <c r="AB288" s="71">
        <v>904</v>
      </c>
      <c r="AC288" s="71">
        <v>0</v>
      </c>
      <c r="AD288" s="71">
        <v>7.3218161108524193E-2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2000</v>
      </c>
      <c r="B289" s="70">
        <v>195</v>
      </c>
      <c r="C289" s="70">
        <v>8</v>
      </c>
      <c r="D289" s="70">
        <v>12</v>
      </c>
      <c r="E289" s="70">
        <v>2011</v>
      </c>
      <c r="F289" s="70" t="s">
        <v>178</v>
      </c>
      <c r="G289" s="70" t="s">
        <v>1992</v>
      </c>
      <c r="H289" s="70" t="s">
        <v>1993</v>
      </c>
      <c r="I289" s="148"/>
      <c r="J289" s="71">
        <v>0.1272314065470479</v>
      </c>
      <c r="K289" s="71">
        <v>0.1159420730485312</v>
      </c>
      <c r="L289" s="71">
        <v>0.3710729744403346</v>
      </c>
      <c r="M289" s="71">
        <v>1.336854843715082</v>
      </c>
      <c r="N289" s="71">
        <v>1.331020444493602</v>
      </c>
      <c r="O289" s="71">
        <v>1.0753371045746305</v>
      </c>
      <c r="P289" s="71">
        <v>1.5934033916982067</v>
      </c>
      <c r="Q289" s="71">
        <v>6.1545265661797001E-2</v>
      </c>
      <c r="R289" s="71">
        <v>0</v>
      </c>
      <c r="S289" s="71">
        <v>8.9249937927096762E-2</v>
      </c>
      <c r="T289" s="72"/>
      <c r="U289" s="71">
        <v>26540</v>
      </c>
      <c r="V289" s="71">
        <v>52</v>
      </c>
      <c r="W289" s="71">
        <v>11</v>
      </c>
      <c r="X289" s="71">
        <v>276</v>
      </c>
      <c r="Y289" s="71">
        <v>392</v>
      </c>
      <c r="Z289" s="71">
        <v>558</v>
      </c>
      <c r="AA289" s="71">
        <v>322</v>
      </c>
      <c r="AB289" s="71">
        <v>877</v>
      </c>
      <c r="AC289" s="71">
        <v>0</v>
      </c>
      <c r="AD289" s="71">
        <v>8.9249937927096762E-2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2001</v>
      </c>
      <c r="B290" s="70">
        <v>196</v>
      </c>
      <c r="C290" s="70">
        <v>9</v>
      </c>
      <c r="D290" s="70">
        <v>12</v>
      </c>
      <c r="E290" s="70">
        <v>2012</v>
      </c>
      <c r="F290" s="70" t="s">
        <v>179</v>
      </c>
      <c r="G290" s="70" t="s">
        <v>1992</v>
      </c>
      <c r="H290" s="70" t="s">
        <v>1993</v>
      </c>
      <c r="I290" s="148"/>
      <c r="J290" s="71">
        <v>0</v>
      </c>
      <c r="K290" s="71">
        <v>0.1127939549294652</v>
      </c>
      <c r="L290" s="71">
        <v>0.36615721965360359</v>
      </c>
      <c r="M290" s="71">
        <v>1.371319760721287</v>
      </c>
      <c r="N290" s="71">
        <v>1.5013658058328101</v>
      </c>
      <c r="O290" s="71">
        <v>1.0534913741976279</v>
      </c>
      <c r="P290" s="71">
        <v>1.5626561710597024</v>
      </c>
      <c r="Q290" s="71">
        <v>6.4732804633205104E-2</v>
      </c>
      <c r="R290" s="71">
        <v>0</v>
      </c>
      <c r="S290" s="71">
        <v>8.2199817643503634E-2</v>
      </c>
      <c r="T290" s="72"/>
      <c r="U290" s="71">
        <v>0</v>
      </c>
      <c r="V290" s="71">
        <v>52</v>
      </c>
      <c r="W290" s="71">
        <v>11</v>
      </c>
      <c r="X290" s="71">
        <v>276</v>
      </c>
      <c r="Y290" s="71">
        <v>390</v>
      </c>
      <c r="Z290" s="71">
        <v>551</v>
      </c>
      <c r="AA290" s="71">
        <v>314</v>
      </c>
      <c r="AB290" s="71">
        <v>849</v>
      </c>
      <c r="AC290" s="71">
        <v>0</v>
      </c>
      <c r="AD290" s="71">
        <v>8.2199817643503634E-2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2002</v>
      </c>
      <c r="B291" s="70">
        <v>197</v>
      </c>
      <c r="C291" s="70">
        <v>10</v>
      </c>
      <c r="D291" s="70">
        <v>12</v>
      </c>
      <c r="E291" s="70">
        <v>2013</v>
      </c>
      <c r="F291" s="70" t="s">
        <v>180</v>
      </c>
      <c r="G291" s="70" t="s">
        <v>1992</v>
      </c>
      <c r="H291" s="70" t="s">
        <v>1993</v>
      </c>
      <c r="I291" s="148"/>
      <c r="J291" s="71">
        <v>0</v>
      </c>
      <c r="K291" s="71">
        <v>9.3063367700056437E-2</v>
      </c>
      <c r="L291" s="71">
        <v>0.33711774883116641</v>
      </c>
      <c r="M291" s="71">
        <v>1.405586098792279</v>
      </c>
      <c r="N291" s="71">
        <v>1.548928461300584</v>
      </c>
      <c r="O291" s="71">
        <v>1.0011442770949333</v>
      </c>
      <c r="P291" s="71">
        <v>1.5735396347645092</v>
      </c>
      <c r="Q291" s="71">
        <v>6.4513981427533298E-2</v>
      </c>
      <c r="R291" s="71">
        <v>0</v>
      </c>
      <c r="S291" s="71">
        <v>7.6800766213670019E-2</v>
      </c>
      <c r="T291" s="72"/>
      <c r="U291" s="71">
        <v>0</v>
      </c>
      <c r="V291" s="71">
        <v>52</v>
      </c>
      <c r="W291" s="71">
        <v>11</v>
      </c>
      <c r="X291" s="71">
        <v>276</v>
      </c>
      <c r="Y291" s="71">
        <v>391</v>
      </c>
      <c r="Z291" s="71">
        <v>547</v>
      </c>
      <c r="AA291" s="71">
        <v>315</v>
      </c>
      <c r="AB291" s="71">
        <v>834</v>
      </c>
      <c r="AC291" s="71">
        <v>0</v>
      </c>
      <c r="AD291" s="71">
        <v>7.6800766213670019E-2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2003</v>
      </c>
      <c r="B292" s="70">
        <v>198</v>
      </c>
      <c r="C292" s="70">
        <v>11</v>
      </c>
      <c r="D292" s="70">
        <v>12</v>
      </c>
      <c r="E292" s="70">
        <v>2014</v>
      </c>
      <c r="F292" s="70" t="s">
        <v>181</v>
      </c>
      <c r="G292" s="1064" t="s">
        <v>1992</v>
      </c>
      <c r="H292" s="70" t="s">
        <v>1993</v>
      </c>
      <c r="I292" s="148"/>
      <c r="J292" s="71">
        <v>0</v>
      </c>
      <c r="K292" s="71">
        <v>0.13397143519730659</v>
      </c>
      <c r="L292" s="71">
        <v>0.53366390028517896</v>
      </c>
      <c r="M292" s="71">
        <v>1.105820379671808</v>
      </c>
      <c r="N292" s="71">
        <v>1.490856898812934</v>
      </c>
      <c r="O292" s="71">
        <v>0.96619322168425537</v>
      </c>
      <c r="P292" s="71">
        <v>1.5917613115780103</v>
      </c>
      <c r="Q292" s="71">
        <v>6.01903220128178E-2</v>
      </c>
      <c r="R292" s="71">
        <v>0</v>
      </c>
      <c r="S292" s="71">
        <v>6.7378702868761159E-2</v>
      </c>
      <c r="T292" s="72"/>
      <c r="U292" s="71">
        <v>0</v>
      </c>
      <c r="V292" s="71">
        <v>63</v>
      </c>
      <c r="W292" s="71">
        <v>14</v>
      </c>
      <c r="X292" s="71">
        <v>217</v>
      </c>
      <c r="Y292" s="71">
        <v>384</v>
      </c>
      <c r="Z292" s="71">
        <v>556</v>
      </c>
      <c r="AA292" s="71">
        <v>317</v>
      </c>
      <c r="AB292" s="71">
        <v>811</v>
      </c>
      <c r="AC292" s="71">
        <v>0</v>
      </c>
      <c r="AD292" s="71">
        <v>6.7378702868761159E-2</v>
      </c>
      <c r="AE292" s="72"/>
      <c r="AF292" s="71"/>
      <c r="AG292" s="71"/>
      <c r="AH292" s="71"/>
      <c r="AI292" s="71"/>
      <c r="AJ292" s="71"/>
      <c r="AK292" s="71"/>
      <c r="AL292" s="71"/>
      <c r="AM292" s="71"/>
      <c r="AN292" s="71"/>
      <c r="AO292" s="71"/>
      <c r="AP292" s="71"/>
      <c r="AQ292" s="72"/>
      <c r="AR292" s="71">
        <v>1</v>
      </c>
      <c r="AS292" s="71">
        <v>3</v>
      </c>
      <c r="AT292" s="71">
        <v>0</v>
      </c>
      <c r="AU292" s="71">
        <v>0</v>
      </c>
      <c r="AV292" s="71">
        <v>0</v>
      </c>
      <c r="AW292" s="71">
        <v>0</v>
      </c>
      <c r="AX292" s="71"/>
      <c r="AY292" s="72"/>
      <c r="AZ292" s="71">
        <v>3.3</v>
      </c>
      <c r="BA292" s="71">
        <v>42.7</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2004</v>
      </c>
      <c r="B293" s="70">
        <v>199</v>
      </c>
      <c r="C293" s="70">
        <v>12</v>
      </c>
      <c r="D293" s="70">
        <v>12</v>
      </c>
      <c r="E293" s="70">
        <v>2015</v>
      </c>
      <c r="F293" s="70" t="s">
        <v>182</v>
      </c>
      <c r="G293" s="1064" t="s">
        <v>1992</v>
      </c>
      <c r="H293" s="70" t="s">
        <v>1993</v>
      </c>
      <c r="I293" s="148"/>
      <c r="J293" s="71">
        <v>0</v>
      </c>
      <c r="K293" s="71">
        <v>0.1398872639802243</v>
      </c>
      <c r="L293" s="71">
        <v>0.64471574025049683</v>
      </c>
      <c r="M293" s="71">
        <v>1.14510478122045</v>
      </c>
      <c r="N293" s="71">
        <v>1.3517097811717891</v>
      </c>
      <c r="O293" s="71">
        <v>0.94493494358489993</v>
      </c>
      <c r="P293" s="71">
        <v>1.5377406378087237</v>
      </c>
      <c r="Q293" s="71">
        <v>5.6234245680107903E-2</v>
      </c>
      <c r="R293" s="71">
        <v>0</v>
      </c>
      <c r="S293" s="71">
        <v>7.969974796526906E-2</v>
      </c>
      <c r="T293" s="72"/>
      <c r="U293" s="71">
        <v>0</v>
      </c>
      <c r="V293" s="71">
        <v>63</v>
      </c>
      <c r="W293" s="71">
        <v>14</v>
      </c>
      <c r="X293" s="71">
        <v>217</v>
      </c>
      <c r="Y293" s="71">
        <v>379</v>
      </c>
      <c r="Z293" s="71">
        <v>549</v>
      </c>
      <c r="AA293" s="71">
        <v>306</v>
      </c>
      <c r="AB293" s="71">
        <v>774</v>
      </c>
      <c r="AC293" s="71">
        <v>0</v>
      </c>
      <c r="AD293" s="71">
        <v>7.969974796526906E-2</v>
      </c>
      <c r="AE293" s="72"/>
      <c r="AF293" s="71">
        <v>0</v>
      </c>
      <c r="AG293" s="71">
        <v>103473.6887094971</v>
      </c>
      <c r="AH293" s="71">
        <v>136980.30117322161</v>
      </c>
      <c r="AI293" s="71">
        <v>1401062.5234805299</v>
      </c>
      <c r="AJ293" s="71">
        <v>2114224.8628856791</v>
      </c>
      <c r="AK293" s="71">
        <v>0</v>
      </c>
      <c r="AL293" s="71">
        <v>0</v>
      </c>
      <c r="AM293" s="71">
        <v>106073.4531921148</v>
      </c>
      <c r="AN293" s="71">
        <v>0</v>
      </c>
      <c r="AO293" s="71">
        <v>0</v>
      </c>
      <c r="AP293" s="71">
        <v>3861814.8294410426</v>
      </c>
      <c r="AQ293" s="72"/>
      <c r="AR293" s="71">
        <v>1</v>
      </c>
      <c r="AS293" s="71">
        <v>3</v>
      </c>
      <c r="AT293" s="71">
        <v>0</v>
      </c>
      <c r="AU293" s="71">
        <v>0</v>
      </c>
      <c r="AV293" s="71">
        <v>0</v>
      </c>
      <c r="AW293" s="71">
        <v>0</v>
      </c>
      <c r="AX293" s="71"/>
      <c r="AY293" s="72"/>
      <c r="AZ293" s="71">
        <v>3.3</v>
      </c>
      <c r="BA293" s="71">
        <v>42.7</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2005</v>
      </c>
      <c r="B294" s="70">
        <v>200</v>
      </c>
      <c r="C294" s="70">
        <v>13</v>
      </c>
      <c r="D294" s="70">
        <v>12</v>
      </c>
      <c r="E294" s="70">
        <v>2016</v>
      </c>
      <c r="F294" s="70" t="s">
        <v>155</v>
      </c>
      <c r="G294" s="70" t="s">
        <v>1992</v>
      </c>
      <c r="H294" s="70" t="s">
        <v>1993</v>
      </c>
      <c r="I294" s="148"/>
      <c r="J294" s="71">
        <v>0</v>
      </c>
      <c r="K294" s="71">
        <v>0.13859111696536583</v>
      </c>
      <c r="L294" s="71">
        <v>0.6864559715307853</v>
      </c>
      <c r="M294" s="71">
        <v>1.0050410460710473</v>
      </c>
      <c r="N294" s="71">
        <v>1.3701647534854398</v>
      </c>
      <c r="O294" s="71">
        <v>0.92835926881047548</v>
      </c>
      <c r="P294" s="71">
        <v>1.5353561311631869</v>
      </c>
      <c r="Q294" s="71">
        <v>5.2691492777074335E-2</v>
      </c>
      <c r="R294" s="71">
        <v>0</v>
      </c>
      <c r="S294" s="71">
        <v>5.5261157463532162E-2</v>
      </c>
      <c r="T294" s="72"/>
      <c r="U294" s="71">
        <v>0</v>
      </c>
      <c r="V294" s="71">
        <v>63</v>
      </c>
      <c r="W294" s="71">
        <v>14</v>
      </c>
      <c r="X294" s="71">
        <v>217</v>
      </c>
      <c r="Y294" s="71">
        <v>373</v>
      </c>
      <c r="Z294" s="71">
        <v>546</v>
      </c>
      <c r="AA294" s="71">
        <v>316</v>
      </c>
      <c r="AB294" s="71">
        <v>746</v>
      </c>
      <c r="AC294" s="71">
        <v>0</v>
      </c>
      <c r="AD294" s="71">
        <v>5.5261157463532162E-2</v>
      </c>
      <c r="AE294" s="72"/>
      <c r="AF294" s="71">
        <v>0</v>
      </c>
      <c r="AG294" s="71">
        <v>98570.022609602922</v>
      </c>
      <c r="AH294" s="71">
        <v>114325.32512366099</v>
      </c>
      <c r="AI294" s="71">
        <v>1487172.3510905751</v>
      </c>
      <c r="AJ294" s="71">
        <v>2012743.801530414</v>
      </c>
      <c r="AK294" s="71">
        <v>0</v>
      </c>
      <c r="AL294" s="71">
        <v>0</v>
      </c>
      <c r="AM294" s="71">
        <v>102315.5981209673</v>
      </c>
      <c r="AN294" s="71">
        <v>0</v>
      </c>
      <c r="AO294" s="71">
        <v>0</v>
      </c>
      <c r="AP294" s="71">
        <v>3815127.0984752201</v>
      </c>
      <c r="AQ294" s="72"/>
      <c r="AR294" s="71">
        <v>1</v>
      </c>
      <c r="AS294" s="71">
        <v>3</v>
      </c>
      <c r="AT294" s="71">
        <v>0</v>
      </c>
      <c r="AU294" s="71">
        <v>0</v>
      </c>
      <c r="AV294" s="71">
        <v>0</v>
      </c>
      <c r="AW294" s="71">
        <v>0</v>
      </c>
      <c r="AX294" s="71"/>
      <c r="AY294" s="72"/>
      <c r="AZ294" s="71">
        <v>3.3</v>
      </c>
      <c r="BA294" s="71">
        <v>42.7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2006</v>
      </c>
      <c r="B295" s="70">
        <v>201</v>
      </c>
      <c r="C295" s="70">
        <v>14</v>
      </c>
      <c r="D295" s="70">
        <v>12</v>
      </c>
      <c r="E295" s="70">
        <v>2017</v>
      </c>
      <c r="F295" s="70" t="s">
        <v>156</v>
      </c>
      <c r="G295" s="70" t="s">
        <v>1992</v>
      </c>
      <c r="H295" s="70" t="s">
        <v>1993</v>
      </c>
      <c r="I295" s="148"/>
      <c r="J295" s="71">
        <v>0</v>
      </c>
      <c r="K295" s="71">
        <v>0.13661357121411241</v>
      </c>
      <c r="L295" s="71">
        <v>0.58786206047775236</v>
      </c>
      <c r="M295" s="71">
        <v>0.9045181037397011</v>
      </c>
      <c r="N295" s="71">
        <v>1.2015151171184963</v>
      </c>
      <c r="O295" s="71">
        <v>0.8998302816504784</v>
      </c>
      <c r="P295" s="71">
        <v>1.4580389870097947</v>
      </c>
      <c r="Q295" s="71">
        <v>5.0339121686974998E-2</v>
      </c>
      <c r="R295" s="71">
        <v>0</v>
      </c>
      <c r="S295" s="71">
        <v>5.1432632498405483E-2</v>
      </c>
      <c r="T295" s="72"/>
      <c r="U295" s="71">
        <v>0</v>
      </c>
      <c r="V295" s="71">
        <v>63</v>
      </c>
      <c r="W295" s="71">
        <v>14</v>
      </c>
      <c r="X295" s="71">
        <v>217</v>
      </c>
      <c r="Y295" s="71">
        <v>375</v>
      </c>
      <c r="Z295" s="71">
        <v>538</v>
      </c>
      <c r="AA295" s="71">
        <v>302</v>
      </c>
      <c r="AB295" s="71">
        <v>737</v>
      </c>
      <c r="AC295" s="71">
        <v>0</v>
      </c>
      <c r="AD295" s="71">
        <v>5.1432632498405483E-2</v>
      </c>
      <c r="AE295" s="72"/>
      <c r="AF295" s="71">
        <v>0</v>
      </c>
      <c r="AG295" s="71">
        <v>101406.8320294514</v>
      </c>
      <c r="AH295" s="71">
        <v>131686.82133856221</v>
      </c>
      <c r="AI295" s="71">
        <v>1561030.1263535649</v>
      </c>
      <c r="AJ295" s="71">
        <v>2029019.072069854</v>
      </c>
      <c r="AK295" s="71">
        <v>0</v>
      </c>
      <c r="AL295" s="71">
        <v>0</v>
      </c>
      <c r="AM295" s="71">
        <v>101239.3921632912</v>
      </c>
      <c r="AN295" s="71">
        <v>0</v>
      </c>
      <c r="AO295" s="71">
        <v>0</v>
      </c>
      <c r="AP295" s="71">
        <v>3924382.2439547237</v>
      </c>
      <c r="AQ295" s="72"/>
      <c r="AR295" s="71">
        <v>1</v>
      </c>
      <c r="AS295" s="71">
        <v>3</v>
      </c>
      <c r="AT295" s="71">
        <v>0</v>
      </c>
      <c r="AU295" s="71">
        <v>0</v>
      </c>
      <c r="AV295" s="71">
        <v>0</v>
      </c>
      <c r="AW295" s="71">
        <v>0</v>
      </c>
      <c r="AX295" s="71"/>
      <c r="AY295" s="72"/>
      <c r="AZ295" s="71">
        <v>3.3</v>
      </c>
      <c r="BA295" s="71">
        <v>42.7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2007</v>
      </c>
      <c r="B296" s="70">
        <v>202</v>
      </c>
      <c r="C296" s="70">
        <v>15</v>
      </c>
      <c r="D296" s="70">
        <v>12</v>
      </c>
      <c r="E296" s="70">
        <v>2018</v>
      </c>
      <c r="F296" s="70" t="s">
        <v>183</v>
      </c>
      <c r="G296" s="70" t="s">
        <v>1992</v>
      </c>
      <c r="H296" s="70" t="s">
        <v>1993</v>
      </c>
      <c r="I296" s="148"/>
      <c r="J296" s="71">
        <v>0</v>
      </c>
      <c r="K296" s="71">
        <v>0.12189783980717452</v>
      </c>
      <c r="L296" s="71">
        <v>0.5206186239170989</v>
      </c>
      <c r="M296" s="71">
        <v>0.80102860301374712</v>
      </c>
      <c r="N296" s="71">
        <v>0.9024967378798836</v>
      </c>
      <c r="O296" s="71">
        <v>0.86979544661357155</v>
      </c>
      <c r="P296" s="71">
        <v>1.3670471581630526</v>
      </c>
      <c r="Q296" s="71">
        <v>4.5253915033462197E-2</v>
      </c>
      <c r="R296" s="71">
        <v>0</v>
      </c>
      <c r="S296" s="71">
        <v>7.58016614033485E-2</v>
      </c>
      <c r="T296" s="72"/>
      <c r="U296" s="71">
        <v>0</v>
      </c>
      <c r="V296" s="71">
        <v>63</v>
      </c>
      <c r="W296" s="71">
        <v>14</v>
      </c>
      <c r="X296" s="71">
        <v>217</v>
      </c>
      <c r="Y296" s="71">
        <v>365</v>
      </c>
      <c r="Z296" s="71">
        <v>530</v>
      </c>
      <c r="AA296" s="71">
        <v>286</v>
      </c>
      <c r="AB296" s="71">
        <v>714</v>
      </c>
      <c r="AC296" s="71">
        <v>0</v>
      </c>
      <c r="AD296" s="71">
        <v>7.58016614033485E-2</v>
      </c>
      <c r="AE296" s="72"/>
      <c r="AF296" s="71">
        <v>0</v>
      </c>
      <c r="AG296" s="71">
        <v>89048.622775413067</v>
      </c>
      <c r="AH296" s="71">
        <v>123086.5253805067</v>
      </c>
      <c r="AI296" s="71">
        <v>1534258.7075101519</v>
      </c>
      <c r="AJ296" s="71">
        <v>1704735.147119422</v>
      </c>
      <c r="AK296" s="71">
        <v>0</v>
      </c>
      <c r="AL296" s="71">
        <v>0</v>
      </c>
      <c r="AM296" s="71">
        <v>98282.893048117272</v>
      </c>
      <c r="AN296" s="71">
        <v>0</v>
      </c>
      <c r="AO296" s="71">
        <v>0</v>
      </c>
      <c r="AP296" s="71">
        <v>3549411.895833611</v>
      </c>
      <c r="AQ296" s="72"/>
      <c r="AR296" s="71">
        <v>1</v>
      </c>
      <c r="AS296" s="71">
        <v>3</v>
      </c>
      <c r="AT296" s="71">
        <v>0</v>
      </c>
      <c r="AU296" s="71">
        <v>0</v>
      </c>
      <c r="AV296" s="71">
        <v>0</v>
      </c>
      <c r="AW296" s="71">
        <v>0</v>
      </c>
      <c r="AX296" s="71"/>
      <c r="AY296" s="72"/>
      <c r="AZ296" s="71">
        <v>3</v>
      </c>
      <c r="BA296" s="71">
        <v>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2008</v>
      </c>
      <c r="B297" s="70">
        <v>203</v>
      </c>
      <c r="C297" s="70">
        <v>16</v>
      </c>
      <c r="D297" s="70">
        <v>12</v>
      </c>
      <c r="E297" s="70">
        <v>2019</v>
      </c>
      <c r="F297" s="70" t="s">
        <v>158</v>
      </c>
      <c r="G297" s="70" t="s">
        <v>1992</v>
      </c>
      <c r="H297" s="70" t="s">
        <v>1993</v>
      </c>
      <c r="I297" s="148"/>
      <c r="J297" s="71">
        <v>0</v>
      </c>
      <c r="K297" s="71">
        <v>0.11312075890546965</v>
      </c>
      <c r="L297" s="71">
        <v>0.52494906403818165</v>
      </c>
      <c r="M297" s="71">
        <v>0.71387139640423625</v>
      </c>
      <c r="N297" s="71">
        <v>0.94596172458437355</v>
      </c>
      <c r="O297" s="71">
        <v>0.81940109953386242</v>
      </c>
      <c r="P297" s="71">
        <v>1.3147496442028568</v>
      </c>
      <c r="Q297" s="71">
        <v>4.3320574119870003E-2</v>
      </c>
      <c r="R297" s="71">
        <v>0</v>
      </c>
      <c r="S297" s="71">
        <v>8.7858195372368553E-2</v>
      </c>
      <c r="T297" s="72"/>
      <c r="U297" s="71">
        <v>0</v>
      </c>
      <c r="V297" s="71">
        <v>63</v>
      </c>
      <c r="W297" s="71">
        <v>14</v>
      </c>
      <c r="X297" s="71">
        <v>217</v>
      </c>
      <c r="Y297" s="71">
        <v>363</v>
      </c>
      <c r="Z297" s="71">
        <v>513</v>
      </c>
      <c r="AA297" s="71">
        <v>273</v>
      </c>
      <c r="AB297" s="71">
        <v>702</v>
      </c>
      <c r="AC297" s="71">
        <v>0</v>
      </c>
      <c r="AD297" s="71">
        <v>8.7858195372368553E-2</v>
      </c>
      <c r="AE297" s="72"/>
      <c r="AF297" s="71">
        <v>0</v>
      </c>
      <c r="AG297" s="71">
        <v>86882.21497929703</v>
      </c>
      <c r="AH297" s="71">
        <v>132107.77259361351</v>
      </c>
      <c r="AI297" s="71">
        <v>1427238.251220481</v>
      </c>
      <c r="AJ297" s="71">
        <v>1868859.8482163169</v>
      </c>
      <c r="AK297" s="71">
        <v>0</v>
      </c>
      <c r="AL297" s="71">
        <v>0</v>
      </c>
      <c r="AM297" s="71">
        <v>95607.115346829392</v>
      </c>
      <c r="AN297" s="71">
        <v>0</v>
      </c>
      <c r="AO297" s="71">
        <v>0</v>
      </c>
      <c r="AP297" s="71">
        <v>3610695.2023565378</v>
      </c>
      <c r="AQ297" s="72"/>
      <c r="AR297" s="71">
        <v>1</v>
      </c>
      <c r="AS297" s="71">
        <v>3</v>
      </c>
      <c r="AT297" s="71">
        <v>0</v>
      </c>
      <c r="AU297" s="71">
        <v>0</v>
      </c>
      <c r="AV297" s="71">
        <v>0</v>
      </c>
      <c r="AW297" s="71">
        <v>0</v>
      </c>
      <c r="AX297" s="71"/>
      <c r="AY297" s="72"/>
      <c r="AZ297" s="71">
        <v>3.3</v>
      </c>
      <c r="BA297" s="71">
        <v>42.7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2009</v>
      </c>
      <c r="B298" s="70">
        <v>204</v>
      </c>
      <c r="C298" s="70">
        <v>17</v>
      </c>
      <c r="D298" s="70">
        <v>12</v>
      </c>
      <c r="E298" s="70">
        <v>2020</v>
      </c>
      <c r="F298" s="70" t="s">
        <v>159</v>
      </c>
      <c r="G298" s="70" t="s">
        <v>1992</v>
      </c>
      <c r="H298" s="70" t="s">
        <v>1993</v>
      </c>
      <c r="I298" s="148"/>
      <c r="J298" s="71">
        <v>0</v>
      </c>
      <c r="K298" s="71">
        <v>5.6384220085420725E-2</v>
      </c>
      <c r="L298" s="71">
        <v>0.59348097133408062</v>
      </c>
      <c r="M298" s="71">
        <v>0.58435532560260706</v>
      </c>
      <c r="N298" s="71">
        <v>0.83584693867490822</v>
      </c>
      <c r="O298" s="71">
        <v>0.69412078252000331</v>
      </c>
      <c r="P298" s="71">
        <v>1.2369519599982173</v>
      </c>
      <c r="Q298" s="71">
        <v>3.9385763230478502E-2</v>
      </c>
      <c r="R298" s="71">
        <v>0</v>
      </c>
      <c r="S298" s="71">
        <v>8.7902726419638935E-2</v>
      </c>
      <c r="T298" s="72"/>
      <c r="U298" s="71">
        <v>0</v>
      </c>
      <c r="V298" s="71">
        <v>27</v>
      </c>
      <c r="W298" s="71">
        <v>23</v>
      </c>
      <c r="X298" s="71">
        <v>200</v>
      </c>
      <c r="Y298" s="71">
        <v>353</v>
      </c>
      <c r="Z298" s="71">
        <v>496</v>
      </c>
      <c r="AA298" s="71">
        <v>273</v>
      </c>
      <c r="AB298" s="71">
        <v>668</v>
      </c>
      <c r="AC298" s="71">
        <v>0</v>
      </c>
      <c r="AD298" s="71">
        <v>8.7902726419638935E-2</v>
      </c>
      <c r="AE298" s="72"/>
      <c r="AF298" s="71">
        <v>0</v>
      </c>
      <c r="AG298" s="71">
        <v>39808.055661374412</v>
      </c>
      <c r="AH298" s="71">
        <v>164901.2144914566</v>
      </c>
      <c r="AI298" s="71">
        <v>1126518.0747436024</v>
      </c>
      <c r="AJ298" s="71">
        <v>1597874.348170568</v>
      </c>
      <c r="AK298" s="71"/>
      <c r="AL298" s="71"/>
      <c r="AM298" s="71">
        <v>87181.421634793383</v>
      </c>
      <c r="AN298" s="71"/>
      <c r="AO298" s="71"/>
      <c r="AP298" s="71">
        <v>3016283.1147017945</v>
      </c>
      <c r="AQ298" s="72"/>
      <c r="AR298" s="71">
        <v>1</v>
      </c>
      <c r="AS298" s="71">
        <v>3</v>
      </c>
      <c r="AT298" s="71">
        <v>0</v>
      </c>
      <c r="AU298" s="71">
        <v>0</v>
      </c>
      <c r="AV298" s="71">
        <v>0</v>
      </c>
      <c r="AW298" s="71">
        <v>0</v>
      </c>
      <c r="AX298" s="71"/>
      <c r="AY298" s="72"/>
      <c r="AZ298" s="71">
        <v>3.3</v>
      </c>
      <c r="BA298" s="71">
        <v>42.7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2010</v>
      </c>
      <c r="B299" s="70">
        <v>204</v>
      </c>
      <c r="C299" s="70">
        <v>18</v>
      </c>
      <c r="D299" s="70">
        <v>12</v>
      </c>
      <c r="E299" s="70">
        <v>2021</v>
      </c>
      <c r="F299" s="70" t="s">
        <v>160</v>
      </c>
      <c r="G299" s="70" t="s">
        <v>1992</v>
      </c>
      <c r="H299" s="70" t="s">
        <v>1993</v>
      </c>
      <c r="I299" s="148"/>
      <c r="J299" s="71">
        <v>6.9267538411162774E-2</v>
      </c>
      <c r="K299" s="71">
        <v>5.9154191202313473E-2</v>
      </c>
      <c r="L299" s="71">
        <v>0.66281419162389532</v>
      </c>
      <c r="M299" s="71">
        <v>0.58909989063585622</v>
      </c>
      <c r="N299" s="71">
        <v>0.82568944358675367</v>
      </c>
      <c r="O299" s="71">
        <v>0.6578216629478616</v>
      </c>
      <c r="P299" s="71">
        <v>1.2685245031444294</v>
      </c>
      <c r="Q299" s="71">
        <v>3.8360329560115501E-2</v>
      </c>
      <c r="R299" s="71">
        <v>0</v>
      </c>
      <c r="S299" s="71">
        <v>8.643372631188892E-2</v>
      </c>
      <c r="T299" s="72"/>
      <c r="U299" s="71">
        <v>25076</v>
      </c>
      <c r="V299" s="71">
        <v>27</v>
      </c>
      <c r="W299" s="71">
        <v>23</v>
      </c>
      <c r="X299" s="71">
        <v>200</v>
      </c>
      <c r="Y299" s="71">
        <v>349</v>
      </c>
      <c r="Z299" s="71">
        <v>484</v>
      </c>
      <c r="AA299" s="71">
        <v>273</v>
      </c>
      <c r="AB299" s="71">
        <v>657</v>
      </c>
      <c r="AC299" s="71">
        <v>0</v>
      </c>
      <c r="AD299" s="71">
        <v>8.643372631188892E-2</v>
      </c>
      <c r="AE299" s="72"/>
      <c r="AF299" s="71">
        <v>145573.16585661678</v>
      </c>
      <c r="AG299" s="71">
        <v>43312.525369264797</v>
      </c>
      <c r="AH299" s="71">
        <v>177852.8260352299</v>
      </c>
      <c r="AI299" s="71">
        <v>1305596.7213279742</v>
      </c>
      <c r="AJ299" s="71">
        <v>1679985.7003493749</v>
      </c>
      <c r="AK299" s="71">
        <v>0</v>
      </c>
      <c r="AL299" s="71">
        <v>0</v>
      </c>
      <c r="AM299" s="71">
        <v>86240.374289726518</v>
      </c>
      <c r="AN299" s="71">
        <v>0</v>
      </c>
      <c r="AO299" s="71">
        <v>0</v>
      </c>
      <c r="AP299" s="71">
        <v>3438561.3132281867</v>
      </c>
      <c r="AQ299" s="72"/>
      <c r="AR299" s="71">
        <v>1</v>
      </c>
      <c r="AS299" s="71">
        <v>3</v>
      </c>
      <c r="AT299" s="71">
        <v>0</v>
      </c>
      <c r="AU299" s="71">
        <v>0</v>
      </c>
      <c r="AV299" s="71">
        <v>0</v>
      </c>
      <c r="AW299" s="71">
        <v>0</v>
      </c>
      <c r="AX299" s="71"/>
      <c r="AY299" s="72"/>
      <c r="AZ299" s="71">
        <v>3.3</v>
      </c>
      <c r="BA299" s="71">
        <v>42.7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2011</v>
      </c>
      <c r="B300" s="70">
        <v>204</v>
      </c>
      <c r="C300" s="70">
        <v>19</v>
      </c>
      <c r="D300" s="70">
        <v>12</v>
      </c>
      <c r="E300" s="70">
        <v>2022</v>
      </c>
      <c r="F300" s="70" t="s">
        <v>161</v>
      </c>
      <c r="G300" s="70" t="s">
        <v>1992</v>
      </c>
      <c r="H300" s="70" t="s">
        <v>1993</v>
      </c>
      <c r="I300" s="148"/>
      <c r="J300" s="71">
        <v>5.3145010317295717E-2</v>
      </c>
      <c r="K300" s="71">
        <v>5.3242396167901489E-2</v>
      </c>
      <c r="L300" s="71">
        <v>0.56428115365599485</v>
      </c>
      <c r="M300" s="71">
        <v>0.676226078070574</v>
      </c>
      <c r="N300" s="71">
        <v>0.85991846382090531</v>
      </c>
      <c r="O300" s="71">
        <v>0.67662967181213973</v>
      </c>
      <c r="P300" s="71">
        <v>1.2586306274814145</v>
      </c>
      <c r="Q300" s="71">
        <v>3.691139125194183E-2</v>
      </c>
      <c r="R300" s="71">
        <v>0</v>
      </c>
      <c r="S300" s="71">
        <v>8.1819007388098428E-2</v>
      </c>
      <c r="T300" s="72"/>
      <c r="U300" s="71">
        <v>17741</v>
      </c>
      <c r="V300" s="71">
        <v>27</v>
      </c>
      <c r="W300" s="71">
        <v>23</v>
      </c>
      <c r="X300" s="71">
        <v>200</v>
      </c>
      <c r="Y300" s="71">
        <v>338</v>
      </c>
      <c r="Z300" s="71">
        <v>473</v>
      </c>
      <c r="AA300" s="71">
        <v>275</v>
      </c>
      <c r="AB300" s="71">
        <v>627</v>
      </c>
      <c r="AC300" s="71">
        <v>0</v>
      </c>
      <c r="AD300" s="71">
        <v>8.1819007388098428E-2</v>
      </c>
      <c r="AE300" s="72"/>
      <c r="AF300" s="71">
        <v>90517.924258095663</v>
      </c>
      <c r="AG300" s="71">
        <v>41807.250240742265</v>
      </c>
      <c r="AH300" s="71">
        <v>174379.99370220024</v>
      </c>
      <c r="AI300" s="71">
        <v>1297151.2274555101</v>
      </c>
      <c r="AJ300" s="71">
        <v>1666225.4005287855</v>
      </c>
      <c r="AK300" s="71">
        <v>0</v>
      </c>
      <c r="AL300" s="71">
        <v>0</v>
      </c>
      <c r="AM300" s="71">
        <v>80962.813593261468</v>
      </c>
      <c r="AN300" s="71">
        <v>0</v>
      </c>
      <c r="AO300" s="71">
        <v>0</v>
      </c>
      <c r="AP300" s="71">
        <v>3351044.6097785952</v>
      </c>
      <c r="AQ300" s="72"/>
      <c r="AR300" s="71">
        <v>1</v>
      </c>
      <c r="AS300" s="71">
        <v>3</v>
      </c>
      <c r="AT300" s="71">
        <v>0</v>
      </c>
      <c r="AU300" s="71">
        <v>0</v>
      </c>
      <c r="AV300" s="71">
        <v>0</v>
      </c>
      <c r="AW300" s="71">
        <v>0</v>
      </c>
      <c r="AX300" s="71"/>
      <c r="AY300" s="72"/>
      <c r="AZ300" s="71">
        <v>3.3</v>
      </c>
      <c r="BA300" s="71">
        <v>42.7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2012</v>
      </c>
      <c r="B301" s="70">
        <v>204</v>
      </c>
      <c r="C301" s="70">
        <v>20</v>
      </c>
      <c r="D301" s="70">
        <v>12</v>
      </c>
      <c r="E301" s="70">
        <v>2023</v>
      </c>
      <c r="F301" s="70" t="s">
        <v>1539</v>
      </c>
      <c r="G301" s="70" t="s">
        <v>1992</v>
      </c>
      <c r="H301" s="70" t="s">
        <v>1993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3</v>
      </c>
      <c r="AT301" s="71">
        <v>0</v>
      </c>
      <c r="AU301" s="71">
        <v>0</v>
      </c>
      <c r="AV301" s="71">
        <v>0</v>
      </c>
      <c r="AW301" s="71">
        <v>0</v>
      </c>
      <c r="AX301" s="71"/>
      <c r="AY301" s="72"/>
      <c r="AZ301" s="71">
        <v>3.3</v>
      </c>
      <c r="BA301" s="71">
        <v>42.7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2013</v>
      </c>
      <c r="B302" s="70">
        <v>204</v>
      </c>
      <c r="C302" s="70">
        <v>21</v>
      </c>
      <c r="D302" s="70">
        <v>12</v>
      </c>
      <c r="E302" s="70">
        <v>2024</v>
      </c>
      <c r="F302" s="70" t="s">
        <v>1554</v>
      </c>
      <c r="G302" s="70" t="s">
        <v>1992</v>
      </c>
      <c r="H302" s="70" t="s">
        <v>1993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2014</v>
      </c>
      <c r="B303" s="70">
        <v>239</v>
      </c>
      <c r="C303" s="70">
        <v>1</v>
      </c>
      <c r="D303" s="70">
        <v>15</v>
      </c>
      <c r="E303" s="70">
        <v>1990</v>
      </c>
      <c r="F303" s="70" t="s">
        <v>787</v>
      </c>
      <c r="G303" s="70" t="s">
        <v>2015</v>
      </c>
      <c r="H303" s="70" t="s">
        <v>2016</v>
      </c>
      <c r="I303" s="148"/>
      <c r="J303" s="71">
        <v>0</v>
      </c>
      <c r="K303" s="71">
        <v>0.2171809728662619</v>
      </c>
      <c r="L303" s="71">
        <v>0</v>
      </c>
      <c r="M303" s="71">
        <v>0.60601325499816749</v>
      </c>
      <c r="N303" s="71">
        <v>1.534700894371082</v>
      </c>
      <c r="O303" s="71">
        <v>0.1021123411734374</v>
      </c>
      <c r="P303" s="71">
        <v>0.58069834461151482</v>
      </c>
      <c r="Q303" s="71">
        <v>5.2658781869990602E-2</v>
      </c>
      <c r="R303" s="71">
        <v>14.807611707989571</v>
      </c>
      <c r="S303" s="71">
        <v>3.8561170954430173E-2</v>
      </c>
      <c r="T303" s="72"/>
      <c r="U303" s="71">
        <v>0</v>
      </c>
      <c r="V303" s="71">
        <v>49</v>
      </c>
      <c r="W303" s="71">
        <v>0</v>
      </c>
      <c r="X303" s="71">
        <v>193</v>
      </c>
      <c r="Y303" s="71">
        <v>398</v>
      </c>
      <c r="Z303" s="71">
        <v>42</v>
      </c>
      <c r="AA303" s="71">
        <v>141</v>
      </c>
      <c r="AB303" s="71">
        <v>855</v>
      </c>
      <c r="AC303" s="71">
        <v>2564705</v>
      </c>
      <c r="AD303" s="71">
        <v>3.8561170954430173E-2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2017</v>
      </c>
      <c r="B304" s="70">
        <v>240</v>
      </c>
      <c r="C304" s="70">
        <v>2</v>
      </c>
      <c r="D304" s="70">
        <v>15</v>
      </c>
      <c r="E304" s="70">
        <v>2005</v>
      </c>
      <c r="F304" s="70" t="s">
        <v>789</v>
      </c>
      <c r="G304" s="70" t="s">
        <v>2015</v>
      </c>
      <c r="H304" s="70" t="s">
        <v>2016</v>
      </c>
      <c r="I304" s="148"/>
      <c r="J304" s="71">
        <v>0</v>
      </c>
      <c r="K304" s="71">
        <v>0.1332865287710136</v>
      </c>
      <c r="L304" s="71">
        <v>0</v>
      </c>
      <c r="M304" s="71">
        <v>1.088658222205221</v>
      </c>
      <c r="N304" s="71">
        <v>1.810819719740494</v>
      </c>
      <c r="O304" s="71">
        <v>0.4138950627246456</v>
      </c>
      <c r="P304" s="71">
        <v>1.045962009671118</v>
      </c>
      <c r="Q304" s="71">
        <v>4.32431086343101E-2</v>
      </c>
      <c r="R304" s="71">
        <v>10.770342151379049</v>
      </c>
      <c r="S304" s="71">
        <v>5.2166240000000003E-2</v>
      </c>
      <c r="T304" s="72"/>
      <c r="U304" s="71">
        <v>0</v>
      </c>
      <c r="V304" s="71">
        <v>38</v>
      </c>
      <c r="W304" s="71">
        <v>0</v>
      </c>
      <c r="X304" s="71">
        <v>151</v>
      </c>
      <c r="Y304" s="71">
        <v>375</v>
      </c>
      <c r="Z304" s="71">
        <v>197</v>
      </c>
      <c r="AA304" s="71">
        <v>208</v>
      </c>
      <c r="AB304" s="71">
        <v>734</v>
      </c>
      <c r="AC304" s="71">
        <v>1904512</v>
      </c>
      <c r="AD304" s="71">
        <v>5.2166240000000003E-2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2018</v>
      </c>
      <c r="B305" s="70">
        <v>241</v>
      </c>
      <c r="C305" s="70">
        <v>3</v>
      </c>
      <c r="D305" s="70">
        <v>15</v>
      </c>
      <c r="E305" s="70">
        <v>2006</v>
      </c>
      <c r="F305" s="70" t="s">
        <v>790</v>
      </c>
      <c r="G305" s="70" t="s">
        <v>2015</v>
      </c>
      <c r="H305" s="70" t="s">
        <v>2016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2019</v>
      </c>
      <c r="B306" s="70">
        <v>242</v>
      </c>
      <c r="C306" s="70">
        <v>4</v>
      </c>
      <c r="D306" s="70">
        <v>15</v>
      </c>
      <c r="E306" s="70">
        <v>2007</v>
      </c>
      <c r="F306" s="70" t="s">
        <v>791</v>
      </c>
      <c r="G306" s="70" t="s">
        <v>2015</v>
      </c>
      <c r="H306" s="70" t="s">
        <v>2016</v>
      </c>
      <c r="I306" s="148"/>
      <c r="J306" s="71">
        <v>0</v>
      </c>
      <c r="K306" s="71">
        <v>9.7892184437819968E-2</v>
      </c>
      <c r="L306" s="71">
        <v>0</v>
      </c>
      <c r="M306" s="71">
        <v>1.5778041172866299</v>
      </c>
      <c r="N306" s="71">
        <v>1.9346114942319299</v>
      </c>
      <c r="O306" s="71">
        <v>0.37187397487721108</v>
      </c>
      <c r="P306" s="71">
        <v>1.041726287719108</v>
      </c>
      <c r="Q306" s="71">
        <v>4.2982705314868502E-2</v>
      </c>
      <c r="R306" s="71">
        <v>10.531954917991319</v>
      </c>
      <c r="S306" s="71">
        <v>5.0768929999999997E-2</v>
      </c>
      <c r="T306" s="72"/>
      <c r="U306" s="71">
        <v>0</v>
      </c>
      <c r="V306" s="71">
        <v>27</v>
      </c>
      <c r="W306" s="71">
        <v>0</v>
      </c>
      <c r="X306" s="71">
        <v>234</v>
      </c>
      <c r="Y306" s="71">
        <v>362</v>
      </c>
      <c r="Z306" s="71">
        <v>184</v>
      </c>
      <c r="AA306" s="71">
        <v>204</v>
      </c>
      <c r="AB306" s="71">
        <v>691</v>
      </c>
      <c r="AC306" s="71">
        <v>1915794</v>
      </c>
      <c r="AD306" s="71">
        <v>5.0768929999999997E-2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2020</v>
      </c>
      <c r="B307" s="70">
        <v>243</v>
      </c>
      <c r="C307" s="70">
        <v>5</v>
      </c>
      <c r="D307" s="70">
        <v>15</v>
      </c>
      <c r="E307" s="70">
        <v>2008</v>
      </c>
      <c r="F307" s="70" t="s">
        <v>792</v>
      </c>
      <c r="G307" s="70" t="s">
        <v>2015</v>
      </c>
      <c r="H307" s="70" t="s">
        <v>2016</v>
      </c>
      <c r="I307" s="148"/>
      <c r="J307" s="71">
        <v>0</v>
      </c>
      <c r="K307" s="71">
        <v>7.4254706472207416E-2</v>
      </c>
      <c r="L307" s="71">
        <v>0</v>
      </c>
      <c r="M307" s="71">
        <v>1.5005437919272711</v>
      </c>
      <c r="N307" s="71">
        <v>1.954183201138967</v>
      </c>
      <c r="O307" s="71">
        <v>0.36512199534439982</v>
      </c>
      <c r="P307" s="71">
        <v>1.0099349956399959</v>
      </c>
      <c r="Q307" s="71">
        <v>4.0573653718666502E-2</v>
      </c>
      <c r="R307" s="71">
        <v>10.14407926391657</v>
      </c>
      <c r="S307" s="71">
        <v>4.7508539999999988E-2</v>
      </c>
      <c r="T307" s="72"/>
      <c r="U307" s="71">
        <v>0</v>
      </c>
      <c r="V307" s="71">
        <v>27</v>
      </c>
      <c r="W307" s="71">
        <v>0</v>
      </c>
      <c r="X307" s="71">
        <v>234</v>
      </c>
      <c r="Y307" s="71">
        <v>353</v>
      </c>
      <c r="Z307" s="71">
        <v>187</v>
      </c>
      <c r="AA307" s="71">
        <v>198</v>
      </c>
      <c r="AB307" s="71">
        <v>663</v>
      </c>
      <c r="AC307" s="71">
        <v>1916077</v>
      </c>
      <c r="AD307" s="71">
        <v>4.7508539999999988E-2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2021</v>
      </c>
      <c r="B308" s="70">
        <v>244</v>
      </c>
      <c r="C308" s="70">
        <v>6</v>
      </c>
      <c r="D308" s="70">
        <v>15</v>
      </c>
      <c r="E308" s="70">
        <v>2009</v>
      </c>
      <c r="F308" s="70" t="s">
        <v>176</v>
      </c>
      <c r="G308" s="70" t="s">
        <v>2015</v>
      </c>
      <c r="H308" s="70" t="s">
        <v>2016</v>
      </c>
      <c r="I308" s="148"/>
      <c r="J308" s="71">
        <v>0</v>
      </c>
      <c r="K308" s="71">
        <v>5.9301008223811381E-2</v>
      </c>
      <c r="L308" s="71">
        <v>0</v>
      </c>
      <c r="M308" s="71">
        <v>1.5817079203541089</v>
      </c>
      <c r="N308" s="71">
        <v>1.624332210679746</v>
      </c>
      <c r="O308" s="71">
        <v>0.37584732002376248</v>
      </c>
      <c r="P308" s="71">
        <v>1.008596746310932</v>
      </c>
      <c r="Q308" s="71">
        <v>3.7310309348220501E-2</v>
      </c>
      <c r="R308" s="71">
        <v>19.179956824094361</v>
      </c>
      <c r="S308" s="71">
        <v>4.8905849999999987E-2</v>
      </c>
      <c r="T308" s="72"/>
      <c r="U308" s="71">
        <v>0</v>
      </c>
      <c r="V308" s="71">
        <v>21</v>
      </c>
      <c r="W308" s="71">
        <v>0</v>
      </c>
      <c r="X308" s="71">
        <v>269</v>
      </c>
      <c r="Y308" s="71">
        <v>340</v>
      </c>
      <c r="Z308" s="71">
        <v>190</v>
      </c>
      <c r="AA308" s="71">
        <v>203</v>
      </c>
      <c r="AB308" s="71">
        <v>640</v>
      </c>
      <c r="AC308" s="71">
        <v>3534361</v>
      </c>
      <c r="AD308" s="71">
        <v>4.8905849999999987E-2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2022</v>
      </c>
      <c r="B309" s="70">
        <v>245</v>
      </c>
      <c r="C309" s="70">
        <v>7</v>
      </c>
      <c r="D309" s="70">
        <v>15</v>
      </c>
      <c r="E309" s="70">
        <v>2010</v>
      </c>
      <c r="F309" s="70" t="s">
        <v>177</v>
      </c>
      <c r="G309" s="70" t="s">
        <v>2015</v>
      </c>
      <c r="H309" s="70" t="s">
        <v>2016</v>
      </c>
      <c r="I309" s="148"/>
      <c r="J309" s="71">
        <v>0</v>
      </c>
      <c r="K309" s="71">
        <v>6.7428364577313327E-2</v>
      </c>
      <c r="L309" s="71">
        <v>0</v>
      </c>
      <c r="M309" s="71">
        <v>1.8367857164823691</v>
      </c>
      <c r="N309" s="71">
        <v>1.9295276689984551</v>
      </c>
      <c r="O309" s="71">
        <v>0.36820192810740399</v>
      </c>
      <c r="P309" s="71">
        <v>1.0395260028168629</v>
      </c>
      <c r="Q309" s="71">
        <v>3.9301972165871099E-2</v>
      </c>
      <c r="R309" s="71">
        <v>10.990899399492109</v>
      </c>
      <c r="S309" s="71">
        <v>4.9371619999999998E-2</v>
      </c>
      <c r="T309" s="72"/>
      <c r="U309" s="71">
        <v>0</v>
      </c>
      <c r="V309" s="71">
        <v>21</v>
      </c>
      <c r="W309" s="71">
        <v>0</v>
      </c>
      <c r="X309" s="71">
        <v>269</v>
      </c>
      <c r="Y309" s="71">
        <v>343</v>
      </c>
      <c r="Z309" s="71">
        <v>187</v>
      </c>
      <c r="AA309" s="71">
        <v>204</v>
      </c>
      <c r="AB309" s="71">
        <v>646</v>
      </c>
      <c r="AC309" s="71">
        <v>1919325</v>
      </c>
      <c r="AD309" s="71">
        <v>4.9371619999999998E-2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2023</v>
      </c>
      <c r="B310" s="70">
        <v>246</v>
      </c>
      <c r="C310" s="70">
        <v>8</v>
      </c>
      <c r="D310" s="70">
        <v>15</v>
      </c>
      <c r="E310" s="70">
        <v>2011</v>
      </c>
      <c r="F310" s="70" t="s">
        <v>178</v>
      </c>
      <c r="G310" s="70" t="s">
        <v>2015</v>
      </c>
      <c r="H310" s="70" t="s">
        <v>2016</v>
      </c>
      <c r="I310" s="148"/>
      <c r="J310" s="71">
        <v>0</v>
      </c>
      <c r="K310" s="71">
        <v>6.8557760904611673E-2</v>
      </c>
      <c r="L310" s="71">
        <v>0</v>
      </c>
      <c r="M310" s="71">
        <v>1.6682124412900701</v>
      </c>
      <c r="N310" s="71">
        <v>1.7251087406999921</v>
      </c>
      <c r="O310" s="71">
        <v>0.36422708380753616</v>
      </c>
      <c r="P310" s="71">
        <v>0.98474308990044457</v>
      </c>
      <c r="Q310" s="71">
        <v>4.2246579165794503E-2</v>
      </c>
      <c r="R310" s="71">
        <v>10.85233275266503</v>
      </c>
      <c r="S310" s="71">
        <v>4.8905849999999987E-2</v>
      </c>
      <c r="T310" s="72"/>
      <c r="U310" s="71">
        <v>0</v>
      </c>
      <c r="V310" s="71">
        <v>21</v>
      </c>
      <c r="W310" s="71">
        <v>0</v>
      </c>
      <c r="X310" s="71">
        <v>269</v>
      </c>
      <c r="Y310" s="71">
        <v>332</v>
      </c>
      <c r="Z310" s="71">
        <v>189</v>
      </c>
      <c r="AA310" s="71">
        <v>199</v>
      </c>
      <c r="AB310" s="71">
        <v>602</v>
      </c>
      <c r="AC310" s="71">
        <v>1891993</v>
      </c>
      <c r="AD310" s="71">
        <v>4.8905849999999987E-2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2024</v>
      </c>
      <c r="B311" s="70">
        <v>247</v>
      </c>
      <c r="C311" s="70">
        <v>9</v>
      </c>
      <c r="D311" s="70">
        <v>15</v>
      </c>
      <c r="E311" s="70">
        <v>2012</v>
      </c>
      <c r="F311" s="70" t="s">
        <v>179</v>
      </c>
      <c r="G311" s="1064" t="s">
        <v>2015</v>
      </c>
      <c r="H311" s="70" t="s">
        <v>2016</v>
      </c>
      <c r="I311" s="148"/>
      <c r="J311" s="71">
        <v>0</v>
      </c>
      <c r="K311" s="71">
        <v>6.4390091296257182E-2</v>
      </c>
      <c r="L311" s="71">
        <v>0</v>
      </c>
      <c r="M311" s="71">
        <v>1.721761427140827</v>
      </c>
      <c r="N311" s="71">
        <v>1.932405859885937</v>
      </c>
      <c r="O311" s="71">
        <v>0.37665662562056751</v>
      </c>
      <c r="P311" s="71">
        <v>0.9853691779293664</v>
      </c>
      <c r="Q311" s="71">
        <v>4.4832613809569599E-2</v>
      </c>
      <c r="R311" s="71">
        <v>11.191407780665591</v>
      </c>
      <c r="S311" s="71">
        <v>4.8440080000000003E-2</v>
      </c>
      <c r="T311" s="72"/>
      <c r="U311" s="71">
        <v>0</v>
      </c>
      <c r="V311" s="71">
        <v>21</v>
      </c>
      <c r="W311" s="71">
        <v>0</v>
      </c>
      <c r="X311" s="71">
        <v>269</v>
      </c>
      <c r="Y311" s="71">
        <v>333</v>
      </c>
      <c r="Z311" s="71">
        <v>197</v>
      </c>
      <c r="AA311" s="71">
        <v>198</v>
      </c>
      <c r="AB311" s="71">
        <v>588</v>
      </c>
      <c r="AC311" s="71">
        <v>1900572</v>
      </c>
      <c r="AD311" s="71">
        <v>4.8440080000000003E-2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2025</v>
      </c>
      <c r="B312" s="70">
        <v>248</v>
      </c>
      <c r="C312" s="70">
        <v>10</v>
      </c>
      <c r="D312" s="70">
        <v>15</v>
      </c>
      <c r="E312" s="70">
        <v>2013</v>
      </c>
      <c r="F312" s="70" t="s">
        <v>180</v>
      </c>
      <c r="G312" s="1064" t="s">
        <v>2015</v>
      </c>
      <c r="H312" s="70" t="s">
        <v>2016</v>
      </c>
      <c r="I312" s="148"/>
      <c r="J312" s="71">
        <v>0</v>
      </c>
      <c r="K312" s="71">
        <v>5.4058554642006262E-2</v>
      </c>
      <c r="L312" s="71">
        <v>0</v>
      </c>
      <c r="M312" s="71">
        <v>1.670203133399822</v>
      </c>
      <c r="N312" s="71">
        <v>1.704742935380605</v>
      </c>
      <c r="O312" s="71">
        <v>0.37153983226740672</v>
      </c>
      <c r="P312" s="71">
        <v>1.0240496035769027</v>
      </c>
      <c r="Q312" s="71">
        <v>4.61808715974069E-2</v>
      </c>
      <c r="R312" s="71">
        <v>11.235649795107429</v>
      </c>
      <c r="S312" s="71">
        <v>4.8905849999999987E-2</v>
      </c>
      <c r="T312" s="72"/>
      <c r="U312" s="71">
        <v>0</v>
      </c>
      <c r="V312" s="71">
        <v>21</v>
      </c>
      <c r="W312" s="71">
        <v>0</v>
      </c>
      <c r="X312" s="71">
        <v>269</v>
      </c>
      <c r="Y312" s="71">
        <v>337</v>
      </c>
      <c r="Z312" s="71">
        <v>203</v>
      </c>
      <c r="AA312" s="71">
        <v>205</v>
      </c>
      <c r="AB312" s="71">
        <v>597</v>
      </c>
      <c r="AC312" s="71">
        <v>1862554</v>
      </c>
      <c r="AD312" s="71">
        <v>4.8905849999999987E-2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2026</v>
      </c>
      <c r="B313" s="70">
        <v>249</v>
      </c>
      <c r="C313" s="70">
        <v>11</v>
      </c>
      <c r="D313" s="70">
        <v>15</v>
      </c>
      <c r="E313" s="70">
        <v>2014</v>
      </c>
      <c r="F313" s="70" t="s">
        <v>181</v>
      </c>
      <c r="G313" s="70" t="s">
        <v>2015</v>
      </c>
      <c r="H313" s="70" t="s">
        <v>2016</v>
      </c>
      <c r="I313" s="148"/>
      <c r="J313" s="71">
        <v>0</v>
      </c>
      <c r="K313" s="71">
        <v>6.5217937708632184E-2</v>
      </c>
      <c r="L313" s="71">
        <v>0</v>
      </c>
      <c r="M313" s="71">
        <v>1.6401913328708611</v>
      </c>
      <c r="N313" s="71">
        <v>1.705408073563595</v>
      </c>
      <c r="O313" s="71">
        <v>0.36492909452103173</v>
      </c>
      <c r="P313" s="71">
        <v>1.0143084698383535</v>
      </c>
      <c r="Q313" s="71">
        <v>4.3936708546964402E-2</v>
      </c>
      <c r="R313" s="71">
        <v>11.42041656946166</v>
      </c>
      <c r="S313" s="71">
        <v>1.5370409999999999E-2</v>
      </c>
      <c r="T313" s="72"/>
      <c r="U313" s="71">
        <v>0</v>
      </c>
      <c r="V313" s="71">
        <v>22</v>
      </c>
      <c r="W313" s="71">
        <v>0</v>
      </c>
      <c r="X313" s="71">
        <v>241</v>
      </c>
      <c r="Y313" s="71">
        <v>335</v>
      </c>
      <c r="Z313" s="71">
        <v>210</v>
      </c>
      <c r="AA313" s="71">
        <v>202</v>
      </c>
      <c r="AB313" s="71">
        <v>592</v>
      </c>
      <c r="AC313" s="71">
        <v>1899136</v>
      </c>
      <c r="AD313" s="71">
        <v>1.5370409999999999E-2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2027</v>
      </c>
      <c r="B314" s="70">
        <v>250</v>
      </c>
      <c r="C314" s="70">
        <v>12</v>
      </c>
      <c r="D314" s="70">
        <v>15</v>
      </c>
      <c r="E314" s="70">
        <v>2015</v>
      </c>
      <c r="F314" s="70" t="s">
        <v>182</v>
      </c>
      <c r="G314" s="70" t="s">
        <v>2015</v>
      </c>
      <c r="H314" s="70" t="s">
        <v>2016</v>
      </c>
      <c r="I314" s="148"/>
      <c r="J314" s="71">
        <v>0</v>
      </c>
      <c r="K314" s="71">
        <v>6.2140487802277621E-2</v>
      </c>
      <c r="L314" s="71">
        <v>0</v>
      </c>
      <c r="M314" s="71">
        <v>2.3290328174010999</v>
      </c>
      <c r="N314" s="71">
        <v>1.4659419688472171</v>
      </c>
      <c r="O314" s="71">
        <v>0.37005648974636335</v>
      </c>
      <c r="P314" s="71">
        <v>1.0352110176097944</v>
      </c>
      <c r="Q314" s="71">
        <v>4.3011205998222099E-2</v>
      </c>
      <c r="R314" s="71">
        <v>11.002623739172694</v>
      </c>
      <c r="S314" s="71">
        <v>4.2850840000000001E-2</v>
      </c>
      <c r="T314" s="72"/>
      <c r="U314" s="71">
        <v>0</v>
      </c>
      <c r="V314" s="71">
        <v>22</v>
      </c>
      <c r="W314" s="71">
        <v>0</v>
      </c>
      <c r="X314" s="71">
        <v>241</v>
      </c>
      <c r="Y314" s="71">
        <v>337</v>
      </c>
      <c r="Z314" s="71">
        <v>215</v>
      </c>
      <c r="AA314" s="71">
        <v>206</v>
      </c>
      <c r="AB314" s="71">
        <v>592</v>
      </c>
      <c r="AC314" s="71">
        <v>1880719</v>
      </c>
      <c r="AD314" s="71">
        <v>4.2850840000000001E-2</v>
      </c>
      <c r="AE314" s="72"/>
      <c r="AF314" s="71">
        <v>0</v>
      </c>
      <c r="AG314" s="71">
        <v>40250.698970366633</v>
      </c>
      <c r="AH314" s="71">
        <v>0</v>
      </c>
      <c r="AI314" s="71">
        <v>2609984.8930301871</v>
      </c>
      <c r="AJ314" s="71">
        <v>1806478.530089491</v>
      </c>
      <c r="AK314" s="71">
        <v>0</v>
      </c>
      <c r="AL314" s="71">
        <v>0</v>
      </c>
      <c r="AM314" s="71">
        <v>81131.116653400444</v>
      </c>
      <c r="AN314" s="71">
        <v>0</v>
      </c>
      <c r="AO314" s="71">
        <v>0</v>
      </c>
      <c r="AP314" s="71">
        <v>4537845.2387434458</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2028</v>
      </c>
      <c r="B315" s="70">
        <v>251</v>
      </c>
      <c r="C315" s="70">
        <v>13</v>
      </c>
      <c r="D315" s="70">
        <v>15</v>
      </c>
      <c r="E315" s="70">
        <v>2016</v>
      </c>
      <c r="F315" s="70" t="s">
        <v>155</v>
      </c>
      <c r="G315" s="70" t="s">
        <v>2015</v>
      </c>
      <c r="H315" s="70" t="s">
        <v>2016</v>
      </c>
      <c r="I315" s="148"/>
      <c r="J315" s="71">
        <v>0</v>
      </c>
      <c r="K315" s="71">
        <v>6.1024328180692977E-2</v>
      </c>
      <c r="L315" s="71">
        <v>0</v>
      </c>
      <c r="M315" s="71">
        <v>1.3911037050441666</v>
      </c>
      <c r="N315" s="71">
        <v>1.634672757914746</v>
      </c>
      <c r="O315" s="71">
        <v>0.36896329914262482</v>
      </c>
      <c r="P315" s="71">
        <v>0.98146183068026516</v>
      </c>
      <c r="Q315" s="71">
        <v>4.273237685004018E-2</v>
      </c>
      <c r="R315" s="71">
        <v>10.858906456626993</v>
      </c>
      <c r="S315" s="71">
        <v>2.6548889999999995E-2</v>
      </c>
      <c r="T315" s="72"/>
      <c r="U315" s="71">
        <v>0</v>
      </c>
      <c r="V315" s="71">
        <v>22</v>
      </c>
      <c r="W315" s="71">
        <v>0</v>
      </c>
      <c r="X315" s="71">
        <v>241</v>
      </c>
      <c r="Y315" s="71">
        <v>349</v>
      </c>
      <c r="Z315" s="71">
        <v>217</v>
      </c>
      <c r="AA315" s="71">
        <v>202</v>
      </c>
      <c r="AB315" s="71">
        <v>605</v>
      </c>
      <c r="AC315" s="71">
        <v>1854594.333362848</v>
      </c>
      <c r="AD315" s="71">
        <v>2.6548889999999999E-2</v>
      </c>
      <c r="AE315" s="72"/>
      <c r="AF315" s="71">
        <v>0</v>
      </c>
      <c r="AG315" s="71">
        <v>38472.785368509984</v>
      </c>
      <c r="AH315" s="71">
        <v>0</v>
      </c>
      <c r="AI315" s="71">
        <v>1612770.489927982</v>
      </c>
      <c r="AJ315" s="71">
        <v>1978605.288142211</v>
      </c>
      <c r="AK315" s="71">
        <v>0</v>
      </c>
      <c r="AL315" s="71">
        <v>0</v>
      </c>
      <c r="AM315" s="71">
        <v>82977.12716244669</v>
      </c>
      <c r="AN315" s="71">
        <v>0</v>
      </c>
      <c r="AO315" s="71">
        <v>0</v>
      </c>
      <c r="AP315" s="71">
        <v>3712825.69060115</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2029</v>
      </c>
      <c r="B316" s="70">
        <v>252</v>
      </c>
      <c r="C316" s="70">
        <v>14</v>
      </c>
      <c r="D316" s="70">
        <v>15</v>
      </c>
      <c r="E316" s="70">
        <v>2017</v>
      </c>
      <c r="F316" s="70" t="s">
        <v>156</v>
      </c>
      <c r="G316" s="70" t="s">
        <v>2015</v>
      </c>
      <c r="H316" s="70" t="s">
        <v>2016</v>
      </c>
      <c r="I316" s="148"/>
      <c r="J316" s="71">
        <v>0</v>
      </c>
      <c r="K316" s="71">
        <v>6.0450214799174992E-2</v>
      </c>
      <c r="L316" s="71">
        <v>0</v>
      </c>
      <c r="M316" s="71">
        <v>1.2614733463234888</v>
      </c>
      <c r="N316" s="71">
        <v>1.8161903850288001</v>
      </c>
      <c r="O316" s="71">
        <v>0.36963288521330062</v>
      </c>
      <c r="P316" s="71">
        <v>1.0090402261094276</v>
      </c>
      <c r="Q316" s="71">
        <v>4.1937884281957397E-2</v>
      </c>
      <c r="R316" s="71">
        <v>10.229172943834321</v>
      </c>
      <c r="S316" s="71">
        <v>2.4685809999999999E-2</v>
      </c>
      <c r="T316" s="72"/>
      <c r="U316" s="71">
        <v>0</v>
      </c>
      <c r="V316" s="71">
        <v>22</v>
      </c>
      <c r="W316" s="71">
        <v>0</v>
      </c>
      <c r="X316" s="71">
        <v>241</v>
      </c>
      <c r="Y316" s="71">
        <v>350</v>
      </c>
      <c r="Z316" s="71">
        <v>221</v>
      </c>
      <c r="AA316" s="71">
        <v>209</v>
      </c>
      <c r="AB316" s="71">
        <v>614</v>
      </c>
      <c r="AC316" s="71">
        <v>1781707</v>
      </c>
      <c r="AD316" s="71">
        <v>2.4685809999999999E-2</v>
      </c>
      <c r="AE316" s="72"/>
      <c r="AF316" s="71">
        <v>0</v>
      </c>
      <c r="AG316" s="71">
        <v>38629.345269533856</v>
      </c>
      <c r="AH316" s="71">
        <v>0</v>
      </c>
      <c r="AI316" s="71">
        <v>1530398.9277663119</v>
      </c>
      <c r="AJ316" s="71">
        <v>2295074.8538014712</v>
      </c>
      <c r="AK316" s="71">
        <v>0</v>
      </c>
      <c r="AL316" s="71">
        <v>0</v>
      </c>
      <c r="AM316" s="71">
        <v>84343.265655713461</v>
      </c>
      <c r="AN316" s="71">
        <v>0</v>
      </c>
      <c r="AO316" s="71">
        <v>0</v>
      </c>
      <c r="AP316" s="71">
        <v>3948446.3924930305</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2030</v>
      </c>
      <c r="B317" s="70">
        <v>253</v>
      </c>
      <c r="C317" s="70">
        <v>15</v>
      </c>
      <c r="D317" s="70">
        <v>15</v>
      </c>
      <c r="E317" s="70">
        <v>2018</v>
      </c>
      <c r="F317" s="70" t="s">
        <v>183</v>
      </c>
      <c r="G317" s="70" t="s">
        <v>2015</v>
      </c>
      <c r="H317" s="70" t="s">
        <v>2016</v>
      </c>
      <c r="I317" s="148"/>
      <c r="J317" s="71">
        <v>0</v>
      </c>
      <c r="K317" s="71">
        <v>5.5580569636346465E-2</v>
      </c>
      <c r="L317" s="71">
        <v>0</v>
      </c>
      <c r="M317" s="71">
        <v>1.1852020790632605</v>
      </c>
      <c r="N317" s="71">
        <v>1.5014210635276439</v>
      </c>
      <c r="O317" s="71">
        <v>0.37253503090807688</v>
      </c>
      <c r="P317" s="71">
        <v>1.0133356557012836</v>
      </c>
      <c r="Q317" s="71">
        <v>4.0436971696567098E-2</v>
      </c>
      <c r="R317" s="71">
        <v>10.29497119514285</v>
      </c>
      <c r="S317" s="71">
        <v>3.7261599999999999E-2</v>
      </c>
      <c r="T317" s="72"/>
      <c r="U317" s="71">
        <v>0</v>
      </c>
      <c r="V317" s="71">
        <v>22</v>
      </c>
      <c r="W317" s="71">
        <v>0</v>
      </c>
      <c r="X317" s="71">
        <v>241</v>
      </c>
      <c r="Y317" s="71">
        <v>364</v>
      </c>
      <c r="Z317" s="71">
        <v>227</v>
      </c>
      <c r="AA317" s="71">
        <v>212</v>
      </c>
      <c r="AB317" s="71">
        <v>638</v>
      </c>
      <c r="AC317" s="71">
        <v>1786140</v>
      </c>
      <c r="AD317" s="71">
        <v>3.7261599999999999E-2</v>
      </c>
      <c r="AE317" s="72"/>
      <c r="AF317" s="71">
        <v>0</v>
      </c>
      <c r="AG317" s="71">
        <v>34464.831770805213</v>
      </c>
      <c r="AH317" s="71">
        <v>0</v>
      </c>
      <c r="AI317" s="71">
        <v>1477282.1535983791</v>
      </c>
      <c r="AJ317" s="71">
        <v>2006839.010154987</v>
      </c>
      <c r="AK317" s="71">
        <v>0</v>
      </c>
      <c r="AL317" s="71">
        <v>0</v>
      </c>
      <c r="AM317" s="71">
        <v>87821.408634031977</v>
      </c>
      <c r="AN317" s="71">
        <v>0</v>
      </c>
      <c r="AO317" s="71">
        <v>0</v>
      </c>
      <c r="AP317" s="71">
        <v>3606407.4041582034</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2031</v>
      </c>
      <c r="B318" s="70">
        <v>254</v>
      </c>
      <c r="C318" s="70">
        <v>16</v>
      </c>
      <c r="D318" s="70">
        <v>15</v>
      </c>
      <c r="E318" s="70">
        <v>2019</v>
      </c>
      <c r="F318" s="70" t="s">
        <v>158</v>
      </c>
      <c r="G318" s="70" t="s">
        <v>2015</v>
      </c>
      <c r="H318" s="70" t="s">
        <v>2016</v>
      </c>
      <c r="I318" s="148"/>
      <c r="J318" s="71">
        <v>0</v>
      </c>
      <c r="K318" s="71">
        <v>4.9796216034057268E-2</v>
      </c>
      <c r="L318" s="71">
        <v>0</v>
      </c>
      <c r="M318" s="71">
        <v>1.1853680715417969</v>
      </c>
      <c r="N318" s="71">
        <v>1.3825215404529487</v>
      </c>
      <c r="O318" s="71">
        <v>0.37376190505053375</v>
      </c>
      <c r="P318" s="71">
        <v>1.030609611206635</v>
      </c>
      <c r="Q318" s="71">
        <v>3.9741381386319503E-2</v>
      </c>
      <c r="R318" s="71">
        <v>10.611733048409576</v>
      </c>
      <c r="S318" s="71">
        <v>3.7261599999999999E-2</v>
      </c>
      <c r="T318" s="72"/>
      <c r="U318" s="71">
        <v>0</v>
      </c>
      <c r="V318" s="71">
        <v>22</v>
      </c>
      <c r="W318" s="71">
        <v>0</v>
      </c>
      <c r="X318" s="71">
        <v>241</v>
      </c>
      <c r="Y318" s="71">
        <v>361</v>
      </c>
      <c r="Z318" s="71">
        <v>234</v>
      </c>
      <c r="AA318" s="71">
        <v>214</v>
      </c>
      <c r="AB318" s="71">
        <v>644</v>
      </c>
      <c r="AC318" s="71">
        <v>1871252</v>
      </c>
      <c r="AD318" s="71">
        <v>3.7261599999999999E-2</v>
      </c>
      <c r="AE318" s="72"/>
      <c r="AF318" s="71">
        <v>0</v>
      </c>
      <c r="AG318" s="71">
        <v>33376.246848521187</v>
      </c>
      <c r="AH318" s="71">
        <v>0</v>
      </c>
      <c r="AI318" s="71">
        <v>1682292.985423133</v>
      </c>
      <c r="AJ318" s="71">
        <v>2010140.267047226</v>
      </c>
      <c r="AK318" s="71">
        <v>0</v>
      </c>
      <c r="AL318" s="71">
        <v>0</v>
      </c>
      <c r="AM318" s="71">
        <v>87707.951970595619</v>
      </c>
      <c r="AN318" s="71">
        <v>0</v>
      </c>
      <c r="AO318" s="71">
        <v>0</v>
      </c>
      <c r="AP318" s="71">
        <v>3813517.4512894754</v>
      </c>
      <c r="AQ318" s="72"/>
      <c r="AR318" s="71">
        <v>0</v>
      </c>
      <c r="AS318" s="71">
        <v>0</v>
      </c>
      <c r="AT318" s="71">
        <v>0</v>
      </c>
      <c r="AU318" s="71">
        <v>0</v>
      </c>
      <c r="AV318" s="71">
        <v>0</v>
      </c>
      <c r="AW318" s="71">
        <v>0</v>
      </c>
      <c r="AX318" s="71"/>
      <c r="AY318" s="72"/>
      <c r="AZ318" s="71">
        <v>0</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2032</v>
      </c>
      <c r="B319" s="70">
        <v>255</v>
      </c>
      <c r="C319" s="70">
        <v>17</v>
      </c>
      <c r="D319" s="70">
        <v>15</v>
      </c>
      <c r="E319" s="70">
        <v>2020</v>
      </c>
      <c r="F319" s="70" t="s">
        <v>159</v>
      </c>
      <c r="G319" s="70" t="s">
        <v>2015</v>
      </c>
      <c r="H319" s="70" t="s">
        <v>2016</v>
      </c>
      <c r="I319" s="148"/>
      <c r="J319" s="71">
        <v>0</v>
      </c>
      <c r="K319" s="71">
        <v>7.7167948750114262E-2</v>
      </c>
      <c r="L319" s="71">
        <v>0</v>
      </c>
      <c r="M319" s="71">
        <v>1.1683861731571612</v>
      </c>
      <c r="N319" s="71">
        <v>1.3456209875492775</v>
      </c>
      <c r="O319" s="71">
        <v>0.32606883533701769</v>
      </c>
      <c r="P319" s="71">
        <v>0.97868726505353465</v>
      </c>
      <c r="Q319" s="71">
        <v>3.80296665923033E-2</v>
      </c>
      <c r="R319" s="71">
        <v>10.598620599286942</v>
      </c>
      <c r="S319" s="71">
        <v>3.6795829999999988E-2</v>
      </c>
      <c r="T319" s="72"/>
      <c r="U319" s="71">
        <v>0</v>
      </c>
      <c r="V319" s="71">
        <v>30</v>
      </c>
      <c r="W319" s="71">
        <v>0</v>
      </c>
      <c r="X319" s="71">
        <v>251</v>
      </c>
      <c r="Y319" s="71">
        <v>363</v>
      </c>
      <c r="Z319" s="71">
        <v>233</v>
      </c>
      <c r="AA319" s="71">
        <v>216</v>
      </c>
      <c r="AB319" s="71">
        <v>645</v>
      </c>
      <c r="AC319" s="71">
        <v>1878814.9999999993</v>
      </c>
      <c r="AD319" s="71">
        <v>3.6795829999999988E-2</v>
      </c>
      <c r="AE319" s="72"/>
      <c r="AF319" s="71"/>
      <c r="AG319" s="71">
        <v>50209.557660877152</v>
      </c>
      <c r="AH319" s="71">
        <v>0</v>
      </c>
      <c r="AI319" s="71">
        <v>1751223.707717102</v>
      </c>
      <c r="AJ319" s="71">
        <v>2192887.8410263341</v>
      </c>
      <c r="AK319" s="71"/>
      <c r="AL319" s="71"/>
      <c r="AM319" s="71">
        <v>84179.666099463677</v>
      </c>
      <c r="AN319" s="71"/>
      <c r="AO319" s="71"/>
      <c r="AP319" s="71">
        <v>4078500.7725037769</v>
      </c>
      <c r="AQ319" s="72"/>
      <c r="AR319" s="71">
        <v>0</v>
      </c>
      <c r="AS319" s="71">
        <v>0</v>
      </c>
      <c r="AT319" s="71">
        <v>0</v>
      </c>
      <c r="AU319" s="71">
        <v>0</v>
      </c>
      <c r="AV319" s="71">
        <v>0</v>
      </c>
      <c r="AW319" s="71">
        <v>0</v>
      </c>
      <c r="AX319" s="71"/>
      <c r="AY319" s="72"/>
      <c r="AZ319" s="71">
        <v>0</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2033</v>
      </c>
      <c r="B320" s="70">
        <v>255</v>
      </c>
      <c r="C320" s="70">
        <v>18</v>
      </c>
      <c r="D320" s="70">
        <v>15</v>
      </c>
      <c r="E320" s="70">
        <v>2021</v>
      </c>
      <c r="F320" s="70" t="s">
        <v>160</v>
      </c>
      <c r="G320" s="70" t="s">
        <v>2015</v>
      </c>
      <c r="H320" s="70" t="s">
        <v>2016</v>
      </c>
      <c r="I320" s="148"/>
      <c r="J320" s="71">
        <v>0</v>
      </c>
      <c r="K320" s="71">
        <v>7.8328336561160061E-2</v>
      </c>
      <c r="L320" s="71">
        <v>0</v>
      </c>
      <c r="M320" s="71">
        <v>1.158962947092296</v>
      </c>
      <c r="N320" s="71">
        <v>1.3491093312265512</v>
      </c>
      <c r="O320" s="71">
        <v>0.33706564547741669</v>
      </c>
      <c r="P320" s="71">
        <v>1.022254178358148</v>
      </c>
      <c r="Q320" s="71">
        <v>3.6433555016000103E-2</v>
      </c>
      <c r="R320" s="71">
        <v>10.495703491675622</v>
      </c>
      <c r="S320" s="71">
        <v>0</v>
      </c>
      <c r="T320" s="72"/>
      <c r="U320" s="71"/>
      <c r="V320" s="71">
        <v>30</v>
      </c>
      <c r="W320" s="71">
        <v>0</v>
      </c>
      <c r="X320" s="71">
        <v>251</v>
      </c>
      <c r="Y320" s="71">
        <v>368</v>
      </c>
      <c r="Z320" s="71">
        <v>248</v>
      </c>
      <c r="AA320" s="71">
        <v>220</v>
      </c>
      <c r="AB320" s="71">
        <v>624</v>
      </c>
      <c r="AC320" s="71">
        <v>1804972</v>
      </c>
      <c r="AD320" s="71">
        <v>0</v>
      </c>
      <c r="AE320" s="72"/>
      <c r="AF320" s="71">
        <v>0</v>
      </c>
      <c r="AG320" s="71">
        <v>49872.3106270196</v>
      </c>
      <c r="AH320" s="71">
        <v>0</v>
      </c>
      <c r="AI320" s="71">
        <v>1700248.8271733124</v>
      </c>
      <c r="AJ320" s="71">
        <v>2029847.5561348649</v>
      </c>
      <c r="AK320" s="71">
        <v>0</v>
      </c>
      <c r="AL320" s="71">
        <v>0</v>
      </c>
      <c r="AM320" s="71">
        <v>81908.665992069029</v>
      </c>
      <c r="AN320" s="71">
        <v>0</v>
      </c>
      <c r="AO320" s="71">
        <v>0</v>
      </c>
      <c r="AP320" s="71">
        <v>3861877.3599272659</v>
      </c>
      <c r="AQ320" s="72"/>
      <c r="AR320" s="71">
        <v>1</v>
      </c>
      <c r="AS320" s="71">
        <v>0</v>
      </c>
      <c r="AT320" s="71">
        <v>0</v>
      </c>
      <c r="AU320" s="71">
        <v>0</v>
      </c>
      <c r="AV320" s="71">
        <v>0</v>
      </c>
      <c r="AW320" s="71">
        <v>0</v>
      </c>
      <c r="AX320" s="71"/>
      <c r="AY320" s="72"/>
      <c r="AZ320" s="71">
        <v>5.5</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2034</v>
      </c>
      <c r="B321" s="70">
        <v>255</v>
      </c>
      <c r="C321" s="70">
        <v>19</v>
      </c>
      <c r="D321" s="70">
        <v>15</v>
      </c>
      <c r="E321" s="70">
        <v>2022</v>
      </c>
      <c r="F321" s="70" t="s">
        <v>161</v>
      </c>
      <c r="G321" s="70" t="s">
        <v>2015</v>
      </c>
      <c r="H321" s="70" t="s">
        <v>2016</v>
      </c>
      <c r="I321" s="148"/>
      <c r="J321" s="71">
        <v>0</v>
      </c>
      <c r="K321" s="71">
        <v>7.2647170278191939E-2</v>
      </c>
      <c r="L321" s="71">
        <v>0</v>
      </c>
      <c r="M321" s="71">
        <v>1.1562094216342327</v>
      </c>
      <c r="N321" s="71">
        <v>1.6550866989733997</v>
      </c>
      <c r="O321" s="71">
        <v>0.36907073007934887</v>
      </c>
      <c r="P321" s="71">
        <v>1.0389423725028404</v>
      </c>
      <c r="Q321" s="71">
        <v>3.6204953141856823E-2</v>
      </c>
      <c r="R321" s="71">
        <v>10.532994403673285</v>
      </c>
      <c r="S321" s="71">
        <v>0</v>
      </c>
      <c r="T321" s="72"/>
      <c r="U321" s="71"/>
      <c r="V321" s="71">
        <v>30</v>
      </c>
      <c r="W321" s="71">
        <v>0</v>
      </c>
      <c r="X321" s="71">
        <v>251</v>
      </c>
      <c r="Y321" s="71">
        <v>368</v>
      </c>
      <c r="Z321" s="71">
        <v>258</v>
      </c>
      <c r="AA321" s="71">
        <v>227</v>
      </c>
      <c r="AB321" s="71">
        <v>615</v>
      </c>
      <c r="AC321" s="71">
        <v>1834134.9999999998</v>
      </c>
      <c r="AD321" s="71">
        <v>0</v>
      </c>
      <c r="AE321" s="72"/>
      <c r="AF321" s="71">
        <v>0</v>
      </c>
      <c r="AG321" s="71">
        <v>49010.318562652123</v>
      </c>
      <c r="AH321" s="71">
        <v>0</v>
      </c>
      <c r="AI321" s="71">
        <v>1525144.5668279312</v>
      </c>
      <c r="AJ321" s="71">
        <v>2612324.8175275628</v>
      </c>
      <c r="AK321" s="71">
        <v>0</v>
      </c>
      <c r="AL321" s="71">
        <v>0</v>
      </c>
      <c r="AM321" s="71">
        <v>79413.286060376064</v>
      </c>
      <c r="AN321" s="71">
        <v>0</v>
      </c>
      <c r="AO321" s="71">
        <v>0</v>
      </c>
      <c r="AP321" s="71">
        <v>4265892.9889785219</v>
      </c>
      <c r="AQ321" s="72"/>
      <c r="AR321" s="71">
        <v>1</v>
      </c>
      <c r="AS321" s="71">
        <v>0</v>
      </c>
      <c r="AT321" s="71">
        <v>0</v>
      </c>
      <c r="AU321" s="71">
        <v>0</v>
      </c>
      <c r="AV321" s="71">
        <v>0</v>
      </c>
      <c r="AW321" s="71">
        <v>0</v>
      </c>
      <c r="AX321" s="71"/>
      <c r="AY321" s="72"/>
      <c r="AZ321" s="71">
        <v>5.5</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2035</v>
      </c>
      <c r="B322" s="70">
        <v>255</v>
      </c>
      <c r="C322" s="70">
        <v>20</v>
      </c>
      <c r="D322" s="70">
        <v>15</v>
      </c>
      <c r="E322" s="70">
        <v>2023</v>
      </c>
      <c r="F322" s="70" t="s">
        <v>1539</v>
      </c>
      <c r="G322" s="70" t="s">
        <v>2015</v>
      </c>
      <c r="H322" s="70" t="s">
        <v>2016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v>
      </c>
      <c r="AS322" s="71">
        <v>0</v>
      </c>
      <c r="AT322" s="71">
        <v>0</v>
      </c>
      <c r="AU322" s="71">
        <v>0</v>
      </c>
      <c r="AV322" s="71">
        <v>0</v>
      </c>
      <c r="AW322" s="71">
        <v>0</v>
      </c>
      <c r="AX322" s="71"/>
      <c r="AY322" s="72"/>
      <c r="AZ322" s="71">
        <v>5.5</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2036</v>
      </c>
      <c r="B323" s="70">
        <v>255</v>
      </c>
      <c r="C323" s="70">
        <v>21</v>
      </c>
      <c r="D323" s="70">
        <v>15</v>
      </c>
      <c r="E323" s="70">
        <v>2024</v>
      </c>
      <c r="F323" s="70" t="s">
        <v>1554</v>
      </c>
      <c r="G323" s="70" t="s">
        <v>2015</v>
      </c>
      <c r="H323" s="70" t="s">
        <v>2016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2037</v>
      </c>
      <c r="B324" s="70">
        <v>256</v>
      </c>
      <c r="C324" s="70">
        <v>1</v>
      </c>
      <c r="D324" s="70">
        <v>16</v>
      </c>
      <c r="E324" s="70">
        <v>1990</v>
      </c>
      <c r="F324" s="70" t="s">
        <v>787</v>
      </c>
      <c r="G324" s="70" t="s">
        <v>2038</v>
      </c>
      <c r="H324" s="70" t="s">
        <v>2039</v>
      </c>
      <c r="I324" s="148"/>
      <c r="J324" s="71">
        <v>0</v>
      </c>
      <c r="K324" s="71">
        <v>0.17558627946659211</v>
      </c>
      <c r="L324" s="71">
        <v>0</v>
      </c>
      <c r="M324" s="71">
        <v>0.59498615673253952</v>
      </c>
      <c r="N324" s="71">
        <v>0.91347679004108262</v>
      </c>
      <c r="O324" s="71">
        <v>0.29904328486506659</v>
      </c>
      <c r="P324" s="71">
        <v>1.050199133871889</v>
      </c>
      <c r="Q324" s="71">
        <v>3.1964804433362699E-2</v>
      </c>
      <c r="R324" s="71">
        <v>0.2317527879263703</v>
      </c>
      <c r="S324" s="71">
        <v>3.2690854697079018E-2</v>
      </c>
      <c r="T324" s="72"/>
      <c r="U324" s="71">
        <v>0</v>
      </c>
      <c r="V324" s="71">
        <v>41</v>
      </c>
      <c r="W324" s="71">
        <v>0</v>
      </c>
      <c r="X324" s="71">
        <v>129</v>
      </c>
      <c r="Y324" s="71">
        <v>210</v>
      </c>
      <c r="Z324" s="71">
        <v>123</v>
      </c>
      <c r="AA324" s="71">
        <v>255</v>
      </c>
      <c r="AB324" s="71">
        <v>519</v>
      </c>
      <c r="AC324" s="71">
        <v>40140</v>
      </c>
      <c r="AD324" s="71">
        <v>3.2690854697079018E-2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2040</v>
      </c>
      <c r="B325" s="70">
        <v>257</v>
      </c>
      <c r="C325" s="70">
        <v>2</v>
      </c>
      <c r="D325" s="70">
        <v>16</v>
      </c>
      <c r="E325" s="70">
        <v>2005</v>
      </c>
      <c r="F325" s="70" t="s">
        <v>789</v>
      </c>
      <c r="G325" s="70" t="s">
        <v>2038</v>
      </c>
      <c r="H325" s="70" t="s">
        <v>2039</v>
      </c>
      <c r="I325" s="148"/>
      <c r="J325" s="71">
        <v>0</v>
      </c>
      <c r="K325" s="71">
        <v>0.1395173553143994</v>
      </c>
      <c r="L325" s="71">
        <v>0</v>
      </c>
      <c r="M325" s="71">
        <v>1.169377553397279</v>
      </c>
      <c r="N325" s="71">
        <v>1.03622729243193</v>
      </c>
      <c r="O325" s="71">
        <v>0.61769110883779588</v>
      </c>
      <c r="P325" s="71">
        <v>1.800261535876251</v>
      </c>
      <c r="Q325" s="71">
        <v>3.0340873224345598E-2</v>
      </c>
      <c r="R325" s="71">
        <v>0.51751606235980663</v>
      </c>
      <c r="S325" s="71">
        <v>7.824935999999999E-2</v>
      </c>
      <c r="T325" s="72"/>
      <c r="U325" s="71">
        <v>0</v>
      </c>
      <c r="V325" s="71">
        <v>37</v>
      </c>
      <c r="W325" s="71">
        <v>0</v>
      </c>
      <c r="X325" s="71">
        <v>109</v>
      </c>
      <c r="Y325" s="71">
        <v>209</v>
      </c>
      <c r="Z325" s="71">
        <v>294</v>
      </c>
      <c r="AA325" s="71">
        <v>358</v>
      </c>
      <c r="AB325" s="71">
        <v>515</v>
      </c>
      <c r="AC325" s="71">
        <v>91512</v>
      </c>
      <c r="AD325" s="71">
        <v>7.824935999999999E-2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2041</v>
      </c>
      <c r="B326" s="70">
        <v>258</v>
      </c>
      <c r="C326" s="70">
        <v>3</v>
      </c>
      <c r="D326" s="70">
        <v>16</v>
      </c>
      <c r="E326" s="70">
        <v>2006</v>
      </c>
      <c r="F326" s="70" t="s">
        <v>790</v>
      </c>
      <c r="G326" s="70" t="s">
        <v>2038</v>
      </c>
      <c r="H326" s="70" t="s">
        <v>2039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2042</v>
      </c>
      <c r="B327" s="70">
        <v>259</v>
      </c>
      <c r="C327" s="70">
        <v>4</v>
      </c>
      <c r="D327" s="70">
        <v>16</v>
      </c>
      <c r="E327" s="70">
        <v>2007</v>
      </c>
      <c r="F327" s="70" t="s">
        <v>791</v>
      </c>
      <c r="G327" s="70" t="s">
        <v>2038</v>
      </c>
      <c r="H327" s="70" t="s">
        <v>2039</v>
      </c>
      <c r="I327" s="148"/>
      <c r="J327" s="71">
        <v>0</v>
      </c>
      <c r="K327" s="71">
        <v>0.20832001322695429</v>
      </c>
      <c r="L327" s="71">
        <v>0</v>
      </c>
      <c r="M327" s="71">
        <v>1.5991791478426489</v>
      </c>
      <c r="N327" s="71">
        <v>0.96855789186748287</v>
      </c>
      <c r="O327" s="71">
        <v>0.52951620335776795</v>
      </c>
      <c r="P327" s="71">
        <v>1.792381995046112</v>
      </c>
      <c r="Q327" s="71">
        <v>3.2097070828469097E-2</v>
      </c>
      <c r="R327" s="71">
        <v>0.55006794944513504</v>
      </c>
      <c r="S327" s="71">
        <v>8.3372829999999995E-2</v>
      </c>
      <c r="T327" s="72"/>
      <c r="U327" s="71">
        <v>0</v>
      </c>
      <c r="V327" s="71">
        <v>56</v>
      </c>
      <c r="W327" s="71">
        <v>0</v>
      </c>
      <c r="X327" s="71">
        <v>207</v>
      </c>
      <c r="Y327" s="71">
        <v>220</v>
      </c>
      <c r="Z327" s="71">
        <v>262</v>
      </c>
      <c r="AA327" s="71">
        <v>351</v>
      </c>
      <c r="AB327" s="71">
        <v>516</v>
      </c>
      <c r="AC327" s="71">
        <v>100059</v>
      </c>
      <c r="AD327" s="71">
        <v>8.3372829999999995E-2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2043</v>
      </c>
      <c r="B328" s="70">
        <v>260</v>
      </c>
      <c r="C328" s="70">
        <v>5</v>
      </c>
      <c r="D328" s="70">
        <v>16</v>
      </c>
      <c r="E328" s="70">
        <v>2008</v>
      </c>
      <c r="F328" s="70" t="s">
        <v>792</v>
      </c>
      <c r="G328" s="70" t="s">
        <v>2038</v>
      </c>
      <c r="H328" s="70" t="s">
        <v>2039</v>
      </c>
      <c r="I328" s="148"/>
      <c r="J328" s="71">
        <v>0</v>
      </c>
      <c r="K328" s="71">
        <v>0.1612721747603553</v>
      </c>
      <c r="L328" s="71">
        <v>0</v>
      </c>
      <c r="M328" s="71">
        <v>1.78751387498127</v>
      </c>
      <c r="N328" s="71">
        <v>1.0515579711643059</v>
      </c>
      <c r="O328" s="71">
        <v>0.53108653868276334</v>
      </c>
      <c r="P328" s="71">
        <v>1.820943401229689</v>
      </c>
      <c r="Q328" s="71">
        <v>3.12105028605127E-2</v>
      </c>
      <c r="R328" s="71">
        <v>0.55364011416246617</v>
      </c>
      <c r="S328" s="71">
        <v>0</v>
      </c>
      <c r="T328" s="72"/>
      <c r="U328" s="71">
        <v>0</v>
      </c>
      <c r="V328" s="71">
        <v>56</v>
      </c>
      <c r="W328" s="71">
        <v>0</v>
      </c>
      <c r="X328" s="71">
        <v>207</v>
      </c>
      <c r="Y328" s="71">
        <v>226</v>
      </c>
      <c r="Z328" s="71">
        <v>272</v>
      </c>
      <c r="AA328" s="71">
        <v>357</v>
      </c>
      <c r="AB328" s="71">
        <v>510</v>
      </c>
      <c r="AC328" s="71">
        <v>104575</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2044</v>
      </c>
      <c r="B329" s="70">
        <v>261</v>
      </c>
      <c r="C329" s="70">
        <v>6</v>
      </c>
      <c r="D329" s="70">
        <v>16</v>
      </c>
      <c r="E329" s="70">
        <v>2009</v>
      </c>
      <c r="F329" s="70" t="s">
        <v>176</v>
      </c>
      <c r="G329" s="1064" t="s">
        <v>2038</v>
      </c>
      <c r="H329" s="70" t="s">
        <v>2039</v>
      </c>
      <c r="I329" s="148"/>
      <c r="J329" s="71">
        <v>0</v>
      </c>
      <c r="K329" s="71">
        <v>0.2048715306842693</v>
      </c>
      <c r="L329" s="71">
        <v>0</v>
      </c>
      <c r="M329" s="71">
        <v>1.462524844629018</v>
      </c>
      <c r="N329" s="71">
        <v>0.95823990764256672</v>
      </c>
      <c r="O329" s="71">
        <v>0.56574912382524267</v>
      </c>
      <c r="P329" s="71">
        <v>1.947635096324557</v>
      </c>
      <c r="Q329" s="71">
        <v>2.9964842195289599E-2</v>
      </c>
      <c r="R329" s="71">
        <v>0.5793339929659187</v>
      </c>
      <c r="S329" s="71">
        <v>7.6386280000000001E-2</v>
      </c>
      <c r="T329" s="72"/>
      <c r="U329" s="71">
        <v>0</v>
      </c>
      <c r="V329" s="71">
        <v>71</v>
      </c>
      <c r="W329" s="71">
        <v>0</v>
      </c>
      <c r="X329" s="71">
        <v>189</v>
      </c>
      <c r="Y329" s="71">
        <v>231</v>
      </c>
      <c r="Z329" s="71">
        <v>286</v>
      </c>
      <c r="AA329" s="71">
        <v>392</v>
      </c>
      <c r="AB329" s="71">
        <v>514</v>
      </c>
      <c r="AC329" s="71">
        <v>106756</v>
      </c>
      <c r="AD329" s="71">
        <v>7.6386280000000001E-2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0.26300000000000001</v>
      </c>
      <c r="BL329" s="71">
        <v>0</v>
      </c>
      <c r="BM329" s="71">
        <v>0</v>
      </c>
      <c r="BN329" s="72"/>
      <c r="BO329" s="71">
        <v>0</v>
      </c>
      <c r="BP329" s="71">
        <v>0</v>
      </c>
      <c r="BQ329" s="71">
        <v>0</v>
      </c>
      <c r="BR329" s="71">
        <v>1</v>
      </c>
      <c r="BS329" s="71">
        <v>0</v>
      </c>
      <c r="BT329" s="71">
        <v>0</v>
      </c>
      <c r="BU329"/>
      <c r="BV329" s="70">
        <v>0.26300000000000001</v>
      </c>
      <c r="BW329" s="70">
        <v>0</v>
      </c>
      <c r="BX329" s="70">
        <v>0</v>
      </c>
      <c r="BY329" s="70">
        <v>0</v>
      </c>
      <c r="BZ329" s="70">
        <v>0</v>
      </c>
      <c r="CA329" s="70">
        <v>0</v>
      </c>
      <c r="CB329" s="70">
        <v>0</v>
      </c>
      <c r="CC329" s="70">
        <v>0</v>
      </c>
      <c r="CD329" s="70">
        <v>0</v>
      </c>
    </row>
    <row r="330" spans="1:82">
      <c r="A330" s="70" t="s">
        <v>2045</v>
      </c>
      <c r="B330" s="70">
        <v>262</v>
      </c>
      <c r="C330" s="70">
        <v>7</v>
      </c>
      <c r="D330" s="70">
        <v>16</v>
      </c>
      <c r="E330" s="70">
        <v>2010</v>
      </c>
      <c r="F330" s="70" t="s">
        <v>177</v>
      </c>
      <c r="G330" s="1064" t="s">
        <v>2038</v>
      </c>
      <c r="H330" s="70" t="s">
        <v>2039</v>
      </c>
      <c r="I330" s="148"/>
      <c r="J330" s="71">
        <v>0</v>
      </c>
      <c r="K330" s="71">
        <v>0.2172014122896879</v>
      </c>
      <c r="L330" s="71">
        <v>0</v>
      </c>
      <c r="M330" s="71">
        <v>1.5162282166450081</v>
      </c>
      <c r="N330" s="71">
        <v>1.0420442713047271</v>
      </c>
      <c r="O330" s="71">
        <v>0.55919437209894518</v>
      </c>
      <c r="P330" s="71">
        <v>2.1351048783346349</v>
      </c>
      <c r="Q330" s="71">
        <v>3.1879618289344401E-2</v>
      </c>
      <c r="R330" s="71">
        <v>0.59396925966833125</v>
      </c>
      <c r="S330" s="71">
        <v>0.10878674996</v>
      </c>
      <c r="T330" s="72"/>
      <c r="U330" s="71">
        <v>0</v>
      </c>
      <c r="V330" s="71">
        <v>71</v>
      </c>
      <c r="W330" s="71">
        <v>0</v>
      </c>
      <c r="X330" s="71">
        <v>189</v>
      </c>
      <c r="Y330" s="71">
        <v>238</v>
      </c>
      <c r="Z330" s="71">
        <v>284</v>
      </c>
      <c r="AA330" s="71">
        <v>419</v>
      </c>
      <c r="AB330" s="71">
        <v>524</v>
      </c>
      <c r="AC330" s="71">
        <v>103724</v>
      </c>
      <c r="AD330" s="71">
        <v>0.10878674996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0.27400000000000002</v>
      </c>
      <c r="BL330" s="71">
        <v>0</v>
      </c>
      <c r="BM330" s="71">
        <v>0</v>
      </c>
      <c r="BN330" s="72"/>
      <c r="BO330" s="71">
        <v>0</v>
      </c>
      <c r="BP330" s="71">
        <v>0</v>
      </c>
      <c r="BQ330" s="71">
        <v>0</v>
      </c>
      <c r="BR330" s="71">
        <v>1</v>
      </c>
      <c r="BS330" s="71">
        <v>0</v>
      </c>
      <c r="BT330" s="71">
        <v>0</v>
      </c>
      <c r="BU330"/>
      <c r="BV330" s="70">
        <v>0.27400000000000002</v>
      </c>
      <c r="BW330" s="70">
        <v>0</v>
      </c>
      <c r="BX330" s="70">
        <v>0</v>
      </c>
      <c r="BY330" s="70">
        <v>0</v>
      </c>
      <c r="BZ330" s="70">
        <v>0</v>
      </c>
      <c r="CA330" s="70">
        <v>0</v>
      </c>
      <c r="CB330" s="70">
        <v>0</v>
      </c>
      <c r="CC330" s="70">
        <v>0</v>
      </c>
      <c r="CD330" s="70">
        <v>0</v>
      </c>
    </row>
    <row r="331" spans="1:82">
      <c r="A331" s="70" t="s">
        <v>2046</v>
      </c>
      <c r="B331" s="70">
        <v>263</v>
      </c>
      <c r="C331" s="70">
        <v>8</v>
      </c>
      <c r="D331" s="70">
        <v>16</v>
      </c>
      <c r="E331" s="70">
        <v>2011</v>
      </c>
      <c r="F331" s="70" t="s">
        <v>178</v>
      </c>
      <c r="G331" s="70" t="s">
        <v>2038</v>
      </c>
      <c r="H331" s="70" t="s">
        <v>2039</v>
      </c>
      <c r="I331" s="148"/>
      <c r="J331" s="71">
        <v>0</v>
      </c>
      <c r="K331" s="71">
        <v>0.24539743498711999</v>
      </c>
      <c r="L331" s="71">
        <v>0</v>
      </c>
      <c r="M331" s="71">
        <v>1.47592593901797</v>
      </c>
      <c r="N331" s="71">
        <v>1.079043656696558</v>
      </c>
      <c r="O331" s="71">
        <v>0.55308557170774009</v>
      </c>
      <c r="P331" s="71">
        <v>2.0585584190883663</v>
      </c>
      <c r="Q331" s="71">
        <v>3.7544717364950297E-2</v>
      </c>
      <c r="R331" s="71">
        <v>0.51009020612747946</v>
      </c>
      <c r="S331" s="71">
        <v>0.10998707940000001</v>
      </c>
      <c r="T331" s="72"/>
      <c r="U331" s="71">
        <v>0</v>
      </c>
      <c r="V331" s="71">
        <v>71</v>
      </c>
      <c r="W331" s="71">
        <v>0</v>
      </c>
      <c r="X331" s="71">
        <v>189</v>
      </c>
      <c r="Y331" s="71">
        <v>239</v>
      </c>
      <c r="Z331" s="71">
        <v>287</v>
      </c>
      <c r="AA331" s="71">
        <v>416</v>
      </c>
      <c r="AB331" s="71">
        <v>535</v>
      </c>
      <c r="AC331" s="71">
        <v>88929</v>
      </c>
      <c r="AD331" s="71">
        <v>0.10998707940000001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0.252</v>
      </c>
      <c r="BL331" s="71">
        <v>0</v>
      </c>
      <c r="BM331" s="71">
        <v>0</v>
      </c>
      <c r="BN331" s="72"/>
      <c r="BO331" s="71">
        <v>0</v>
      </c>
      <c r="BP331" s="71">
        <v>0</v>
      </c>
      <c r="BQ331" s="71">
        <v>0</v>
      </c>
      <c r="BR331" s="71">
        <v>1</v>
      </c>
      <c r="BS331" s="71">
        <v>0</v>
      </c>
      <c r="BT331" s="71">
        <v>0</v>
      </c>
      <c r="BU331"/>
      <c r="BV331" s="70">
        <v>0.252</v>
      </c>
      <c r="BW331" s="70">
        <v>0</v>
      </c>
      <c r="BX331" s="70">
        <v>0</v>
      </c>
      <c r="BY331" s="70">
        <v>0</v>
      </c>
      <c r="BZ331" s="70">
        <v>0</v>
      </c>
      <c r="CA331" s="70">
        <v>0</v>
      </c>
      <c r="CB331" s="70">
        <v>0</v>
      </c>
      <c r="CC331" s="70">
        <v>0</v>
      </c>
      <c r="CD331" s="70">
        <v>0</v>
      </c>
    </row>
    <row r="332" spans="1:82">
      <c r="A332" s="70" t="s">
        <v>2047</v>
      </c>
      <c r="B332" s="70">
        <v>264</v>
      </c>
      <c r="C332" s="70">
        <v>9</v>
      </c>
      <c r="D332" s="70">
        <v>16</v>
      </c>
      <c r="E332" s="70">
        <v>2012</v>
      </c>
      <c r="F332" s="70" t="s">
        <v>179</v>
      </c>
      <c r="G332" s="70" t="s">
        <v>2038</v>
      </c>
      <c r="H332" s="70" t="s">
        <v>2039</v>
      </c>
      <c r="I332" s="148"/>
      <c r="J332" s="71">
        <v>0</v>
      </c>
      <c r="K332" s="71">
        <v>0.21718388496815649</v>
      </c>
      <c r="L332" s="71">
        <v>0</v>
      </c>
      <c r="M332" s="71">
        <v>1.5298404798218219</v>
      </c>
      <c r="N332" s="71">
        <v>0.99029963715175984</v>
      </c>
      <c r="O332" s="71">
        <v>0.56211699458094844</v>
      </c>
      <c r="P332" s="71">
        <v>2.1349665521802943</v>
      </c>
      <c r="Q332" s="71">
        <v>4.1630284251743199E-2</v>
      </c>
      <c r="R332" s="71">
        <v>0.5230231855958517</v>
      </c>
      <c r="S332" s="71">
        <v>9.289167999999999E-2</v>
      </c>
      <c r="T332" s="72"/>
      <c r="U332" s="71">
        <v>0</v>
      </c>
      <c r="V332" s="71">
        <v>71</v>
      </c>
      <c r="W332" s="71">
        <v>0</v>
      </c>
      <c r="X332" s="71">
        <v>189</v>
      </c>
      <c r="Y332" s="71">
        <v>252</v>
      </c>
      <c r="Z332" s="71">
        <v>294</v>
      </c>
      <c r="AA332" s="71">
        <v>429</v>
      </c>
      <c r="AB332" s="71">
        <v>546</v>
      </c>
      <c r="AC332" s="71">
        <v>88822</v>
      </c>
      <c r="AD332" s="71">
        <v>9.289167999999999E-2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0.25800000000000001</v>
      </c>
      <c r="BL332" s="71">
        <v>0</v>
      </c>
      <c r="BM332" s="71">
        <v>0</v>
      </c>
      <c r="BN332" s="72"/>
      <c r="BO332" s="71">
        <v>0</v>
      </c>
      <c r="BP332" s="71">
        <v>0</v>
      </c>
      <c r="BQ332" s="71">
        <v>0</v>
      </c>
      <c r="BR332" s="71">
        <v>1</v>
      </c>
      <c r="BS332" s="71">
        <v>0</v>
      </c>
      <c r="BT332" s="71">
        <v>0</v>
      </c>
      <c r="BU332"/>
      <c r="BV332" s="70">
        <v>0.25800000000000001</v>
      </c>
      <c r="BW332" s="70">
        <v>0</v>
      </c>
      <c r="BX332" s="70">
        <v>0</v>
      </c>
      <c r="BY332" s="70">
        <v>0</v>
      </c>
      <c r="BZ332" s="70">
        <v>0</v>
      </c>
      <c r="CA332" s="70">
        <v>0</v>
      </c>
      <c r="CB332" s="70">
        <v>0</v>
      </c>
      <c r="CC332" s="70">
        <v>0</v>
      </c>
      <c r="CD332" s="70">
        <v>0</v>
      </c>
    </row>
    <row r="333" spans="1:82">
      <c r="A333" s="70" t="s">
        <v>2048</v>
      </c>
      <c r="B333" s="70">
        <v>265</v>
      </c>
      <c r="C333" s="70">
        <v>10</v>
      </c>
      <c r="D333" s="70">
        <v>16</v>
      </c>
      <c r="E333" s="70">
        <v>2013</v>
      </c>
      <c r="F333" s="70" t="s">
        <v>180</v>
      </c>
      <c r="G333" s="70" t="s">
        <v>2038</v>
      </c>
      <c r="H333" s="70" t="s">
        <v>2039</v>
      </c>
      <c r="I333" s="148"/>
      <c r="J333" s="71">
        <v>0</v>
      </c>
      <c r="K333" s="71">
        <v>0.2017764646107072</v>
      </c>
      <c r="L333" s="71">
        <v>0</v>
      </c>
      <c r="M333" s="71">
        <v>1.579115186357821</v>
      </c>
      <c r="N333" s="71">
        <v>1.0614961775394001</v>
      </c>
      <c r="O333" s="71">
        <v>0.56188536209898454</v>
      </c>
      <c r="P333" s="71">
        <v>2.2628998557089606</v>
      </c>
      <c r="Q333" s="71">
        <v>4.3164030739284799E-2</v>
      </c>
      <c r="R333" s="71">
        <v>0.6044694822641089</v>
      </c>
      <c r="S333" s="71">
        <v>7.7663538399999996E-2</v>
      </c>
      <c r="T333" s="72"/>
      <c r="U333" s="71">
        <v>0</v>
      </c>
      <c r="V333" s="71">
        <v>71</v>
      </c>
      <c r="W333" s="71">
        <v>0</v>
      </c>
      <c r="X333" s="71">
        <v>189</v>
      </c>
      <c r="Y333" s="71">
        <v>270</v>
      </c>
      <c r="Z333" s="71">
        <v>307</v>
      </c>
      <c r="AA333" s="71">
        <v>453</v>
      </c>
      <c r="AB333" s="71">
        <v>558</v>
      </c>
      <c r="AC333" s="71">
        <v>100204</v>
      </c>
      <c r="AD333" s="71">
        <v>7.7663538399999996E-2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0.28000000000000003</v>
      </c>
      <c r="BL333" s="71">
        <v>0</v>
      </c>
      <c r="BM333" s="71">
        <v>0</v>
      </c>
      <c r="BN333" s="72"/>
      <c r="BO333" s="71">
        <v>0</v>
      </c>
      <c r="BP333" s="71">
        <v>0</v>
      </c>
      <c r="BQ333" s="71">
        <v>0</v>
      </c>
      <c r="BR333" s="71">
        <v>1</v>
      </c>
      <c r="BS333" s="71">
        <v>0</v>
      </c>
      <c r="BT333" s="71">
        <v>0</v>
      </c>
      <c r="BU333"/>
      <c r="BV333" s="70">
        <v>0.28000000000000003</v>
      </c>
      <c r="BW333" s="70">
        <v>0</v>
      </c>
      <c r="BX333" s="70">
        <v>0</v>
      </c>
      <c r="BY333" s="70">
        <v>0</v>
      </c>
      <c r="BZ333" s="70">
        <v>0</v>
      </c>
      <c r="CA333" s="70">
        <v>0</v>
      </c>
      <c r="CB333" s="70">
        <v>0</v>
      </c>
      <c r="CC333" s="70">
        <v>0</v>
      </c>
      <c r="CD333" s="70">
        <v>0</v>
      </c>
    </row>
    <row r="334" spans="1:82">
      <c r="A334" s="70" t="s">
        <v>2049</v>
      </c>
      <c r="B334" s="70">
        <v>266</v>
      </c>
      <c r="C334" s="70">
        <v>11</v>
      </c>
      <c r="D334" s="70">
        <v>16</v>
      </c>
      <c r="E334" s="70">
        <v>2014</v>
      </c>
      <c r="F334" s="70" t="s">
        <v>181</v>
      </c>
      <c r="G334" s="70" t="s">
        <v>2038</v>
      </c>
      <c r="H334" s="70" t="s">
        <v>2039</v>
      </c>
      <c r="I334" s="148"/>
      <c r="J334" s="71">
        <v>0</v>
      </c>
      <c r="K334" s="71">
        <v>0.22312047922762199</v>
      </c>
      <c r="L334" s="71">
        <v>0</v>
      </c>
      <c r="M334" s="71">
        <v>1.291867826385084</v>
      </c>
      <c r="N334" s="71">
        <v>1.1194933455281919</v>
      </c>
      <c r="O334" s="71">
        <v>0.53522933863084654</v>
      </c>
      <c r="P334" s="71">
        <v>2.324875354134444</v>
      </c>
      <c r="Q334" s="71">
        <v>4.28976647637591E-2</v>
      </c>
      <c r="R334" s="71">
        <v>0.65036388779099985</v>
      </c>
      <c r="S334" s="71">
        <v>8.5882682760000009E-2</v>
      </c>
      <c r="T334" s="72"/>
      <c r="U334" s="71">
        <v>0</v>
      </c>
      <c r="V334" s="71">
        <v>72</v>
      </c>
      <c r="W334" s="71">
        <v>0</v>
      </c>
      <c r="X334" s="71">
        <v>175</v>
      </c>
      <c r="Y334" s="71">
        <v>284</v>
      </c>
      <c r="Z334" s="71">
        <v>308</v>
      </c>
      <c r="AA334" s="71">
        <v>463</v>
      </c>
      <c r="AB334" s="71">
        <v>578</v>
      </c>
      <c r="AC334" s="71">
        <v>108151</v>
      </c>
      <c r="AD334" s="71">
        <v>8.5882682760000009E-2</v>
      </c>
      <c r="AE334" s="72"/>
      <c r="AF334" s="71"/>
      <c r="AG334" s="71"/>
      <c r="AH334" s="71"/>
      <c r="AI334" s="71"/>
      <c r="AJ334" s="71"/>
      <c r="AK334" s="71"/>
      <c r="AL334" s="71"/>
      <c r="AM334" s="71"/>
      <c r="AN334" s="71"/>
      <c r="AO334" s="71"/>
      <c r="AP334" s="71"/>
      <c r="AQ334" s="72"/>
      <c r="AR334" s="71">
        <v>0</v>
      </c>
      <c r="AS334" s="71">
        <v>0</v>
      </c>
      <c r="AT334" s="71">
        <v>0</v>
      </c>
      <c r="AU334" s="71">
        <v>0</v>
      </c>
      <c r="AV334" s="71">
        <v>0</v>
      </c>
      <c r="AW334" s="71">
        <v>0</v>
      </c>
      <c r="AX334" s="71"/>
      <c r="AY334" s="72"/>
      <c r="AZ334" s="71">
        <v>0</v>
      </c>
      <c r="BA334" s="71">
        <v>0</v>
      </c>
      <c r="BB334" s="71">
        <v>0</v>
      </c>
      <c r="BC334" s="71">
        <v>0</v>
      </c>
      <c r="BD334" s="71">
        <v>0</v>
      </c>
      <c r="BE334" s="71">
        <v>0</v>
      </c>
      <c r="BF334" s="71"/>
      <c r="BG334" s="72"/>
      <c r="BH334" s="71">
        <v>0</v>
      </c>
      <c r="BI334" s="71">
        <v>0</v>
      </c>
      <c r="BJ334" s="71">
        <v>0</v>
      </c>
      <c r="BK334" s="71">
        <v>0.248</v>
      </c>
      <c r="BL334" s="71">
        <v>0</v>
      </c>
      <c r="BM334" s="71">
        <v>0</v>
      </c>
      <c r="BN334" s="72"/>
      <c r="BO334" s="71">
        <v>0</v>
      </c>
      <c r="BP334" s="71">
        <v>0</v>
      </c>
      <c r="BQ334" s="71">
        <v>0</v>
      </c>
      <c r="BR334" s="71">
        <v>1</v>
      </c>
      <c r="BS334" s="71">
        <v>0</v>
      </c>
      <c r="BT334" s="71">
        <v>0</v>
      </c>
      <c r="BU334"/>
      <c r="BV334" s="70">
        <v>0.248</v>
      </c>
      <c r="BW334" s="70">
        <v>0</v>
      </c>
      <c r="BX334" s="70">
        <v>0</v>
      </c>
      <c r="BY334" s="70">
        <v>0</v>
      </c>
      <c r="BZ334" s="70">
        <v>0</v>
      </c>
      <c r="CA334" s="70">
        <v>0</v>
      </c>
      <c r="CB334" s="70">
        <v>0</v>
      </c>
      <c r="CC334" s="70">
        <v>0</v>
      </c>
      <c r="CD334" s="70">
        <v>0</v>
      </c>
    </row>
    <row r="335" spans="1:82">
      <c r="A335" s="70" t="s">
        <v>2050</v>
      </c>
      <c r="B335" s="70">
        <v>267</v>
      </c>
      <c r="C335" s="70">
        <v>12</v>
      </c>
      <c r="D335" s="70">
        <v>16</v>
      </c>
      <c r="E335" s="70">
        <v>2015</v>
      </c>
      <c r="F335" s="70" t="s">
        <v>182</v>
      </c>
      <c r="G335" s="70" t="s">
        <v>2038</v>
      </c>
      <c r="H335" s="70" t="s">
        <v>2039</v>
      </c>
      <c r="I335" s="148"/>
      <c r="J335" s="71">
        <v>0</v>
      </c>
      <c r="K335" s="71">
        <v>0.22190180622269409</v>
      </c>
      <c r="L335" s="71">
        <v>0</v>
      </c>
      <c r="M335" s="71">
        <v>1.16956844292518</v>
      </c>
      <c r="N335" s="71">
        <v>1.05641016307091</v>
      </c>
      <c r="O335" s="71">
        <v>0.52840624349829557</v>
      </c>
      <c r="P335" s="71">
        <v>2.3367627339250214</v>
      </c>
      <c r="Q335" s="71">
        <v>4.2865897869849699E-2</v>
      </c>
      <c r="R335" s="71">
        <v>0.5974890268591142</v>
      </c>
      <c r="S335" s="71">
        <v>0.12009369016</v>
      </c>
      <c r="T335" s="72"/>
      <c r="U335" s="71">
        <v>0</v>
      </c>
      <c r="V335" s="71">
        <v>72</v>
      </c>
      <c r="W335" s="71">
        <v>0</v>
      </c>
      <c r="X335" s="71">
        <v>175</v>
      </c>
      <c r="Y335" s="71">
        <v>283</v>
      </c>
      <c r="Z335" s="71">
        <v>307</v>
      </c>
      <c r="AA335" s="71">
        <v>465</v>
      </c>
      <c r="AB335" s="71">
        <v>590</v>
      </c>
      <c r="AC335" s="71">
        <v>102131</v>
      </c>
      <c r="AD335" s="71">
        <v>0.12009369016</v>
      </c>
      <c r="AE335" s="72"/>
      <c r="AF335" s="71">
        <v>0</v>
      </c>
      <c r="AG335" s="71">
        <v>142114.36179971931</v>
      </c>
      <c r="AH335" s="71">
        <v>0</v>
      </c>
      <c r="AI335" s="71">
        <v>1178773.5086736991</v>
      </c>
      <c r="AJ335" s="71">
        <v>1154449.968145299</v>
      </c>
      <c r="AK335" s="71">
        <v>0</v>
      </c>
      <c r="AL335" s="71">
        <v>0</v>
      </c>
      <c r="AM335" s="71">
        <v>80857.025043084912</v>
      </c>
      <c r="AN335" s="71">
        <v>0</v>
      </c>
      <c r="AO335" s="71">
        <v>0</v>
      </c>
      <c r="AP335" s="71">
        <v>2556194.8636618019</v>
      </c>
      <c r="AQ335" s="72"/>
      <c r="AR335" s="71">
        <v>0</v>
      </c>
      <c r="AS335" s="71">
        <v>0</v>
      </c>
      <c r="AT335" s="71">
        <v>0</v>
      </c>
      <c r="AU335" s="71">
        <v>0</v>
      </c>
      <c r="AV335" s="71">
        <v>0</v>
      </c>
      <c r="AW335" s="71">
        <v>0</v>
      </c>
      <c r="AX335" s="71"/>
      <c r="AY335" s="72"/>
      <c r="AZ335" s="71">
        <v>0</v>
      </c>
      <c r="BA335" s="71">
        <v>0</v>
      </c>
      <c r="BB335" s="71">
        <v>0</v>
      </c>
      <c r="BC335" s="71">
        <v>0</v>
      </c>
      <c r="BD335" s="71">
        <v>0</v>
      </c>
      <c r="BE335" s="71">
        <v>0</v>
      </c>
      <c r="BF335" s="71"/>
      <c r="BG335" s="72"/>
      <c r="BH335" s="71">
        <v>0</v>
      </c>
      <c r="BI335" s="71">
        <v>0</v>
      </c>
      <c r="BJ335" s="71">
        <v>0</v>
      </c>
      <c r="BK335" s="71">
        <v>0.32600000000000001</v>
      </c>
      <c r="BL335" s="71">
        <v>0</v>
      </c>
      <c r="BM335" s="71">
        <v>0</v>
      </c>
      <c r="BN335" s="72"/>
      <c r="BO335" s="71">
        <v>0</v>
      </c>
      <c r="BP335" s="71">
        <v>0</v>
      </c>
      <c r="BQ335" s="71">
        <v>0</v>
      </c>
      <c r="BR335" s="71">
        <v>1</v>
      </c>
      <c r="BS335" s="71">
        <v>0</v>
      </c>
      <c r="BT335" s="71">
        <v>0</v>
      </c>
      <c r="BU335"/>
      <c r="BV335" s="70">
        <v>0.32600000000000001</v>
      </c>
      <c r="BW335" s="70">
        <v>0</v>
      </c>
      <c r="BX335" s="70">
        <v>0</v>
      </c>
      <c r="BY335" s="70">
        <v>0</v>
      </c>
      <c r="BZ335" s="70">
        <v>0</v>
      </c>
      <c r="CA335" s="70">
        <v>0</v>
      </c>
      <c r="CB335" s="70">
        <v>0</v>
      </c>
      <c r="CC335" s="70">
        <v>0</v>
      </c>
      <c r="CD335" s="70">
        <v>0</v>
      </c>
    </row>
    <row r="336" spans="1:82">
      <c r="A336" s="70" t="s">
        <v>2051</v>
      </c>
      <c r="B336" s="70">
        <v>268</v>
      </c>
      <c r="C336" s="70">
        <v>13</v>
      </c>
      <c r="D336" s="70">
        <v>16</v>
      </c>
      <c r="E336" s="70">
        <v>2016</v>
      </c>
      <c r="F336" s="70" t="s">
        <v>155</v>
      </c>
      <c r="G336" s="70" t="s">
        <v>2038</v>
      </c>
      <c r="H336" s="70" t="s">
        <v>2039</v>
      </c>
      <c r="I336" s="148"/>
      <c r="J336" s="71">
        <v>0</v>
      </c>
      <c r="K336" s="71">
        <v>0.21160031900557588</v>
      </c>
      <c r="L336" s="71">
        <v>0</v>
      </c>
      <c r="M336" s="71">
        <v>1.2121782527089953</v>
      </c>
      <c r="N336" s="71">
        <v>1.0515924976317865</v>
      </c>
      <c r="O336" s="71">
        <v>0.51178780203654417</v>
      </c>
      <c r="P336" s="71">
        <v>2.5556877373159379</v>
      </c>
      <c r="Q336" s="71">
        <v>4.0966576153757525E-2</v>
      </c>
      <c r="R336" s="71">
        <v>0.60056621120193554</v>
      </c>
      <c r="S336" s="71">
        <v>7.6852050000000005E-2</v>
      </c>
      <c r="T336" s="72"/>
      <c r="U336" s="71">
        <v>0</v>
      </c>
      <c r="V336" s="71">
        <v>72</v>
      </c>
      <c r="W336" s="71">
        <v>0</v>
      </c>
      <c r="X336" s="71">
        <v>175</v>
      </c>
      <c r="Y336" s="71">
        <v>283</v>
      </c>
      <c r="Z336" s="71">
        <v>301</v>
      </c>
      <c r="AA336" s="71">
        <v>526</v>
      </c>
      <c r="AB336" s="71">
        <v>580</v>
      </c>
      <c r="AC336" s="71">
        <v>102570.7972117735</v>
      </c>
      <c r="AD336" s="71">
        <v>7.6852050000000005E-2</v>
      </c>
      <c r="AE336" s="72"/>
      <c r="AF336" s="71">
        <v>0</v>
      </c>
      <c r="AG336" s="71">
        <v>123894.2015018307</v>
      </c>
      <c r="AH336" s="71">
        <v>0</v>
      </c>
      <c r="AI336" s="71">
        <v>1265394.1003181681</v>
      </c>
      <c r="AJ336" s="71">
        <v>1168178.6905055169</v>
      </c>
      <c r="AK336" s="71">
        <v>0</v>
      </c>
      <c r="AL336" s="71">
        <v>0</v>
      </c>
      <c r="AM336" s="71">
        <v>79548.320254907565</v>
      </c>
      <c r="AN336" s="71">
        <v>0</v>
      </c>
      <c r="AO336" s="71">
        <v>0</v>
      </c>
      <c r="AP336" s="71">
        <v>2637015.312580423</v>
      </c>
      <c r="AQ336" s="72"/>
      <c r="AR336" s="71">
        <v>0</v>
      </c>
      <c r="AS336" s="71">
        <v>0</v>
      </c>
      <c r="AT336" s="71">
        <v>0</v>
      </c>
      <c r="AU336" s="71">
        <v>0</v>
      </c>
      <c r="AV336" s="71">
        <v>0</v>
      </c>
      <c r="AW336" s="71">
        <v>0</v>
      </c>
      <c r="AX336" s="71"/>
      <c r="AY336" s="72"/>
      <c r="AZ336" s="71">
        <v>0</v>
      </c>
      <c r="BA336" s="71">
        <v>0</v>
      </c>
      <c r="BB336" s="71">
        <v>0</v>
      </c>
      <c r="BC336" s="71">
        <v>0</v>
      </c>
      <c r="BD336" s="71">
        <v>0</v>
      </c>
      <c r="BE336" s="71">
        <v>0</v>
      </c>
      <c r="BF336" s="71"/>
      <c r="BG336" s="72"/>
      <c r="BH336" s="71">
        <v>0</v>
      </c>
      <c r="BI336" s="71">
        <v>0</v>
      </c>
      <c r="BJ336" s="71">
        <v>0</v>
      </c>
      <c r="BK336" s="71">
        <v>0.30199999999999999</v>
      </c>
      <c r="BL336" s="71">
        <v>0</v>
      </c>
      <c r="BM336" s="71">
        <v>0</v>
      </c>
      <c r="BN336" s="72"/>
      <c r="BO336" s="71">
        <v>0</v>
      </c>
      <c r="BP336" s="71">
        <v>0</v>
      </c>
      <c r="BQ336" s="71">
        <v>0</v>
      </c>
      <c r="BR336" s="71">
        <v>1</v>
      </c>
      <c r="BS336" s="71">
        <v>0</v>
      </c>
      <c r="BT336" s="71">
        <v>0</v>
      </c>
      <c r="BU336"/>
      <c r="BV336" s="70">
        <v>0.30199999999999999</v>
      </c>
      <c r="BW336" s="70">
        <v>0</v>
      </c>
      <c r="BX336" s="70">
        <v>0</v>
      </c>
      <c r="BY336" s="70">
        <v>0</v>
      </c>
      <c r="BZ336" s="70">
        <v>0</v>
      </c>
      <c r="CA336" s="70">
        <v>0</v>
      </c>
      <c r="CB336" s="70">
        <v>0</v>
      </c>
      <c r="CC336" s="70">
        <v>0</v>
      </c>
      <c r="CD336" s="70">
        <v>0</v>
      </c>
    </row>
    <row r="337" spans="1:82">
      <c r="A337" s="70" t="s">
        <v>2052</v>
      </c>
      <c r="B337" s="70">
        <v>269</v>
      </c>
      <c r="C337" s="70">
        <v>14</v>
      </c>
      <c r="D337" s="70">
        <v>16</v>
      </c>
      <c r="E337" s="70">
        <v>2017</v>
      </c>
      <c r="F337" s="70" t="s">
        <v>156</v>
      </c>
      <c r="G337" s="70" t="s">
        <v>2038</v>
      </c>
      <c r="H337" s="70" t="s">
        <v>2039</v>
      </c>
      <c r="I337" s="148"/>
      <c r="J337" s="71">
        <v>0</v>
      </c>
      <c r="K337" s="71">
        <v>0.22779389738428879</v>
      </c>
      <c r="L337" s="71">
        <v>0</v>
      </c>
      <c r="M337" s="71">
        <v>1.2171793558419457</v>
      </c>
      <c r="N337" s="71">
        <v>1.0700525978018502</v>
      </c>
      <c r="O337" s="71">
        <v>0.49172881562312387</v>
      </c>
      <c r="P337" s="71">
        <v>2.5588101427655334</v>
      </c>
      <c r="Q337" s="71">
        <v>3.9069169070487998E-2</v>
      </c>
      <c r="R337" s="71">
        <v>0.53786625255618237</v>
      </c>
      <c r="S337" s="71">
        <v>8.3523938400000011E-2</v>
      </c>
      <c r="T337" s="72"/>
      <c r="U337" s="71">
        <v>0</v>
      </c>
      <c r="V337" s="71">
        <v>72</v>
      </c>
      <c r="W337" s="71">
        <v>0</v>
      </c>
      <c r="X337" s="71">
        <v>175</v>
      </c>
      <c r="Y337" s="71">
        <v>280</v>
      </c>
      <c r="Z337" s="71">
        <v>294</v>
      </c>
      <c r="AA337" s="71">
        <v>530</v>
      </c>
      <c r="AB337" s="71">
        <v>572</v>
      </c>
      <c r="AC337" s="71">
        <v>93684.999999999971</v>
      </c>
      <c r="AD337" s="71">
        <v>8.3523938400000011E-2</v>
      </c>
      <c r="AE337" s="72"/>
      <c r="AF337" s="71">
        <v>0</v>
      </c>
      <c r="AG337" s="71">
        <v>134025.97357237639</v>
      </c>
      <c r="AH337" s="71">
        <v>0</v>
      </c>
      <c r="AI337" s="71">
        <v>1297554.4688841931</v>
      </c>
      <c r="AJ337" s="71">
        <v>1219758.904823689</v>
      </c>
      <c r="AK337" s="71">
        <v>0</v>
      </c>
      <c r="AL337" s="71">
        <v>0</v>
      </c>
      <c r="AM337" s="71">
        <v>78573.856604345434</v>
      </c>
      <c r="AN337" s="71">
        <v>0</v>
      </c>
      <c r="AO337" s="71">
        <v>0</v>
      </c>
      <c r="AP337" s="71">
        <v>2729913.2038846039</v>
      </c>
      <c r="AQ337" s="72"/>
      <c r="AR337" s="71">
        <v>0</v>
      </c>
      <c r="AS337" s="71">
        <v>0</v>
      </c>
      <c r="AT337" s="71">
        <v>0</v>
      </c>
      <c r="AU337" s="71">
        <v>0</v>
      </c>
      <c r="AV337" s="71">
        <v>0</v>
      </c>
      <c r="AW337" s="71">
        <v>0</v>
      </c>
      <c r="AX337" s="71"/>
      <c r="AY337" s="72"/>
      <c r="AZ337" s="71">
        <v>0</v>
      </c>
      <c r="BA337" s="71">
        <v>0</v>
      </c>
      <c r="BB337" s="71">
        <v>0</v>
      </c>
      <c r="BC337" s="71">
        <v>0</v>
      </c>
      <c r="BD337" s="71">
        <v>0</v>
      </c>
      <c r="BE337" s="71">
        <v>0</v>
      </c>
      <c r="BF337" s="71"/>
      <c r="BG337" s="72"/>
      <c r="BH337" s="71">
        <v>0</v>
      </c>
      <c r="BI337" s="71">
        <v>0</v>
      </c>
      <c r="BJ337" s="71">
        <v>0</v>
      </c>
      <c r="BK337" s="71">
        <v>0.309</v>
      </c>
      <c r="BL337" s="71">
        <v>0</v>
      </c>
      <c r="BM337" s="71">
        <v>0</v>
      </c>
      <c r="BN337" s="72"/>
      <c r="BO337" s="71">
        <v>0</v>
      </c>
      <c r="BP337" s="71">
        <v>0</v>
      </c>
      <c r="BQ337" s="71">
        <v>0</v>
      </c>
      <c r="BR337" s="71">
        <v>1</v>
      </c>
      <c r="BS337" s="71">
        <v>0</v>
      </c>
      <c r="BT337" s="71">
        <v>0</v>
      </c>
      <c r="BU337"/>
      <c r="BV337" s="70">
        <v>0.309</v>
      </c>
      <c r="BW337" s="70">
        <v>0</v>
      </c>
      <c r="BX337" s="70">
        <v>0</v>
      </c>
      <c r="BY337" s="70">
        <v>0</v>
      </c>
      <c r="BZ337" s="70">
        <v>0</v>
      </c>
      <c r="CA337" s="70">
        <v>0</v>
      </c>
      <c r="CB337" s="70">
        <v>0</v>
      </c>
      <c r="CC337" s="70">
        <v>0</v>
      </c>
      <c r="CD337" s="70">
        <v>0</v>
      </c>
    </row>
    <row r="338" spans="1:82">
      <c r="A338" s="70" t="s">
        <v>2053</v>
      </c>
      <c r="B338" s="70">
        <v>270</v>
      </c>
      <c r="C338" s="70">
        <v>15</v>
      </c>
      <c r="D338" s="70">
        <v>16</v>
      </c>
      <c r="E338" s="70">
        <v>2018</v>
      </c>
      <c r="F338" s="70" t="s">
        <v>183</v>
      </c>
      <c r="G338" s="70" t="s">
        <v>2038</v>
      </c>
      <c r="H338" s="70" t="s">
        <v>2039</v>
      </c>
      <c r="I338" s="148"/>
      <c r="J338" s="71">
        <v>0</v>
      </c>
      <c r="K338" s="71">
        <v>0.21733247645253773</v>
      </c>
      <c r="L338" s="71">
        <v>0</v>
      </c>
      <c r="M338" s="71">
        <v>1.4082982092384764</v>
      </c>
      <c r="N338" s="71">
        <v>0.96753960910465875</v>
      </c>
      <c r="O338" s="71">
        <v>0.48905479828461196</v>
      </c>
      <c r="P338" s="71">
        <v>2.5237793689164048</v>
      </c>
      <c r="Q338" s="71">
        <v>3.74580725276977E-2</v>
      </c>
      <c r="R338" s="71">
        <v>0.46827496152495623</v>
      </c>
      <c r="S338" s="71">
        <v>9.5859446000000001E-2</v>
      </c>
      <c r="T338" s="72"/>
      <c r="U338" s="71">
        <v>0</v>
      </c>
      <c r="V338" s="71">
        <v>72</v>
      </c>
      <c r="W338" s="71">
        <v>0</v>
      </c>
      <c r="X338" s="71">
        <v>175</v>
      </c>
      <c r="Y338" s="71">
        <v>282</v>
      </c>
      <c r="Z338" s="71">
        <v>298</v>
      </c>
      <c r="AA338" s="71">
        <v>528</v>
      </c>
      <c r="AB338" s="71">
        <v>591</v>
      </c>
      <c r="AC338" s="71">
        <v>81244</v>
      </c>
      <c r="AD338" s="71">
        <v>9.5859446000000001E-2</v>
      </c>
      <c r="AE338" s="72"/>
      <c r="AF338" s="71">
        <v>0</v>
      </c>
      <c r="AG338" s="71">
        <v>120014.41655192411</v>
      </c>
      <c r="AH338" s="71">
        <v>0</v>
      </c>
      <c r="AI338" s="71">
        <v>1521609.1384923949</v>
      </c>
      <c r="AJ338" s="71">
        <v>1041494.390623066</v>
      </c>
      <c r="AK338" s="71">
        <v>0</v>
      </c>
      <c r="AL338" s="71">
        <v>0</v>
      </c>
      <c r="AM338" s="71">
        <v>81351.806430584475</v>
      </c>
      <c r="AN338" s="71">
        <v>0</v>
      </c>
      <c r="AO338" s="71">
        <v>0</v>
      </c>
      <c r="AP338" s="71">
        <v>2764469.7520979694</v>
      </c>
      <c r="AQ338" s="72"/>
      <c r="AR338" s="71">
        <v>0</v>
      </c>
      <c r="AS338" s="71">
        <v>0</v>
      </c>
      <c r="AT338" s="71">
        <v>0</v>
      </c>
      <c r="AU338" s="71">
        <v>0</v>
      </c>
      <c r="AV338" s="71">
        <v>0</v>
      </c>
      <c r="AW338" s="71">
        <v>0</v>
      </c>
      <c r="AX338" s="71"/>
      <c r="AY338" s="72"/>
      <c r="AZ338" s="71">
        <v>0</v>
      </c>
      <c r="BA338" s="71">
        <v>0</v>
      </c>
      <c r="BB338" s="71">
        <v>0</v>
      </c>
      <c r="BC338" s="71">
        <v>0</v>
      </c>
      <c r="BD338" s="71">
        <v>0</v>
      </c>
      <c r="BE338" s="71">
        <v>0</v>
      </c>
      <c r="BF338" s="71"/>
      <c r="BG338" s="72"/>
      <c r="BH338" s="71">
        <v>0</v>
      </c>
      <c r="BI338" s="71">
        <v>0</v>
      </c>
      <c r="BJ338" s="71">
        <v>0</v>
      </c>
      <c r="BK338" s="71">
        <v>0.311</v>
      </c>
      <c r="BL338" s="71">
        <v>0</v>
      </c>
      <c r="BM338" s="71">
        <v>0</v>
      </c>
      <c r="BN338" s="72"/>
      <c r="BO338" s="71">
        <v>0</v>
      </c>
      <c r="BP338" s="71">
        <v>0</v>
      </c>
      <c r="BQ338" s="71">
        <v>0</v>
      </c>
      <c r="BR338" s="71">
        <v>1</v>
      </c>
      <c r="BS338" s="71">
        <v>0</v>
      </c>
      <c r="BT338" s="71">
        <v>0</v>
      </c>
      <c r="BU338"/>
      <c r="BV338" s="70">
        <v>0.311</v>
      </c>
      <c r="BW338" s="70">
        <v>0</v>
      </c>
      <c r="BX338" s="70">
        <v>0</v>
      </c>
      <c r="BY338" s="70">
        <v>0</v>
      </c>
      <c r="BZ338" s="70">
        <v>0</v>
      </c>
      <c r="CA338" s="70">
        <v>0</v>
      </c>
      <c r="CB338" s="70">
        <v>0</v>
      </c>
      <c r="CC338" s="70">
        <v>0</v>
      </c>
      <c r="CD338" s="70">
        <v>0</v>
      </c>
    </row>
    <row r="339" spans="1:82">
      <c r="A339" s="70" t="s">
        <v>2054</v>
      </c>
      <c r="B339" s="70">
        <v>271</v>
      </c>
      <c r="C339" s="70">
        <v>16</v>
      </c>
      <c r="D339" s="70">
        <v>16</v>
      </c>
      <c r="E339" s="70">
        <v>2019</v>
      </c>
      <c r="F339" s="70" t="s">
        <v>158</v>
      </c>
      <c r="G339" s="70" t="s">
        <v>2038</v>
      </c>
      <c r="H339" s="70" t="s">
        <v>2039</v>
      </c>
      <c r="I339" s="148"/>
      <c r="J339" s="71">
        <v>0</v>
      </c>
      <c r="K339" s="71">
        <v>0.20335314018645009</v>
      </c>
      <c r="L339" s="71">
        <v>0</v>
      </c>
      <c r="M339" s="71">
        <v>1.1590472490773476</v>
      </c>
      <c r="N339" s="71">
        <v>0.98703847178654347</v>
      </c>
      <c r="O339" s="71">
        <v>0.45841737927138115</v>
      </c>
      <c r="P339" s="71">
        <v>2.2923839950203657</v>
      </c>
      <c r="Q339" s="71">
        <v>3.6347319311400901E-2</v>
      </c>
      <c r="R339" s="71">
        <v>0.48308356729174801</v>
      </c>
      <c r="S339" s="71">
        <v>8.4265267520000006E-2</v>
      </c>
      <c r="T339" s="72"/>
      <c r="U339" s="71">
        <v>0</v>
      </c>
      <c r="V339" s="71">
        <v>72</v>
      </c>
      <c r="W339" s="71">
        <v>0</v>
      </c>
      <c r="X339" s="71">
        <v>175</v>
      </c>
      <c r="Y339" s="71">
        <v>293</v>
      </c>
      <c r="Z339" s="71">
        <v>287</v>
      </c>
      <c r="AA339" s="71">
        <v>476</v>
      </c>
      <c r="AB339" s="71">
        <v>589</v>
      </c>
      <c r="AC339" s="71">
        <v>85186</v>
      </c>
      <c r="AD339" s="71">
        <v>8.4265267520000006E-2</v>
      </c>
      <c r="AE339" s="72"/>
      <c r="AF339" s="71">
        <v>0</v>
      </c>
      <c r="AG339" s="71">
        <v>116669.44786111719</v>
      </c>
      <c r="AH339" s="71">
        <v>0</v>
      </c>
      <c r="AI339" s="71">
        <v>1201458.3704558299</v>
      </c>
      <c r="AJ339" s="71">
        <v>1079637.944941808</v>
      </c>
      <c r="AK339" s="71">
        <v>0</v>
      </c>
      <c r="AL339" s="71">
        <v>0</v>
      </c>
      <c r="AM339" s="71">
        <v>80217.366010373953</v>
      </c>
      <c r="AN339" s="71">
        <v>0</v>
      </c>
      <c r="AO339" s="71">
        <v>0</v>
      </c>
      <c r="AP339" s="71">
        <v>2477983.1292691291</v>
      </c>
      <c r="AQ339" s="72"/>
      <c r="AR339" s="71">
        <v>0</v>
      </c>
      <c r="AS339" s="71">
        <v>0</v>
      </c>
      <c r="AT339" s="71">
        <v>0</v>
      </c>
      <c r="AU339" s="71">
        <v>0</v>
      </c>
      <c r="AV339" s="71">
        <v>0</v>
      </c>
      <c r="AW339" s="71">
        <v>0</v>
      </c>
      <c r="AX339" s="71"/>
      <c r="AY339" s="72"/>
      <c r="AZ339" s="71">
        <v>0</v>
      </c>
      <c r="BA339" s="71">
        <v>0</v>
      </c>
      <c r="BB339" s="71">
        <v>0</v>
      </c>
      <c r="BC339" s="71">
        <v>0</v>
      </c>
      <c r="BD339" s="71">
        <v>0</v>
      </c>
      <c r="BE339" s="71">
        <v>0</v>
      </c>
      <c r="BF339" s="71"/>
      <c r="BG339" s="72"/>
      <c r="BH339" s="71">
        <v>0</v>
      </c>
      <c r="BI339" s="71">
        <v>0</v>
      </c>
      <c r="BJ339" s="71">
        <v>0</v>
      </c>
      <c r="BK339" s="71">
        <v>0.311</v>
      </c>
      <c r="BL339" s="71">
        <v>0</v>
      </c>
      <c r="BM339" s="71">
        <v>0</v>
      </c>
      <c r="BN339" s="72"/>
      <c r="BO339" s="71">
        <v>0</v>
      </c>
      <c r="BP339" s="71">
        <v>0</v>
      </c>
      <c r="BQ339" s="71">
        <v>0</v>
      </c>
      <c r="BR339" s="71">
        <v>1</v>
      </c>
      <c r="BS339" s="71">
        <v>0</v>
      </c>
      <c r="BT339" s="71">
        <v>0</v>
      </c>
      <c r="BU339"/>
      <c r="BV339" s="70">
        <v>0.311</v>
      </c>
      <c r="BW339" s="70">
        <v>0</v>
      </c>
      <c r="BX339" s="70">
        <v>0</v>
      </c>
      <c r="BY339" s="70">
        <v>0</v>
      </c>
      <c r="BZ339" s="70">
        <v>0</v>
      </c>
      <c r="CA339" s="70">
        <v>0</v>
      </c>
      <c r="CB339" s="70">
        <v>0</v>
      </c>
      <c r="CC339" s="70">
        <v>0</v>
      </c>
      <c r="CD339" s="70">
        <v>0</v>
      </c>
    </row>
    <row r="340" spans="1:82">
      <c r="A340" s="70" t="s">
        <v>2055</v>
      </c>
      <c r="B340" s="70">
        <v>272</v>
      </c>
      <c r="C340" s="70">
        <v>17</v>
      </c>
      <c r="D340" s="70">
        <v>16</v>
      </c>
      <c r="E340" s="70">
        <v>2020</v>
      </c>
      <c r="F340" s="70" t="s">
        <v>159</v>
      </c>
      <c r="G340" s="70" t="s">
        <v>2038</v>
      </c>
      <c r="H340" s="70" t="s">
        <v>2039</v>
      </c>
      <c r="I340" s="148"/>
      <c r="J340" s="71">
        <v>0</v>
      </c>
      <c r="K340" s="71">
        <v>0.17946200462389286</v>
      </c>
      <c r="L340" s="71">
        <v>0.31753036894452602</v>
      </c>
      <c r="M340" s="71">
        <v>1.2949198222120581</v>
      </c>
      <c r="N340" s="71">
        <v>0.91714253709423654</v>
      </c>
      <c r="O340" s="71">
        <v>0.39044294016750186</v>
      </c>
      <c r="P340" s="71">
        <v>2.1839225081287208</v>
      </c>
      <c r="Q340" s="71">
        <v>3.3430730167187603E-2</v>
      </c>
      <c r="R340" s="71">
        <v>0.4852265653980119</v>
      </c>
      <c r="S340" s="71">
        <v>5.2632009999999993E-2</v>
      </c>
      <c r="T340" s="72"/>
      <c r="U340" s="71">
        <v>0</v>
      </c>
      <c r="V340" s="71">
        <v>75</v>
      </c>
      <c r="W340" s="71">
        <v>8</v>
      </c>
      <c r="X340" s="71">
        <v>253</v>
      </c>
      <c r="Y340" s="71">
        <v>292</v>
      </c>
      <c r="Z340" s="71">
        <v>279</v>
      </c>
      <c r="AA340" s="71">
        <v>482</v>
      </c>
      <c r="AB340" s="71">
        <v>567</v>
      </c>
      <c r="AC340" s="71">
        <v>86015.999999999985</v>
      </c>
      <c r="AD340" s="71">
        <v>5.2632009999999993E-2</v>
      </c>
      <c r="AE340" s="72"/>
      <c r="AF340" s="71">
        <v>0</v>
      </c>
      <c r="AG340" s="71">
        <v>102698.05133411176</v>
      </c>
      <c r="AH340" s="71">
        <v>79605.642709662803</v>
      </c>
      <c r="AI340" s="71">
        <v>1454395.6547818484</v>
      </c>
      <c r="AJ340" s="71">
        <v>1126580.5854733109</v>
      </c>
      <c r="AK340" s="71"/>
      <c r="AL340" s="71"/>
      <c r="AM340" s="71">
        <v>73999.799501388989</v>
      </c>
      <c r="AN340" s="71"/>
      <c r="AO340" s="71"/>
      <c r="AP340" s="71">
        <v>2837279.7338003227</v>
      </c>
      <c r="AQ340" s="72"/>
      <c r="AR340" s="71">
        <v>0</v>
      </c>
      <c r="AS340" s="71">
        <v>0</v>
      </c>
      <c r="AT340" s="71">
        <v>0</v>
      </c>
      <c r="AU340" s="71">
        <v>0</v>
      </c>
      <c r="AV340" s="71">
        <v>0</v>
      </c>
      <c r="AW340" s="71">
        <v>0</v>
      </c>
      <c r="AX340" s="71"/>
      <c r="AY340" s="72"/>
      <c r="AZ340" s="71">
        <v>0</v>
      </c>
      <c r="BA340" s="71">
        <v>0</v>
      </c>
      <c r="BB340" s="71">
        <v>0</v>
      </c>
      <c r="BC340" s="71">
        <v>0</v>
      </c>
      <c r="BD340" s="71">
        <v>0</v>
      </c>
      <c r="BE340" s="71">
        <v>0</v>
      </c>
      <c r="BF340" s="71"/>
      <c r="BG340" s="72"/>
      <c r="BH340" s="71">
        <v>0</v>
      </c>
      <c r="BI340" s="71">
        <v>0</v>
      </c>
      <c r="BJ340" s="71">
        <v>0</v>
      </c>
      <c r="BK340" s="71">
        <v>0.27600000000000002</v>
      </c>
      <c r="BL340" s="71">
        <v>0</v>
      </c>
      <c r="BM340" s="71">
        <v>0</v>
      </c>
      <c r="BN340" s="72"/>
      <c r="BO340" s="71">
        <v>0</v>
      </c>
      <c r="BP340" s="71">
        <v>0</v>
      </c>
      <c r="BQ340" s="71">
        <v>0</v>
      </c>
      <c r="BR340" s="71">
        <v>1</v>
      </c>
      <c r="BS340" s="71">
        <v>0</v>
      </c>
      <c r="BT340" s="71">
        <v>0</v>
      </c>
      <c r="BU340"/>
      <c r="BV340" s="70">
        <v>0.27600000000000002</v>
      </c>
      <c r="BW340" s="70">
        <v>0</v>
      </c>
      <c r="BX340" s="70">
        <v>0</v>
      </c>
      <c r="BY340" s="70">
        <v>0</v>
      </c>
      <c r="BZ340" s="70">
        <v>0</v>
      </c>
      <c r="CA340" s="70">
        <v>0</v>
      </c>
      <c r="CB340" s="70">
        <v>0</v>
      </c>
      <c r="CC340" s="70">
        <v>0</v>
      </c>
      <c r="CD340" s="70">
        <v>0</v>
      </c>
    </row>
    <row r="341" spans="1:82">
      <c r="A341" s="70" t="s">
        <v>2056</v>
      </c>
      <c r="B341" s="70">
        <v>272</v>
      </c>
      <c r="C341" s="70">
        <v>18</v>
      </c>
      <c r="D341" s="70">
        <v>16</v>
      </c>
      <c r="E341" s="70">
        <v>2021</v>
      </c>
      <c r="F341" s="70" t="s">
        <v>160</v>
      </c>
      <c r="G341" s="70" t="s">
        <v>2038</v>
      </c>
      <c r="H341" s="70" t="s">
        <v>2039</v>
      </c>
      <c r="I341" s="148"/>
      <c r="J341" s="71">
        <v>0</v>
      </c>
      <c r="K341" s="71">
        <v>0.19004510332364169</v>
      </c>
      <c r="L341" s="71">
        <v>0.34228896957509436</v>
      </c>
      <c r="M341" s="71">
        <v>1.4016891973397048</v>
      </c>
      <c r="N341" s="71">
        <v>0.96744358103242911</v>
      </c>
      <c r="O341" s="71">
        <v>0.38463539383108436</v>
      </c>
      <c r="P341" s="71">
        <v>2.2024930933716464</v>
      </c>
      <c r="Q341" s="71">
        <v>3.2755167249961602E-2</v>
      </c>
      <c r="R341" s="71">
        <v>0.47149408518194524</v>
      </c>
      <c r="S341" s="71">
        <v>5.6434011919999999E-2</v>
      </c>
      <c r="T341" s="72"/>
      <c r="U341" s="71">
        <v>0</v>
      </c>
      <c r="V341" s="71">
        <v>75</v>
      </c>
      <c r="W341" s="71">
        <v>8</v>
      </c>
      <c r="X341" s="71">
        <v>253</v>
      </c>
      <c r="Y341" s="71">
        <v>292</v>
      </c>
      <c r="Z341" s="71">
        <v>283</v>
      </c>
      <c r="AA341" s="71">
        <v>474</v>
      </c>
      <c r="AB341" s="71">
        <v>561</v>
      </c>
      <c r="AC341" s="71">
        <v>81083.999999999985</v>
      </c>
      <c r="AD341" s="71">
        <v>5.6434011919999999E-2</v>
      </c>
      <c r="AE341" s="72"/>
      <c r="AF341" s="71">
        <v>0</v>
      </c>
      <c r="AG341" s="71">
        <v>110057.18435894404</v>
      </c>
      <c r="AH341" s="71">
        <v>84171.454734131941</v>
      </c>
      <c r="AI341" s="71">
        <v>1602411.3656856657</v>
      </c>
      <c r="AJ341" s="71">
        <v>1165174.281081737</v>
      </c>
      <c r="AK341" s="71">
        <v>0</v>
      </c>
      <c r="AL341" s="71">
        <v>0</v>
      </c>
      <c r="AM341" s="71">
        <v>73639.041060177435</v>
      </c>
      <c r="AN341" s="71">
        <v>0</v>
      </c>
      <c r="AO341" s="71">
        <v>0</v>
      </c>
      <c r="AP341" s="71">
        <v>3035453.3269206565</v>
      </c>
      <c r="AQ341" s="72"/>
      <c r="AR341" s="71">
        <v>0</v>
      </c>
      <c r="AS341" s="71">
        <v>0</v>
      </c>
      <c r="AT341" s="71">
        <v>0</v>
      </c>
      <c r="AU341" s="71">
        <v>0</v>
      </c>
      <c r="AV341" s="71">
        <v>0</v>
      </c>
      <c r="AW341" s="71">
        <v>0</v>
      </c>
      <c r="AX341" s="71"/>
      <c r="AY341" s="72"/>
      <c r="AZ341" s="71">
        <v>0</v>
      </c>
      <c r="BA341" s="71">
        <v>0</v>
      </c>
      <c r="BB341" s="71">
        <v>0</v>
      </c>
      <c r="BC341" s="71">
        <v>0</v>
      </c>
      <c r="BD341" s="71">
        <v>0</v>
      </c>
      <c r="BE341" s="71">
        <v>0</v>
      </c>
      <c r="BF341" s="71"/>
      <c r="BG341" s="72"/>
      <c r="BH341" s="71">
        <v>0</v>
      </c>
      <c r="BI341" s="71">
        <v>0</v>
      </c>
      <c r="BJ341" s="71">
        <v>0</v>
      </c>
      <c r="BK341" s="71">
        <v>0.27400000000000002</v>
      </c>
      <c r="BL341" s="71">
        <v>0</v>
      </c>
      <c r="BM341" s="71">
        <v>0</v>
      </c>
      <c r="BN341" s="72"/>
      <c r="BO341" s="71">
        <v>0</v>
      </c>
      <c r="BP341" s="71">
        <v>0</v>
      </c>
      <c r="BQ341" s="71">
        <v>0</v>
      </c>
      <c r="BR341" s="71">
        <v>1</v>
      </c>
      <c r="BS341" s="71">
        <v>0</v>
      </c>
      <c r="BT341" s="71">
        <v>0</v>
      </c>
      <c r="BU341"/>
      <c r="BV341" s="70">
        <v>0.27400000000000002</v>
      </c>
      <c r="BW341" s="70">
        <v>0</v>
      </c>
      <c r="BX341" s="70">
        <v>0</v>
      </c>
      <c r="BY341" s="70">
        <v>0</v>
      </c>
      <c r="BZ341" s="70">
        <v>0</v>
      </c>
      <c r="CA341" s="70">
        <v>0</v>
      </c>
      <c r="CB341" s="70">
        <v>0</v>
      </c>
      <c r="CC341" s="70">
        <v>0</v>
      </c>
      <c r="CD341" s="70">
        <v>0</v>
      </c>
    </row>
    <row r="342" spans="1:82">
      <c r="A342" s="70" t="s">
        <v>2057</v>
      </c>
      <c r="B342" s="70">
        <v>272</v>
      </c>
      <c r="C342" s="70">
        <v>19</v>
      </c>
      <c r="D342" s="70">
        <v>16</v>
      </c>
      <c r="E342" s="70">
        <v>2022</v>
      </c>
      <c r="F342" s="70" t="s">
        <v>161</v>
      </c>
      <c r="G342" s="70" t="s">
        <v>2038</v>
      </c>
      <c r="H342" s="70" t="s">
        <v>2039</v>
      </c>
      <c r="I342" s="148"/>
      <c r="J342" s="71">
        <v>0</v>
      </c>
      <c r="K342" s="71">
        <v>0.20693002620740017</v>
      </c>
      <c r="L342" s="71">
        <v>0.27897782345421729</v>
      </c>
      <c r="M342" s="71">
        <v>1.6036884937102911</v>
      </c>
      <c r="N342" s="71">
        <v>0.95781934390548351</v>
      </c>
      <c r="O342" s="71">
        <v>0.39195883737109144</v>
      </c>
      <c r="P342" s="71">
        <v>2.1144994541687763</v>
      </c>
      <c r="Q342" s="71">
        <v>3.190745463883967E-2</v>
      </c>
      <c r="R342" s="71">
        <v>0.45769785428704041</v>
      </c>
      <c r="S342" s="71">
        <v>5.8989869120000003E-2</v>
      </c>
      <c r="T342" s="72"/>
      <c r="U342" s="71">
        <v>0</v>
      </c>
      <c r="V342" s="71">
        <v>75</v>
      </c>
      <c r="W342" s="71">
        <v>8</v>
      </c>
      <c r="X342" s="71">
        <v>253</v>
      </c>
      <c r="Y342" s="71">
        <v>291</v>
      </c>
      <c r="Z342" s="71">
        <v>274</v>
      </c>
      <c r="AA342" s="71">
        <v>462</v>
      </c>
      <c r="AB342" s="71">
        <v>542</v>
      </c>
      <c r="AC342" s="71">
        <v>79699.999999999985</v>
      </c>
      <c r="AD342" s="71">
        <v>5.8989869120000003E-2</v>
      </c>
      <c r="AE342" s="72"/>
      <c r="AF342" s="71">
        <v>0</v>
      </c>
      <c r="AG342" s="71">
        <v>124791.85377790642</v>
      </c>
      <c r="AH342" s="71">
        <v>78938.211830416461</v>
      </c>
      <c r="AI342" s="71">
        <v>1792058.4822022112</v>
      </c>
      <c r="AJ342" s="71">
        <v>1183176.6035196497</v>
      </c>
      <c r="AK342" s="71">
        <v>0</v>
      </c>
      <c r="AL342" s="71">
        <v>0</v>
      </c>
      <c r="AM342" s="71">
        <v>69986.993568656631</v>
      </c>
      <c r="AN342" s="71">
        <v>0</v>
      </c>
      <c r="AO342" s="71">
        <v>0</v>
      </c>
      <c r="AP342" s="71">
        <v>3248952.1448988402</v>
      </c>
      <c r="AQ342" s="72"/>
      <c r="AR342" s="71">
        <v>0</v>
      </c>
      <c r="AS342" s="71">
        <v>0</v>
      </c>
      <c r="AT342" s="71">
        <v>0</v>
      </c>
      <c r="AU342" s="71">
        <v>0</v>
      </c>
      <c r="AV342" s="71">
        <v>0</v>
      </c>
      <c r="AW342" s="71">
        <v>0</v>
      </c>
      <c r="AX342" s="71"/>
      <c r="AY342" s="72"/>
      <c r="AZ342" s="71">
        <v>0</v>
      </c>
      <c r="BA342" s="71">
        <v>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2058</v>
      </c>
      <c r="B343" s="70">
        <v>272</v>
      </c>
      <c r="C343" s="70">
        <v>20</v>
      </c>
      <c r="D343" s="70">
        <v>16</v>
      </c>
      <c r="E343" s="70">
        <v>2023</v>
      </c>
      <c r="F343" s="70" t="s">
        <v>1539</v>
      </c>
      <c r="G343" s="70" t="s">
        <v>2038</v>
      </c>
      <c r="H343" s="70" t="s">
        <v>2039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0</v>
      </c>
      <c r="AS343" s="71">
        <v>0</v>
      </c>
      <c r="AT343" s="71">
        <v>0</v>
      </c>
      <c r="AU343" s="71">
        <v>0</v>
      </c>
      <c r="AV343" s="71">
        <v>0</v>
      </c>
      <c r="AW343" s="71">
        <v>0</v>
      </c>
      <c r="AX343" s="71"/>
      <c r="AY343" s="72"/>
      <c r="AZ343" s="71">
        <v>0</v>
      </c>
      <c r="BA343" s="71">
        <v>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2059</v>
      </c>
      <c r="B344" s="70">
        <v>272</v>
      </c>
      <c r="C344" s="70">
        <v>21</v>
      </c>
      <c r="D344" s="70">
        <v>16</v>
      </c>
      <c r="E344" s="70">
        <v>2024</v>
      </c>
      <c r="F344" s="70" t="s">
        <v>1554</v>
      </c>
      <c r="G344" s="70" t="s">
        <v>2038</v>
      </c>
      <c r="H344" s="70" t="s">
        <v>2039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2060</v>
      </c>
      <c r="B345" s="70">
        <v>273</v>
      </c>
      <c r="C345" s="70">
        <v>1</v>
      </c>
      <c r="D345" s="70">
        <v>17</v>
      </c>
      <c r="E345" s="70">
        <v>1990</v>
      </c>
      <c r="F345" s="70" t="s">
        <v>787</v>
      </c>
      <c r="G345" s="70" t="s">
        <v>2061</v>
      </c>
      <c r="H345" s="70" t="s">
        <v>2062</v>
      </c>
      <c r="I345" s="148"/>
      <c r="J345" s="71">
        <v>0.40091368625190299</v>
      </c>
      <c r="K345" s="71">
        <v>0.32297727531802661</v>
      </c>
      <c r="L345" s="71">
        <v>0.37013161323170041</v>
      </c>
      <c r="M345" s="71">
        <v>0.60736607846520496</v>
      </c>
      <c r="N345" s="71">
        <v>1.350848635931744</v>
      </c>
      <c r="O345" s="71">
        <v>0.5421679067065841</v>
      </c>
      <c r="P345" s="71">
        <v>1.0790281297036659</v>
      </c>
      <c r="Q345" s="71">
        <v>6.3868019648164007E-2</v>
      </c>
      <c r="R345" s="71">
        <v>0</v>
      </c>
      <c r="S345" s="71">
        <v>5.524192756803905E-2</v>
      </c>
      <c r="T345" s="72"/>
      <c r="U345" s="71">
        <v>104045</v>
      </c>
      <c r="V345" s="71">
        <v>95</v>
      </c>
      <c r="W345" s="71">
        <v>5</v>
      </c>
      <c r="X345" s="71">
        <v>223</v>
      </c>
      <c r="Y345" s="71">
        <v>397</v>
      </c>
      <c r="Z345" s="71">
        <v>223</v>
      </c>
      <c r="AA345" s="71">
        <v>262</v>
      </c>
      <c r="AB345" s="71">
        <v>1037</v>
      </c>
      <c r="AC345" s="71">
        <v>0</v>
      </c>
      <c r="AD345" s="71">
        <v>5.524192756803905E-2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2063</v>
      </c>
      <c r="B346" s="70">
        <v>274</v>
      </c>
      <c r="C346" s="70">
        <v>2</v>
      </c>
      <c r="D346" s="70">
        <v>17</v>
      </c>
      <c r="E346" s="70">
        <v>2005</v>
      </c>
      <c r="F346" s="70" t="s">
        <v>789</v>
      </c>
      <c r="G346" s="70" t="s">
        <v>2061</v>
      </c>
      <c r="H346" s="70" t="s">
        <v>2062</v>
      </c>
      <c r="I346" s="148"/>
      <c r="J346" s="71">
        <v>0</v>
      </c>
      <c r="K346" s="71">
        <v>0.1236988937631273</v>
      </c>
      <c r="L346" s="71">
        <v>0</v>
      </c>
      <c r="M346" s="71">
        <v>0.80448158585267748</v>
      </c>
      <c r="N346" s="71">
        <v>1.356072946740132</v>
      </c>
      <c r="O346" s="71">
        <v>0.68912477448570431</v>
      </c>
      <c r="P346" s="71">
        <v>1.3828824647094109</v>
      </c>
      <c r="Q346" s="71">
        <v>4.8309739891191097E-2</v>
      </c>
      <c r="R346" s="71">
        <v>0</v>
      </c>
      <c r="S346" s="71">
        <v>0</v>
      </c>
      <c r="T346" s="72"/>
      <c r="U346" s="71">
        <v>0</v>
      </c>
      <c r="V346" s="71">
        <v>51</v>
      </c>
      <c r="W346" s="71">
        <v>0</v>
      </c>
      <c r="X346" s="71">
        <v>162</v>
      </c>
      <c r="Y346" s="71">
        <v>364</v>
      </c>
      <c r="Z346" s="71">
        <v>328</v>
      </c>
      <c r="AA346" s="71">
        <v>275</v>
      </c>
      <c r="AB346" s="71">
        <v>820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2064</v>
      </c>
      <c r="B347" s="70">
        <v>275</v>
      </c>
      <c r="C347" s="70">
        <v>3</v>
      </c>
      <c r="D347" s="70">
        <v>17</v>
      </c>
      <c r="E347" s="70">
        <v>2006</v>
      </c>
      <c r="F347" s="70" t="s">
        <v>790</v>
      </c>
      <c r="G347" s="70" t="s">
        <v>2061</v>
      </c>
      <c r="H347" s="70" t="s">
        <v>2062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2065</v>
      </c>
      <c r="B348" s="70">
        <v>276</v>
      </c>
      <c r="C348" s="70">
        <v>4</v>
      </c>
      <c r="D348" s="70">
        <v>17</v>
      </c>
      <c r="E348" s="70">
        <v>2007</v>
      </c>
      <c r="F348" s="70" t="s">
        <v>791</v>
      </c>
      <c r="G348" s="70" t="s">
        <v>2061</v>
      </c>
      <c r="H348" s="70" t="s">
        <v>2062</v>
      </c>
      <c r="I348" s="148"/>
      <c r="J348" s="71">
        <v>0</v>
      </c>
      <c r="K348" s="71">
        <v>8.0927752166521413E-2</v>
      </c>
      <c r="L348" s="71">
        <v>0</v>
      </c>
      <c r="M348" s="71">
        <v>1.1715715032077521</v>
      </c>
      <c r="N348" s="71">
        <v>1.326725352054845</v>
      </c>
      <c r="O348" s="71">
        <v>0.65886367288027625</v>
      </c>
      <c r="P348" s="71">
        <v>1.3327968681112119</v>
      </c>
      <c r="Q348" s="71">
        <v>4.78345881145208E-2</v>
      </c>
      <c r="R348" s="71">
        <v>0</v>
      </c>
      <c r="S348" s="71">
        <v>0</v>
      </c>
      <c r="T348" s="72"/>
      <c r="U348" s="71">
        <v>0</v>
      </c>
      <c r="V348" s="71">
        <v>29</v>
      </c>
      <c r="W348" s="71">
        <v>0</v>
      </c>
      <c r="X348" s="71">
        <v>287</v>
      </c>
      <c r="Y348" s="71">
        <v>342</v>
      </c>
      <c r="Z348" s="71">
        <v>326</v>
      </c>
      <c r="AA348" s="71">
        <v>261</v>
      </c>
      <c r="AB348" s="71">
        <v>769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2066</v>
      </c>
      <c r="B349" s="70">
        <v>277</v>
      </c>
      <c r="C349" s="70">
        <v>5</v>
      </c>
      <c r="D349" s="70">
        <v>17</v>
      </c>
      <c r="E349" s="70">
        <v>2008</v>
      </c>
      <c r="F349" s="70" t="s">
        <v>792</v>
      </c>
      <c r="G349" s="1064" t="s">
        <v>2061</v>
      </c>
      <c r="H349" s="70" t="s">
        <v>2062</v>
      </c>
      <c r="I349" s="148"/>
      <c r="J349" s="71">
        <v>0</v>
      </c>
      <c r="K349" s="71">
        <v>6.1950853025702211E-2</v>
      </c>
      <c r="L349" s="71">
        <v>0</v>
      </c>
      <c r="M349" s="71">
        <v>1.4101423951327221</v>
      </c>
      <c r="N349" s="71">
        <v>1.252871763814235</v>
      </c>
      <c r="O349" s="71">
        <v>0.62285516852868195</v>
      </c>
      <c r="P349" s="71">
        <v>1.2904724944288839</v>
      </c>
      <c r="Q349" s="71">
        <v>4.52246306155272E-2</v>
      </c>
      <c r="R349" s="71">
        <v>0</v>
      </c>
      <c r="S349" s="71">
        <v>0</v>
      </c>
      <c r="T349" s="72"/>
      <c r="U349" s="71">
        <v>0</v>
      </c>
      <c r="V349" s="71">
        <v>29</v>
      </c>
      <c r="W349" s="71">
        <v>0</v>
      </c>
      <c r="X349" s="71">
        <v>287</v>
      </c>
      <c r="Y349" s="71">
        <v>335</v>
      </c>
      <c r="Z349" s="71">
        <v>319</v>
      </c>
      <c r="AA349" s="71">
        <v>253</v>
      </c>
      <c r="AB349" s="71">
        <v>739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2067</v>
      </c>
      <c r="B350" s="70">
        <v>278</v>
      </c>
      <c r="C350" s="70">
        <v>6</v>
      </c>
      <c r="D350" s="70">
        <v>17</v>
      </c>
      <c r="E350" s="70">
        <v>2009</v>
      </c>
      <c r="F350" s="70" t="s">
        <v>176</v>
      </c>
      <c r="G350" s="1064" t="s">
        <v>2061</v>
      </c>
      <c r="H350" s="70" t="s">
        <v>2062</v>
      </c>
      <c r="I350" s="148"/>
      <c r="J350" s="71">
        <v>0</v>
      </c>
      <c r="K350" s="71">
        <v>6.2370882129337717E-2</v>
      </c>
      <c r="L350" s="71">
        <v>0.41328564350930019</v>
      </c>
      <c r="M350" s="71">
        <v>1.1623202810360329</v>
      </c>
      <c r="N350" s="71">
        <v>1.0914061753664179</v>
      </c>
      <c r="O350" s="71">
        <v>0.62904972509240265</v>
      </c>
      <c r="P350" s="71">
        <v>1.222240392081227</v>
      </c>
      <c r="Q350" s="71">
        <v>4.1274529716468902E-2</v>
      </c>
      <c r="R350" s="71">
        <v>0</v>
      </c>
      <c r="S350" s="71">
        <v>0</v>
      </c>
      <c r="T350" s="72"/>
      <c r="U350" s="71">
        <v>0</v>
      </c>
      <c r="V350" s="71">
        <v>29</v>
      </c>
      <c r="W350" s="71">
        <v>12</v>
      </c>
      <c r="X350" s="71">
        <v>246</v>
      </c>
      <c r="Y350" s="71">
        <v>324</v>
      </c>
      <c r="Z350" s="71">
        <v>318</v>
      </c>
      <c r="AA350" s="71">
        <v>246</v>
      </c>
      <c r="AB350" s="71">
        <v>708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2068</v>
      </c>
      <c r="B351" s="70">
        <v>279</v>
      </c>
      <c r="C351" s="70">
        <v>7</v>
      </c>
      <c r="D351" s="70">
        <v>17</v>
      </c>
      <c r="E351" s="70">
        <v>2010</v>
      </c>
      <c r="F351" s="70" t="s">
        <v>177</v>
      </c>
      <c r="G351" s="70" t="s">
        <v>2061</v>
      </c>
      <c r="H351" s="70" t="s">
        <v>2062</v>
      </c>
      <c r="I351" s="148"/>
      <c r="J351" s="71">
        <v>0</v>
      </c>
      <c r="K351" s="71">
        <v>6.5448113383031373E-2</v>
      </c>
      <c r="L351" s="71">
        <v>0.38929650237976149</v>
      </c>
      <c r="M351" s="71">
        <v>1.2035638391581791</v>
      </c>
      <c r="N351" s="71">
        <v>1.0718931893803021</v>
      </c>
      <c r="O351" s="71">
        <v>0.63598514854915245</v>
      </c>
      <c r="P351" s="71">
        <v>1.2076846209195911</v>
      </c>
      <c r="Q351" s="71">
        <v>4.20397256449178E-2</v>
      </c>
      <c r="R351" s="71">
        <v>0</v>
      </c>
      <c r="S351" s="71">
        <v>0</v>
      </c>
      <c r="T351" s="72"/>
      <c r="U351" s="71">
        <v>0</v>
      </c>
      <c r="V351" s="71">
        <v>29</v>
      </c>
      <c r="W351" s="71">
        <v>12</v>
      </c>
      <c r="X351" s="71">
        <v>246</v>
      </c>
      <c r="Y351" s="71">
        <v>327</v>
      </c>
      <c r="Z351" s="71">
        <v>323</v>
      </c>
      <c r="AA351" s="71">
        <v>237</v>
      </c>
      <c r="AB351" s="71">
        <v>691</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2069</v>
      </c>
      <c r="B352" s="70">
        <v>280</v>
      </c>
      <c r="C352" s="70">
        <v>8</v>
      </c>
      <c r="D352" s="70">
        <v>17</v>
      </c>
      <c r="E352" s="70">
        <v>2011</v>
      </c>
      <c r="F352" s="70" t="s">
        <v>178</v>
      </c>
      <c r="G352" s="70" t="s">
        <v>2061</v>
      </c>
      <c r="H352" s="70" t="s">
        <v>2062</v>
      </c>
      <c r="I352" s="148"/>
      <c r="J352" s="71">
        <v>0</v>
      </c>
      <c r="K352" s="71">
        <v>7.5564490920738428E-2</v>
      </c>
      <c r="L352" s="71">
        <v>0.40812540046658929</v>
      </c>
      <c r="M352" s="71">
        <v>1.3698221425691479</v>
      </c>
      <c r="N352" s="71">
        <v>1.214113062305066</v>
      </c>
      <c r="O352" s="71">
        <v>0.6166807768169924</v>
      </c>
      <c r="P352" s="71">
        <v>1.2024752303809449</v>
      </c>
      <c r="Q352" s="71">
        <v>4.6246670548602299E-2</v>
      </c>
      <c r="R352" s="71">
        <v>0</v>
      </c>
      <c r="S352" s="71">
        <v>0</v>
      </c>
      <c r="T352" s="72"/>
      <c r="U352" s="71">
        <v>0</v>
      </c>
      <c r="V352" s="71">
        <v>29</v>
      </c>
      <c r="W352" s="71">
        <v>12</v>
      </c>
      <c r="X352" s="71">
        <v>246</v>
      </c>
      <c r="Y352" s="71">
        <v>320</v>
      </c>
      <c r="Z352" s="71">
        <v>320</v>
      </c>
      <c r="AA352" s="71">
        <v>243</v>
      </c>
      <c r="AB352" s="71">
        <v>659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2070</v>
      </c>
      <c r="B353" s="70">
        <v>281</v>
      </c>
      <c r="C353" s="70">
        <v>9</v>
      </c>
      <c r="D353" s="70">
        <v>17</v>
      </c>
      <c r="E353" s="70">
        <v>2012</v>
      </c>
      <c r="F353" s="70" t="s">
        <v>179</v>
      </c>
      <c r="G353" s="70" t="s">
        <v>2061</v>
      </c>
      <c r="H353" s="70" t="s">
        <v>2062</v>
      </c>
      <c r="I353" s="148"/>
      <c r="J353" s="71">
        <v>0</v>
      </c>
      <c r="K353" s="71">
        <v>7.2344667288261763E-2</v>
      </c>
      <c r="L353" s="71">
        <v>0.40214351762636941</v>
      </c>
      <c r="M353" s="71">
        <v>1.347840555596179</v>
      </c>
      <c r="N353" s="71">
        <v>1.352148281736389</v>
      </c>
      <c r="O353" s="71">
        <v>0.59270839564657829</v>
      </c>
      <c r="P353" s="71">
        <v>1.2192699423873472</v>
      </c>
      <c r="Q353" s="71">
        <v>4.8187435251102001E-2</v>
      </c>
      <c r="R353" s="71">
        <v>0</v>
      </c>
      <c r="S353" s="71">
        <v>0</v>
      </c>
      <c r="T353" s="72"/>
      <c r="U353" s="71">
        <v>0</v>
      </c>
      <c r="V353" s="71">
        <v>29</v>
      </c>
      <c r="W353" s="71">
        <v>12</v>
      </c>
      <c r="X353" s="71">
        <v>246</v>
      </c>
      <c r="Y353" s="71">
        <v>312</v>
      </c>
      <c r="Z353" s="71">
        <v>310</v>
      </c>
      <c r="AA353" s="71">
        <v>245</v>
      </c>
      <c r="AB353" s="71">
        <v>632</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2071</v>
      </c>
      <c r="B354" s="70">
        <v>282</v>
      </c>
      <c r="C354" s="70">
        <v>10</v>
      </c>
      <c r="D354" s="70">
        <v>17</v>
      </c>
      <c r="E354" s="70">
        <v>2013</v>
      </c>
      <c r="F354" s="70" t="s">
        <v>180</v>
      </c>
      <c r="G354" s="70" t="s">
        <v>2061</v>
      </c>
      <c r="H354" s="70" t="s">
        <v>2062</v>
      </c>
      <c r="I354" s="148"/>
      <c r="J354" s="71">
        <v>0</v>
      </c>
      <c r="K354" s="71">
        <v>7.0840058186172492E-2</v>
      </c>
      <c r="L354" s="71">
        <v>0.33009166603061002</v>
      </c>
      <c r="M354" s="71">
        <v>1.39371647239055</v>
      </c>
      <c r="N354" s="71">
        <v>1.2463343059137379</v>
      </c>
      <c r="O354" s="71">
        <v>0.58018781689048238</v>
      </c>
      <c r="P354" s="71">
        <v>1.1988873407729592</v>
      </c>
      <c r="Q354" s="71">
        <v>4.8346808623750903E-2</v>
      </c>
      <c r="R354" s="71">
        <v>0</v>
      </c>
      <c r="S354" s="71">
        <v>0</v>
      </c>
      <c r="T354" s="72"/>
      <c r="U354" s="71">
        <v>0</v>
      </c>
      <c r="V354" s="71">
        <v>29</v>
      </c>
      <c r="W354" s="71">
        <v>12</v>
      </c>
      <c r="X354" s="71">
        <v>246</v>
      </c>
      <c r="Y354" s="71">
        <v>314</v>
      </c>
      <c r="Z354" s="71">
        <v>317</v>
      </c>
      <c r="AA354" s="71">
        <v>240</v>
      </c>
      <c r="AB354" s="71">
        <v>625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2072</v>
      </c>
      <c r="B355" s="70">
        <v>283</v>
      </c>
      <c r="C355" s="70">
        <v>11</v>
      </c>
      <c r="D355" s="70">
        <v>17</v>
      </c>
      <c r="E355" s="70">
        <v>2014</v>
      </c>
      <c r="F355" s="70" t="s">
        <v>181</v>
      </c>
      <c r="G355" s="70" t="s">
        <v>2061</v>
      </c>
      <c r="H355" s="70" t="s">
        <v>2062</v>
      </c>
      <c r="I355" s="148"/>
      <c r="J355" s="71">
        <v>0</v>
      </c>
      <c r="K355" s="71">
        <v>3.9738499073646627E-2</v>
      </c>
      <c r="L355" s="71">
        <v>0.65837363396518822</v>
      </c>
      <c r="M355" s="71">
        <v>1.0249552836004889</v>
      </c>
      <c r="N355" s="71">
        <v>1.052763831789072</v>
      </c>
      <c r="O355" s="71">
        <v>0.54391812659563299</v>
      </c>
      <c r="P355" s="71">
        <v>1.2503109355928221</v>
      </c>
      <c r="Q355" s="71">
        <v>4.4678882677825299E-2</v>
      </c>
      <c r="R355" s="71">
        <v>0</v>
      </c>
      <c r="S355" s="71">
        <v>0</v>
      </c>
      <c r="T355" s="72"/>
      <c r="U355" s="71">
        <v>0</v>
      </c>
      <c r="V355" s="71">
        <v>15</v>
      </c>
      <c r="W355" s="71">
        <v>23</v>
      </c>
      <c r="X355" s="71">
        <v>188</v>
      </c>
      <c r="Y355" s="71">
        <v>312</v>
      </c>
      <c r="Z355" s="71">
        <v>313</v>
      </c>
      <c r="AA355" s="71">
        <v>249</v>
      </c>
      <c r="AB355" s="71">
        <v>602</v>
      </c>
      <c r="AC355" s="71">
        <v>0</v>
      </c>
      <c r="AD355" s="71">
        <v>0</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2</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2073</v>
      </c>
      <c r="B356" s="70">
        <v>284</v>
      </c>
      <c r="C356" s="70">
        <v>12</v>
      </c>
      <c r="D356" s="70">
        <v>17</v>
      </c>
      <c r="E356" s="70">
        <v>2015</v>
      </c>
      <c r="F356" s="70" t="s">
        <v>182</v>
      </c>
      <c r="G356" s="70" t="s">
        <v>2061</v>
      </c>
      <c r="H356" s="70" t="s">
        <v>2062</v>
      </c>
      <c r="I356" s="148"/>
      <c r="J356" s="71">
        <v>0</v>
      </c>
      <c r="K356" s="71">
        <v>3.6858210922008701E-2</v>
      </c>
      <c r="L356" s="71">
        <v>0.66425960742123202</v>
      </c>
      <c r="M356" s="71">
        <v>0.92140932778453777</v>
      </c>
      <c r="N356" s="71">
        <v>1.1058924801223871</v>
      </c>
      <c r="O356" s="71">
        <v>0.53529101540055346</v>
      </c>
      <c r="P356" s="71">
        <v>1.1960204960734517</v>
      </c>
      <c r="Q356" s="71">
        <v>4.3156514126594499E-2</v>
      </c>
      <c r="R356" s="71">
        <v>0</v>
      </c>
      <c r="S356" s="71">
        <v>0</v>
      </c>
      <c r="T356" s="72"/>
      <c r="U356" s="71">
        <v>0</v>
      </c>
      <c r="V356" s="71">
        <v>15</v>
      </c>
      <c r="W356" s="71">
        <v>23</v>
      </c>
      <c r="X356" s="71">
        <v>188</v>
      </c>
      <c r="Y356" s="71">
        <v>311</v>
      </c>
      <c r="Z356" s="71">
        <v>311</v>
      </c>
      <c r="AA356" s="71">
        <v>238</v>
      </c>
      <c r="AB356" s="71">
        <v>594</v>
      </c>
      <c r="AC356" s="71">
        <v>0</v>
      </c>
      <c r="AD356" s="71">
        <v>0</v>
      </c>
      <c r="AE356" s="72"/>
      <c r="AF356" s="71">
        <v>0</v>
      </c>
      <c r="AG356" s="71">
        <v>27572.51641494457</v>
      </c>
      <c r="AH356" s="71">
        <v>139566.8372111801</v>
      </c>
      <c r="AI356" s="71">
        <v>1204423.9667287599</v>
      </c>
      <c r="AJ356" s="71">
        <v>1614676.4329681019</v>
      </c>
      <c r="AK356" s="71">
        <v>0</v>
      </c>
      <c r="AL356" s="71">
        <v>0</v>
      </c>
      <c r="AM356" s="71">
        <v>81405.208263715991</v>
      </c>
      <c r="AN356" s="71">
        <v>0</v>
      </c>
      <c r="AO356" s="71">
        <v>0</v>
      </c>
      <c r="AP356" s="71">
        <v>3067644.9615867026</v>
      </c>
      <c r="AQ356" s="72"/>
      <c r="AR356" s="71">
        <v>1</v>
      </c>
      <c r="AS356" s="71">
        <v>0</v>
      </c>
      <c r="AT356" s="71">
        <v>0</v>
      </c>
      <c r="AU356" s="71">
        <v>0</v>
      </c>
      <c r="AV356" s="71">
        <v>0</v>
      </c>
      <c r="AW356" s="71">
        <v>0</v>
      </c>
      <c r="AX356" s="71"/>
      <c r="AY356" s="72"/>
      <c r="AZ356" s="71">
        <v>2</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2074</v>
      </c>
      <c r="B357" s="70">
        <v>285</v>
      </c>
      <c r="C357" s="70">
        <v>13</v>
      </c>
      <c r="D357" s="70">
        <v>17</v>
      </c>
      <c r="E357" s="70">
        <v>2016</v>
      </c>
      <c r="F357" s="70" t="s">
        <v>155</v>
      </c>
      <c r="G357" s="70" t="s">
        <v>2061</v>
      </c>
      <c r="H357" s="70" t="s">
        <v>2062</v>
      </c>
      <c r="I357" s="148"/>
      <c r="J357" s="71">
        <v>0</v>
      </c>
      <c r="K357" s="71">
        <v>4.031468963376536E-2</v>
      </c>
      <c r="L357" s="71">
        <v>0.77194667055346733</v>
      </c>
      <c r="M357" s="71">
        <v>0.7825464355696129</v>
      </c>
      <c r="N357" s="71">
        <v>1.026314617328197</v>
      </c>
      <c r="O357" s="71">
        <v>0.51178780203654417</v>
      </c>
      <c r="P357" s="71">
        <v>1.2146804835151797</v>
      </c>
      <c r="Q357" s="71">
        <v>4.2308584682932339E-2</v>
      </c>
      <c r="R357" s="71">
        <v>0</v>
      </c>
      <c r="S357" s="71">
        <v>0</v>
      </c>
      <c r="T357" s="72"/>
      <c r="U357" s="71">
        <v>0</v>
      </c>
      <c r="V357" s="71">
        <v>15</v>
      </c>
      <c r="W357" s="71">
        <v>23</v>
      </c>
      <c r="X357" s="71">
        <v>188</v>
      </c>
      <c r="Y357" s="71">
        <v>310</v>
      </c>
      <c r="Z357" s="71">
        <v>301</v>
      </c>
      <c r="AA357" s="71">
        <v>250</v>
      </c>
      <c r="AB357" s="71">
        <v>599</v>
      </c>
      <c r="AC357" s="71">
        <v>0</v>
      </c>
      <c r="AD357" s="71">
        <v>0</v>
      </c>
      <c r="AE357" s="72"/>
      <c r="AF357" s="71">
        <v>0</v>
      </c>
      <c r="AG357" s="71">
        <v>30286.689297881469</v>
      </c>
      <c r="AH357" s="71">
        <v>132191.84438319661</v>
      </c>
      <c r="AI357" s="71">
        <v>1203803.913651377</v>
      </c>
      <c r="AJ357" s="71">
        <v>1404827.535289923</v>
      </c>
      <c r="AK357" s="71">
        <v>0</v>
      </c>
      <c r="AL357" s="71">
        <v>0</v>
      </c>
      <c r="AM357" s="71">
        <v>82154.213504637286</v>
      </c>
      <c r="AN357" s="71">
        <v>0</v>
      </c>
      <c r="AO357" s="71">
        <v>0</v>
      </c>
      <c r="AP357" s="71">
        <v>2853264.1961270152</v>
      </c>
      <c r="AQ357" s="72"/>
      <c r="AR357" s="71">
        <v>1</v>
      </c>
      <c r="AS357" s="71">
        <v>0</v>
      </c>
      <c r="AT357" s="71">
        <v>0</v>
      </c>
      <c r="AU357" s="71">
        <v>0</v>
      </c>
      <c r="AV357" s="71">
        <v>0</v>
      </c>
      <c r="AW357" s="71">
        <v>0</v>
      </c>
      <c r="AX357" s="71"/>
      <c r="AY357" s="72"/>
      <c r="AZ357" s="71">
        <v>2</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2075</v>
      </c>
      <c r="B358" s="70">
        <v>286</v>
      </c>
      <c r="C358" s="70">
        <v>14</v>
      </c>
      <c r="D358" s="70">
        <v>17</v>
      </c>
      <c r="E358" s="70">
        <v>2017</v>
      </c>
      <c r="F358" s="70" t="s">
        <v>156</v>
      </c>
      <c r="G358" s="70" t="s">
        <v>2061</v>
      </c>
      <c r="H358" s="70" t="s">
        <v>2062</v>
      </c>
      <c r="I358" s="148"/>
      <c r="J358" s="71">
        <v>0</v>
      </c>
      <c r="K358" s="71">
        <v>4.0357104688401105E-2</v>
      </c>
      <c r="L358" s="71">
        <v>0.7196545078999268</v>
      </c>
      <c r="M358" s="71">
        <v>0.7909266953248747</v>
      </c>
      <c r="N358" s="71">
        <v>1.1047719413489303</v>
      </c>
      <c r="O358" s="71">
        <v>0.52016211448568539</v>
      </c>
      <c r="P358" s="71">
        <v>1.1683623670740739</v>
      </c>
      <c r="Q358" s="71">
        <v>3.94789855292694E-2</v>
      </c>
      <c r="R358" s="71">
        <v>0</v>
      </c>
      <c r="S358" s="71">
        <v>0</v>
      </c>
      <c r="T358" s="72"/>
      <c r="U358" s="71">
        <v>0</v>
      </c>
      <c r="V358" s="71">
        <v>15</v>
      </c>
      <c r="W358" s="71">
        <v>23</v>
      </c>
      <c r="X358" s="71">
        <v>188</v>
      </c>
      <c r="Y358" s="71">
        <v>309</v>
      </c>
      <c r="Z358" s="71">
        <v>311</v>
      </c>
      <c r="AA358" s="71">
        <v>242</v>
      </c>
      <c r="AB358" s="71">
        <v>578</v>
      </c>
      <c r="AC358" s="71">
        <v>0</v>
      </c>
      <c r="AD358" s="71">
        <v>0</v>
      </c>
      <c r="AE358" s="72"/>
      <c r="AF358" s="71">
        <v>0</v>
      </c>
      <c r="AG358" s="71">
        <v>30771.47098778277</v>
      </c>
      <c r="AH358" s="71">
        <v>158146.40684036919</v>
      </c>
      <c r="AI358" s="71">
        <v>1250493.381861561</v>
      </c>
      <c r="AJ358" s="71">
        <v>1593427.3214315979</v>
      </c>
      <c r="AK358" s="71">
        <v>0</v>
      </c>
      <c r="AL358" s="71">
        <v>0</v>
      </c>
      <c r="AM358" s="71">
        <v>79398.057897398001</v>
      </c>
      <c r="AN358" s="71">
        <v>0</v>
      </c>
      <c r="AO358" s="71">
        <v>0</v>
      </c>
      <c r="AP358" s="71">
        <v>3112236.6390187084</v>
      </c>
      <c r="AQ358" s="72"/>
      <c r="AR358" s="71">
        <v>1</v>
      </c>
      <c r="AS358" s="71">
        <v>0</v>
      </c>
      <c r="AT358" s="71">
        <v>0</v>
      </c>
      <c r="AU358" s="71">
        <v>0</v>
      </c>
      <c r="AV358" s="71">
        <v>0</v>
      </c>
      <c r="AW358" s="71">
        <v>0</v>
      </c>
      <c r="AX358" s="71"/>
      <c r="AY358" s="72"/>
      <c r="AZ358" s="71">
        <v>2</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2076</v>
      </c>
      <c r="B359" s="70">
        <v>287</v>
      </c>
      <c r="C359" s="70">
        <v>15</v>
      </c>
      <c r="D359" s="70">
        <v>17</v>
      </c>
      <c r="E359" s="70">
        <v>2018</v>
      </c>
      <c r="F359" s="70" t="s">
        <v>183</v>
      </c>
      <c r="G359" s="70" t="s">
        <v>2061</v>
      </c>
      <c r="H359" s="70" t="s">
        <v>2062</v>
      </c>
      <c r="I359" s="148"/>
      <c r="J359" s="71">
        <v>0</v>
      </c>
      <c r="K359" s="71">
        <v>3.8531847065911486E-2</v>
      </c>
      <c r="L359" s="71">
        <v>0.63682863038091519</v>
      </c>
      <c r="M359" s="71">
        <v>0.73516755435383818</v>
      </c>
      <c r="N359" s="71">
        <v>0.99565174581931315</v>
      </c>
      <c r="O359" s="71">
        <v>0.52187726796814293</v>
      </c>
      <c r="P359" s="71">
        <v>1.1423925552481453</v>
      </c>
      <c r="Q359" s="71">
        <v>3.5429885859531399E-2</v>
      </c>
      <c r="R359" s="71">
        <v>0</v>
      </c>
      <c r="S359" s="71">
        <v>0</v>
      </c>
      <c r="T359" s="72"/>
      <c r="U359" s="71">
        <v>0</v>
      </c>
      <c r="V359" s="71">
        <v>15</v>
      </c>
      <c r="W359" s="71">
        <v>23</v>
      </c>
      <c r="X359" s="71">
        <v>188</v>
      </c>
      <c r="Y359" s="71">
        <v>302</v>
      </c>
      <c r="Z359" s="71">
        <v>318</v>
      </c>
      <c r="AA359" s="71">
        <v>239</v>
      </c>
      <c r="AB359" s="71">
        <v>559</v>
      </c>
      <c r="AC359" s="71">
        <v>0</v>
      </c>
      <c r="AD359" s="71">
        <v>0</v>
      </c>
      <c r="AE359" s="72"/>
      <c r="AF359" s="71">
        <v>0</v>
      </c>
      <c r="AG359" s="71">
        <v>27770.228132653159</v>
      </c>
      <c r="AH359" s="71">
        <v>147793.30561500011</v>
      </c>
      <c r="AI359" s="71">
        <v>1147849.296277439</v>
      </c>
      <c r="AJ359" s="71">
        <v>1391486.665025295</v>
      </c>
      <c r="AK359" s="71">
        <v>0</v>
      </c>
      <c r="AL359" s="71">
        <v>0</v>
      </c>
      <c r="AM359" s="71">
        <v>76946.970887811724</v>
      </c>
      <c r="AN359" s="71">
        <v>0</v>
      </c>
      <c r="AO359" s="71">
        <v>0</v>
      </c>
      <c r="AP359" s="71">
        <v>2791846.4659381993</v>
      </c>
      <c r="AQ359" s="72"/>
      <c r="AR359" s="71">
        <v>1</v>
      </c>
      <c r="AS359" s="71">
        <v>0</v>
      </c>
      <c r="AT359" s="71">
        <v>0</v>
      </c>
      <c r="AU359" s="71">
        <v>0</v>
      </c>
      <c r="AV359" s="71">
        <v>0</v>
      </c>
      <c r="AW359" s="71">
        <v>0</v>
      </c>
      <c r="AX359" s="71"/>
      <c r="AY359" s="72"/>
      <c r="AZ359" s="71">
        <v>2</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2077</v>
      </c>
      <c r="B360" s="70">
        <v>288</v>
      </c>
      <c r="C360" s="70">
        <v>16</v>
      </c>
      <c r="D360" s="70">
        <v>17</v>
      </c>
      <c r="E360" s="70">
        <v>2019</v>
      </c>
      <c r="F360" s="70" t="s">
        <v>158</v>
      </c>
      <c r="G360" s="70" t="s">
        <v>2061</v>
      </c>
      <c r="H360" s="70" t="s">
        <v>2062</v>
      </c>
      <c r="I360" s="148"/>
      <c r="J360" s="71">
        <v>0</v>
      </c>
      <c r="K360" s="71">
        <v>3.4762925323066976E-2</v>
      </c>
      <c r="L360" s="71">
        <v>0.64193231097047498</v>
      </c>
      <c r="M360" s="71">
        <v>0.71455591289685927</v>
      </c>
      <c r="N360" s="71">
        <v>0.83877123771042705</v>
      </c>
      <c r="O360" s="71">
        <v>0.49355738743852529</v>
      </c>
      <c r="P360" s="71">
        <v>1.1076645354090002</v>
      </c>
      <c r="Q360" s="71">
        <v>3.3570359431922103E-2</v>
      </c>
      <c r="R360" s="71">
        <v>0</v>
      </c>
      <c r="S360" s="71">
        <v>0</v>
      </c>
      <c r="T360" s="72"/>
      <c r="U360" s="71">
        <v>0</v>
      </c>
      <c r="V360" s="71">
        <v>15</v>
      </c>
      <c r="W360" s="71">
        <v>23</v>
      </c>
      <c r="X360" s="71">
        <v>188</v>
      </c>
      <c r="Y360" s="71">
        <v>291</v>
      </c>
      <c r="Z360" s="71">
        <v>309</v>
      </c>
      <c r="AA360" s="71">
        <v>230</v>
      </c>
      <c r="AB360" s="71">
        <v>544</v>
      </c>
      <c r="AC360" s="71">
        <v>0</v>
      </c>
      <c r="AD360" s="71">
        <v>0</v>
      </c>
      <c r="AE360" s="72"/>
      <c r="AF360" s="71">
        <v>0</v>
      </c>
      <c r="AG360" s="71">
        <v>25970.016026069719</v>
      </c>
      <c r="AH360" s="71">
        <v>157424.39911405029</v>
      </c>
      <c r="AI360" s="71">
        <v>1149441.717452663</v>
      </c>
      <c r="AJ360" s="71">
        <v>1209767.2409461681</v>
      </c>
      <c r="AK360" s="71">
        <v>0</v>
      </c>
      <c r="AL360" s="71">
        <v>0</v>
      </c>
      <c r="AM360" s="71">
        <v>74088.704770192562</v>
      </c>
      <c r="AN360" s="71">
        <v>0</v>
      </c>
      <c r="AO360" s="71">
        <v>0</v>
      </c>
      <c r="AP360" s="71">
        <v>2616692.0783091439</v>
      </c>
      <c r="AQ360" s="72"/>
      <c r="AR360" s="71">
        <v>1</v>
      </c>
      <c r="AS360" s="71">
        <v>0</v>
      </c>
      <c r="AT360" s="71">
        <v>0</v>
      </c>
      <c r="AU360" s="71">
        <v>0</v>
      </c>
      <c r="AV360" s="71">
        <v>0</v>
      </c>
      <c r="AW360" s="71">
        <v>0</v>
      </c>
      <c r="AX360" s="71"/>
      <c r="AY360" s="72"/>
      <c r="AZ360" s="71">
        <v>2</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2078</v>
      </c>
      <c r="B361" s="70">
        <v>289</v>
      </c>
      <c r="C361" s="70">
        <v>17</v>
      </c>
      <c r="D361" s="70">
        <v>17</v>
      </c>
      <c r="E361" s="70">
        <v>2020</v>
      </c>
      <c r="F361" s="70" t="s">
        <v>159</v>
      </c>
      <c r="G361" s="70" t="s">
        <v>2061</v>
      </c>
      <c r="H361" s="70" t="s">
        <v>2062</v>
      </c>
      <c r="I361" s="148"/>
      <c r="J361" s="71">
        <v>0</v>
      </c>
      <c r="K361" s="71">
        <v>4.2832912500704645E-2</v>
      </c>
      <c r="L361" s="71">
        <v>0.55392671820054507</v>
      </c>
      <c r="M361" s="71">
        <v>0.68073992579202602</v>
      </c>
      <c r="N361" s="71">
        <v>0.84502337895886281</v>
      </c>
      <c r="O361" s="71">
        <v>0.42682830376734077</v>
      </c>
      <c r="P361" s="71">
        <v>1.0194659010974321</v>
      </c>
      <c r="Q361" s="71">
        <v>3.2133594252411399E-2</v>
      </c>
      <c r="R361" s="71">
        <v>0</v>
      </c>
      <c r="S361" s="71">
        <v>0</v>
      </c>
      <c r="T361" s="72"/>
      <c r="U361" s="71">
        <v>0</v>
      </c>
      <c r="V361" s="71">
        <v>16</v>
      </c>
      <c r="W361" s="71">
        <v>22</v>
      </c>
      <c r="X361" s="71">
        <v>183</v>
      </c>
      <c r="Y361" s="71">
        <v>298</v>
      </c>
      <c r="Z361" s="71">
        <v>305</v>
      </c>
      <c r="AA361" s="71">
        <v>225</v>
      </c>
      <c r="AB361" s="71">
        <v>545</v>
      </c>
      <c r="AC361" s="71">
        <v>0</v>
      </c>
      <c r="AD361" s="71">
        <v>0</v>
      </c>
      <c r="AE361" s="72"/>
      <c r="AF361" s="71"/>
      <c r="AG361" s="71">
        <v>32786.452303614686</v>
      </c>
      <c r="AH361" s="71">
        <v>143919.93030866518</v>
      </c>
      <c r="AI361" s="71">
        <v>1115862.3974565114</v>
      </c>
      <c r="AJ361" s="71">
        <v>1326187.143482402</v>
      </c>
      <c r="AK361" s="71"/>
      <c r="AL361" s="71"/>
      <c r="AM361" s="71">
        <v>71128.555076291013</v>
      </c>
      <c r="AN361" s="71"/>
      <c r="AO361" s="71"/>
      <c r="AP361" s="71">
        <v>2689884.4786274843</v>
      </c>
      <c r="AQ361" s="72"/>
      <c r="AR361" s="71">
        <v>1</v>
      </c>
      <c r="AS361" s="71">
        <v>0</v>
      </c>
      <c r="AT361" s="71">
        <v>0</v>
      </c>
      <c r="AU361" s="71">
        <v>0</v>
      </c>
      <c r="AV361" s="71">
        <v>0</v>
      </c>
      <c r="AW361" s="71">
        <v>0</v>
      </c>
      <c r="AX361" s="71"/>
      <c r="AY361" s="72"/>
      <c r="AZ361" s="71">
        <v>2</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2079</v>
      </c>
      <c r="B362" s="70">
        <v>289</v>
      </c>
      <c r="C362" s="70">
        <v>18</v>
      </c>
      <c r="D362" s="70">
        <v>17</v>
      </c>
      <c r="E362" s="70">
        <v>2021</v>
      </c>
      <c r="F362" s="70" t="s">
        <v>160</v>
      </c>
      <c r="G362" s="70" t="s">
        <v>2061</v>
      </c>
      <c r="H362" s="70" t="s">
        <v>2062</v>
      </c>
      <c r="I362" s="148"/>
      <c r="J362" s="71">
        <v>0</v>
      </c>
      <c r="K362" s="71">
        <v>4.4812759545897286E-2</v>
      </c>
      <c r="L362" s="71">
        <v>0.50255486150555828</v>
      </c>
      <c r="M362" s="71">
        <v>0.76227411034665904</v>
      </c>
      <c r="N362" s="71">
        <v>0.85175534651577545</v>
      </c>
      <c r="O362" s="71">
        <v>0.39822675050356077</v>
      </c>
      <c r="P362" s="71">
        <v>1.0594270575711717</v>
      </c>
      <c r="Q362" s="71">
        <v>3.1061941135435998E-2</v>
      </c>
      <c r="R362" s="71">
        <v>0</v>
      </c>
      <c r="S362" s="71">
        <v>0</v>
      </c>
      <c r="T362" s="72"/>
      <c r="U362" s="71"/>
      <c r="V362" s="71">
        <v>16</v>
      </c>
      <c r="W362" s="71">
        <v>22</v>
      </c>
      <c r="X362" s="71">
        <v>183</v>
      </c>
      <c r="Y362" s="71">
        <v>302</v>
      </c>
      <c r="Z362" s="71">
        <v>293</v>
      </c>
      <c r="AA362" s="71">
        <v>228</v>
      </c>
      <c r="AB362" s="71">
        <v>532</v>
      </c>
      <c r="AC362" s="71">
        <v>0</v>
      </c>
      <c r="AD362" s="71">
        <v>0</v>
      </c>
      <c r="AE362" s="72"/>
      <c r="AF362" s="71">
        <v>0</v>
      </c>
      <c r="AG362" s="71">
        <v>31714.007932114575</v>
      </c>
      <c r="AH362" s="71">
        <v>126296.70597276185</v>
      </c>
      <c r="AI362" s="71">
        <v>1235852.846101762</v>
      </c>
      <c r="AJ362" s="71">
        <v>1186901.1784705189</v>
      </c>
      <c r="AK362" s="71">
        <v>0</v>
      </c>
      <c r="AL362" s="71">
        <v>0</v>
      </c>
      <c r="AM362" s="71">
        <v>69832.388313751158</v>
      </c>
      <c r="AN362" s="71">
        <v>0</v>
      </c>
      <c r="AO362" s="71">
        <v>0</v>
      </c>
      <c r="AP362" s="71">
        <v>2650597.1267909086</v>
      </c>
      <c r="AQ362" s="72"/>
      <c r="AR362" s="71">
        <v>1</v>
      </c>
      <c r="AS362" s="71">
        <v>0</v>
      </c>
      <c r="AT362" s="71">
        <v>0</v>
      </c>
      <c r="AU362" s="71">
        <v>0</v>
      </c>
      <c r="AV362" s="71">
        <v>0</v>
      </c>
      <c r="AW362" s="71">
        <v>0</v>
      </c>
      <c r="AX362" s="71"/>
      <c r="AY362" s="72"/>
      <c r="AZ362" s="71">
        <v>2</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2080</v>
      </c>
      <c r="B363" s="70">
        <v>289</v>
      </c>
      <c r="C363" s="70">
        <v>19</v>
      </c>
      <c r="D363" s="70">
        <v>17</v>
      </c>
      <c r="E363" s="70">
        <v>2022</v>
      </c>
      <c r="F363" s="70" t="s">
        <v>161</v>
      </c>
      <c r="G363" s="70" t="s">
        <v>2061</v>
      </c>
      <c r="H363" s="70" t="s">
        <v>2062</v>
      </c>
      <c r="I363" s="148"/>
      <c r="J363" s="71">
        <v>0</v>
      </c>
      <c r="K363" s="71">
        <v>4.2606211771328797E-2</v>
      </c>
      <c r="L363" s="71">
        <v>0.40910512098133306</v>
      </c>
      <c r="M363" s="71">
        <v>0.69413823234230687</v>
      </c>
      <c r="N363" s="71">
        <v>0.91680172743167998</v>
      </c>
      <c r="O363" s="71">
        <v>0.42772150501443923</v>
      </c>
      <c r="P363" s="71">
        <v>1.0480960497936143</v>
      </c>
      <c r="Q363" s="71">
        <v>3.1495365741290082E-2</v>
      </c>
      <c r="R363" s="71">
        <v>0</v>
      </c>
      <c r="S363" s="71">
        <v>0</v>
      </c>
      <c r="T363" s="72"/>
      <c r="U363" s="71"/>
      <c r="V363" s="71">
        <v>16</v>
      </c>
      <c r="W363" s="71">
        <v>22</v>
      </c>
      <c r="X363" s="71">
        <v>183</v>
      </c>
      <c r="Y363" s="71">
        <v>301</v>
      </c>
      <c r="Z363" s="71">
        <v>299</v>
      </c>
      <c r="AA363" s="71">
        <v>229</v>
      </c>
      <c r="AB363" s="71">
        <v>535</v>
      </c>
      <c r="AC363" s="71">
        <v>0</v>
      </c>
      <c r="AD363" s="71">
        <v>0</v>
      </c>
      <c r="AE363" s="72"/>
      <c r="AF363" s="71">
        <v>0</v>
      </c>
      <c r="AG363" s="71">
        <v>31552.64412597824</v>
      </c>
      <c r="AH363" s="71">
        <v>123352.96794816978</v>
      </c>
      <c r="AI363" s="71">
        <v>1100223.8817665526</v>
      </c>
      <c r="AJ363" s="71">
        <v>1315085.4428087717</v>
      </c>
      <c r="AK363" s="71">
        <v>0</v>
      </c>
      <c r="AL363" s="71">
        <v>0</v>
      </c>
      <c r="AM363" s="71">
        <v>69083.102507806834</v>
      </c>
      <c r="AN363" s="71">
        <v>0</v>
      </c>
      <c r="AO363" s="71">
        <v>0</v>
      </c>
      <c r="AP363" s="71">
        <v>2639298.0391572793</v>
      </c>
      <c r="AQ363" s="72"/>
      <c r="AR363" s="71">
        <v>1</v>
      </c>
      <c r="AS363" s="71">
        <v>0</v>
      </c>
      <c r="AT363" s="71">
        <v>0</v>
      </c>
      <c r="AU363" s="71">
        <v>0</v>
      </c>
      <c r="AV363" s="71">
        <v>0</v>
      </c>
      <c r="AW363" s="71">
        <v>0</v>
      </c>
      <c r="AX363" s="71"/>
      <c r="AY363" s="72"/>
      <c r="AZ363" s="71">
        <v>2</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2081</v>
      </c>
      <c r="B364" s="70">
        <v>289</v>
      </c>
      <c r="C364" s="70">
        <v>20</v>
      </c>
      <c r="D364" s="70">
        <v>17</v>
      </c>
      <c r="E364" s="70">
        <v>2023</v>
      </c>
      <c r="F364" s="70" t="s">
        <v>1539</v>
      </c>
      <c r="G364" s="70" t="s">
        <v>2061</v>
      </c>
      <c r="H364" s="70" t="s">
        <v>2062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v>
      </c>
      <c r="AS364" s="71">
        <v>0</v>
      </c>
      <c r="AT364" s="71">
        <v>0</v>
      </c>
      <c r="AU364" s="71">
        <v>0</v>
      </c>
      <c r="AV364" s="71">
        <v>0</v>
      </c>
      <c r="AW364" s="71">
        <v>0</v>
      </c>
      <c r="AX364" s="71"/>
      <c r="AY364" s="72"/>
      <c r="AZ364" s="71">
        <v>2</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2082</v>
      </c>
      <c r="B365" s="70">
        <v>289</v>
      </c>
      <c r="C365" s="70">
        <v>21</v>
      </c>
      <c r="D365" s="70">
        <v>17</v>
      </c>
      <c r="E365" s="70">
        <v>2024</v>
      </c>
      <c r="F365" s="70" t="s">
        <v>1554</v>
      </c>
      <c r="G365" s="70" t="s">
        <v>2061</v>
      </c>
      <c r="H365" s="70" t="s">
        <v>2062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2083</v>
      </c>
      <c r="B366" s="70">
        <v>290</v>
      </c>
      <c r="C366" s="70">
        <v>1</v>
      </c>
      <c r="D366" s="70">
        <v>18</v>
      </c>
      <c r="E366" s="70">
        <v>1990</v>
      </c>
      <c r="F366" s="70" t="s">
        <v>787</v>
      </c>
      <c r="G366" s="70" t="s">
        <v>2084</v>
      </c>
      <c r="H366" s="70" t="s">
        <v>2085</v>
      </c>
      <c r="I366" s="148"/>
      <c r="J366" s="71">
        <v>0</v>
      </c>
      <c r="K366" s="71">
        <v>6.8263287309825574E-2</v>
      </c>
      <c r="L366" s="71">
        <v>3.542545709493429</v>
      </c>
      <c r="M366" s="71">
        <v>1.267171455398133</v>
      </c>
      <c r="N366" s="71">
        <v>0.76769185195468692</v>
      </c>
      <c r="O366" s="71">
        <v>0.52758042939609306</v>
      </c>
      <c r="P366" s="71">
        <v>0.56422463270764212</v>
      </c>
      <c r="Q366" s="71">
        <v>4.3235631430097503E-2</v>
      </c>
      <c r="R366" s="71">
        <v>0</v>
      </c>
      <c r="S366" s="71">
        <v>4.2594150560488347E-2</v>
      </c>
      <c r="T366" s="72"/>
      <c r="U366" s="71">
        <v>0</v>
      </c>
      <c r="V366" s="71">
        <v>21</v>
      </c>
      <c r="W366" s="71">
        <v>40</v>
      </c>
      <c r="X366" s="71">
        <v>437</v>
      </c>
      <c r="Y366" s="71">
        <v>263</v>
      </c>
      <c r="Z366" s="71">
        <v>217</v>
      </c>
      <c r="AA366" s="71">
        <v>137</v>
      </c>
      <c r="AB366" s="71">
        <v>702</v>
      </c>
      <c r="AC366" s="71">
        <v>0</v>
      </c>
      <c r="AD366" s="71">
        <v>4.2594150560488347E-2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2086</v>
      </c>
      <c r="B367" s="70">
        <v>291</v>
      </c>
      <c r="C367" s="70">
        <v>2</v>
      </c>
      <c r="D367" s="70">
        <v>18</v>
      </c>
      <c r="E367" s="70">
        <v>2005</v>
      </c>
      <c r="F367" s="70" t="s">
        <v>789</v>
      </c>
      <c r="G367" s="70" t="s">
        <v>2084</v>
      </c>
      <c r="H367" s="70" t="s">
        <v>2085</v>
      </c>
      <c r="I367" s="148"/>
      <c r="J367" s="71">
        <v>0</v>
      </c>
      <c r="K367" s="71">
        <v>3.1487365891686138E-2</v>
      </c>
      <c r="L367" s="71">
        <v>0</v>
      </c>
      <c r="M367" s="71">
        <v>2.0763898000089069</v>
      </c>
      <c r="N367" s="71">
        <v>0.91996924745523911</v>
      </c>
      <c r="O367" s="71">
        <v>0.60088318750887626</v>
      </c>
      <c r="P367" s="71">
        <v>0.6939555641087225</v>
      </c>
      <c r="Q367" s="71">
        <v>3.7528419891083797E-2</v>
      </c>
      <c r="R367" s="71">
        <v>0</v>
      </c>
      <c r="S367" s="71">
        <v>0.130078368</v>
      </c>
      <c r="T367" s="72"/>
      <c r="U367" s="71">
        <v>0</v>
      </c>
      <c r="V367" s="71">
        <v>12</v>
      </c>
      <c r="W367" s="71">
        <v>0</v>
      </c>
      <c r="X367" s="71">
        <v>336</v>
      </c>
      <c r="Y367" s="71">
        <v>203</v>
      </c>
      <c r="Z367" s="71">
        <v>286</v>
      </c>
      <c r="AA367" s="71">
        <v>138</v>
      </c>
      <c r="AB367" s="71">
        <v>637</v>
      </c>
      <c r="AC367" s="71">
        <v>0</v>
      </c>
      <c r="AD367" s="71">
        <v>0.130078368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2087</v>
      </c>
      <c r="B368" s="70">
        <v>292</v>
      </c>
      <c r="C368" s="70">
        <v>3</v>
      </c>
      <c r="D368" s="70">
        <v>18</v>
      </c>
      <c r="E368" s="70">
        <v>2006</v>
      </c>
      <c r="F368" s="70" t="s">
        <v>790</v>
      </c>
      <c r="G368" s="1064" t="s">
        <v>2084</v>
      </c>
      <c r="H368" s="70" t="s">
        <v>2085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2088</v>
      </c>
      <c r="B369" s="70">
        <v>293</v>
      </c>
      <c r="C369" s="70">
        <v>4</v>
      </c>
      <c r="D369" s="70">
        <v>18</v>
      </c>
      <c r="E369" s="70">
        <v>2007</v>
      </c>
      <c r="F369" s="70" t="s">
        <v>791</v>
      </c>
      <c r="G369" s="1064" t="s">
        <v>2084</v>
      </c>
      <c r="H369" s="70" t="s">
        <v>2085</v>
      </c>
      <c r="I369" s="148"/>
      <c r="J369" s="71">
        <v>0</v>
      </c>
      <c r="K369" s="71">
        <v>2.5100498988406411E-2</v>
      </c>
      <c r="L369" s="71">
        <v>0.93557821065571511</v>
      </c>
      <c r="M369" s="71">
        <v>1.945791021971057</v>
      </c>
      <c r="N369" s="71">
        <v>0.93345670126878144</v>
      </c>
      <c r="O369" s="71">
        <v>0.57397939600613024</v>
      </c>
      <c r="P369" s="71">
        <v>0.67916468758157533</v>
      </c>
      <c r="Q369" s="71">
        <v>3.8690655145945302E-2</v>
      </c>
      <c r="R369" s="71">
        <v>0</v>
      </c>
      <c r="S369" s="71">
        <v>0.13347592250000001</v>
      </c>
      <c r="T369" s="72"/>
      <c r="U369" s="71">
        <v>0</v>
      </c>
      <c r="V369" s="71">
        <v>10</v>
      </c>
      <c r="W369" s="71">
        <v>14</v>
      </c>
      <c r="X369" s="71">
        <v>424</v>
      </c>
      <c r="Y369" s="71">
        <v>202</v>
      </c>
      <c r="Z369" s="71">
        <v>284</v>
      </c>
      <c r="AA369" s="71">
        <v>133</v>
      </c>
      <c r="AB369" s="71">
        <v>622</v>
      </c>
      <c r="AC369" s="71">
        <v>0</v>
      </c>
      <c r="AD369" s="71">
        <v>0.13347592250000001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2089</v>
      </c>
      <c r="B370" s="70">
        <v>294</v>
      </c>
      <c r="C370" s="70">
        <v>5</v>
      </c>
      <c r="D370" s="70">
        <v>18</v>
      </c>
      <c r="E370" s="70">
        <v>2008</v>
      </c>
      <c r="F370" s="70" t="s">
        <v>792</v>
      </c>
      <c r="G370" s="70" t="s">
        <v>2084</v>
      </c>
      <c r="H370" s="70" t="s">
        <v>2085</v>
      </c>
      <c r="I370" s="148"/>
      <c r="J370" s="71">
        <v>0</v>
      </c>
      <c r="K370" s="71">
        <v>1.9885721593823659E-2</v>
      </c>
      <c r="L370" s="71">
        <v>0.9139872492727773</v>
      </c>
      <c r="M370" s="71">
        <v>2.1804680921715418</v>
      </c>
      <c r="N370" s="71">
        <v>0.88186699087361042</v>
      </c>
      <c r="O370" s="71">
        <v>0.55646935119333663</v>
      </c>
      <c r="P370" s="71">
        <v>0.69369272427797701</v>
      </c>
      <c r="Q370" s="71">
        <v>3.78197858192095E-2</v>
      </c>
      <c r="R370" s="71">
        <v>0</v>
      </c>
      <c r="S370" s="71">
        <v>9.223682140000003E-2</v>
      </c>
      <c r="T370" s="72"/>
      <c r="U370" s="71">
        <v>0</v>
      </c>
      <c r="V370" s="71">
        <v>10</v>
      </c>
      <c r="W370" s="71">
        <v>14</v>
      </c>
      <c r="X370" s="71">
        <v>424</v>
      </c>
      <c r="Y370" s="71">
        <v>200</v>
      </c>
      <c r="Z370" s="71">
        <v>285</v>
      </c>
      <c r="AA370" s="71">
        <v>136</v>
      </c>
      <c r="AB370" s="71">
        <v>618</v>
      </c>
      <c r="AC370" s="71">
        <v>0</v>
      </c>
      <c r="AD370" s="71">
        <v>9.223682140000003E-2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2090</v>
      </c>
      <c r="B371" s="70">
        <v>295</v>
      </c>
      <c r="C371" s="70">
        <v>6</v>
      </c>
      <c r="D371" s="70">
        <v>18</v>
      </c>
      <c r="E371" s="70">
        <v>2009</v>
      </c>
      <c r="F371" s="70" t="s">
        <v>176</v>
      </c>
      <c r="G371" s="70" t="s">
        <v>2084</v>
      </c>
      <c r="H371" s="70" t="s">
        <v>2085</v>
      </c>
      <c r="I371" s="148"/>
      <c r="J371" s="71">
        <v>0</v>
      </c>
      <c r="K371" s="71">
        <v>2.1445883507100031E-2</v>
      </c>
      <c r="L371" s="71">
        <v>0.80554682947856782</v>
      </c>
      <c r="M371" s="71">
        <v>2.2788845921366359</v>
      </c>
      <c r="N371" s="71">
        <v>0.8032574442591438</v>
      </c>
      <c r="O371" s="71">
        <v>0.56772726761484138</v>
      </c>
      <c r="P371" s="71">
        <v>0.67074167858116129</v>
      </c>
      <c r="Q371" s="71">
        <v>3.5969470106018801E-2</v>
      </c>
      <c r="R371" s="71">
        <v>0</v>
      </c>
      <c r="S371" s="71">
        <v>7.4617161200000018E-2</v>
      </c>
      <c r="T371" s="72"/>
      <c r="U371" s="71">
        <v>0</v>
      </c>
      <c r="V371" s="71">
        <v>11</v>
      </c>
      <c r="W371" s="71">
        <v>17</v>
      </c>
      <c r="X371" s="71">
        <v>439</v>
      </c>
      <c r="Y371" s="71">
        <v>199</v>
      </c>
      <c r="Z371" s="71">
        <v>287</v>
      </c>
      <c r="AA371" s="71">
        <v>135</v>
      </c>
      <c r="AB371" s="71">
        <v>617</v>
      </c>
      <c r="AC371" s="71">
        <v>0</v>
      </c>
      <c r="AD371" s="71">
        <v>7.4617161200000018E-2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2091</v>
      </c>
      <c r="B372" s="70">
        <v>296</v>
      </c>
      <c r="C372" s="70">
        <v>7</v>
      </c>
      <c r="D372" s="70">
        <v>18</v>
      </c>
      <c r="E372" s="70">
        <v>2010</v>
      </c>
      <c r="F372" s="70" t="s">
        <v>177</v>
      </c>
      <c r="G372" s="70" t="s">
        <v>2084</v>
      </c>
      <c r="H372" s="70" t="s">
        <v>2085</v>
      </c>
      <c r="I372" s="148"/>
      <c r="J372" s="71">
        <v>0</v>
      </c>
      <c r="K372" s="71">
        <v>2.1858858308886859E-2</v>
      </c>
      <c r="L372" s="71">
        <v>0.76264109769462984</v>
      </c>
      <c r="M372" s="71">
        <v>2.2225280376428249</v>
      </c>
      <c r="N372" s="71">
        <v>0.80465441814242145</v>
      </c>
      <c r="O372" s="71">
        <v>0.56707034917076127</v>
      </c>
      <c r="P372" s="71">
        <v>0.69301733521124187</v>
      </c>
      <c r="Q372" s="71">
        <v>3.6929252484030603E-2</v>
      </c>
      <c r="R372" s="71">
        <v>0</v>
      </c>
      <c r="S372" s="71">
        <v>7.7499822400000001E-2</v>
      </c>
      <c r="T372" s="72"/>
      <c r="U372" s="71">
        <v>0</v>
      </c>
      <c r="V372" s="71">
        <v>11</v>
      </c>
      <c r="W372" s="71">
        <v>17</v>
      </c>
      <c r="X372" s="71">
        <v>439</v>
      </c>
      <c r="Y372" s="71">
        <v>199</v>
      </c>
      <c r="Z372" s="71">
        <v>288</v>
      </c>
      <c r="AA372" s="71">
        <v>136</v>
      </c>
      <c r="AB372" s="71">
        <v>607</v>
      </c>
      <c r="AC372" s="71">
        <v>0</v>
      </c>
      <c r="AD372" s="71">
        <v>7.7499822400000001E-2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2092</v>
      </c>
      <c r="B373" s="70">
        <v>297</v>
      </c>
      <c r="C373" s="70">
        <v>8</v>
      </c>
      <c r="D373" s="70">
        <v>18</v>
      </c>
      <c r="E373" s="70">
        <v>2011</v>
      </c>
      <c r="F373" s="70" t="s">
        <v>178</v>
      </c>
      <c r="G373" s="70" t="s">
        <v>2084</v>
      </c>
      <c r="H373" s="70" t="s">
        <v>2085</v>
      </c>
      <c r="I373" s="148"/>
      <c r="J373" s="71">
        <v>0</v>
      </c>
      <c r="K373" s="71">
        <v>2.9362223450223161E-2</v>
      </c>
      <c r="L373" s="71">
        <v>0.71196342189357686</v>
      </c>
      <c r="M373" s="71">
        <v>2.586585327161762</v>
      </c>
      <c r="N373" s="71">
        <v>0.9607769487033343</v>
      </c>
      <c r="O373" s="71">
        <v>0.54344993456997459</v>
      </c>
      <c r="P373" s="71">
        <v>0.67299025239427368</v>
      </c>
      <c r="Q373" s="71">
        <v>4.2106225082187199E-2</v>
      </c>
      <c r="R373" s="71">
        <v>0</v>
      </c>
      <c r="S373" s="71">
        <v>8.4060700000000002E-2</v>
      </c>
      <c r="T373" s="72"/>
      <c r="U373" s="71">
        <v>0</v>
      </c>
      <c r="V373" s="71">
        <v>11</v>
      </c>
      <c r="W373" s="71">
        <v>17</v>
      </c>
      <c r="X373" s="71">
        <v>439</v>
      </c>
      <c r="Y373" s="71">
        <v>203</v>
      </c>
      <c r="Z373" s="71">
        <v>282</v>
      </c>
      <c r="AA373" s="71">
        <v>136</v>
      </c>
      <c r="AB373" s="71">
        <v>600</v>
      </c>
      <c r="AC373" s="71">
        <v>0</v>
      </c>
      <c r="AD373" s="71">
        <v>8.4060700000000002E-2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2093</v>
      </c>
      <c r="B374" s="70">
        <v>298</v>
      </c>
      <c r="C374" s="70">
        <v>9</v>
      </c>
      <c r="D374" s="70">
        <v>18</v>
      </c>
      <c r="E374" s="70">
        <v>2012</v>
      </c>
      <c r="F374" s="70" t="s">
        <v>179</v>
      </c>
      <c r="G374" s="70" t="s">
        <v>2084</v>
      </c>
      <c r="H374" s="70" t="s">
        <v>2085</v>
      </c>
      <c r="I374" s="148"/>
      <c r="J374" s="71">
        <v>0</v>
      </c>
      <c r="K374" s="71">
        <v>2.756437891248318E-2</v>
      </c>
      <c r="L374" s="71">
        <v>0.71408978876264939</v>
      </c>
      <c r="M374" s="71">
        <v>2.9102211478667961</v>
      </c>
      <c r="N374" s="71">
        <v>1.001475132591493</v>
      </c>
      <c r="O374" s="71">
        <v>0.53726148121512418</v>
      </c>
      <c r="P374" s="71">
        <v>0.67184262131547723</v>
      </c>
      <c r="Q374" s="71">
        <v>4.49088597514226E-2</v>
      </c>
      <c r="R374" s="71">
        <v>0</v>
      </c>
      <c r="S374" s="71">
        <v>9.370418124999999E-2</v>
      </c>
      <c r="T374" s="72"/>
      <c r="U374" s="71">
        <v>0</v>
      </c>
      <c r="V374" s="71">
        <v>11</v>
      </c>
      <c r="W374" s="71">
        <v>17</v>
      </c>
      <c r="X374" s="71">
        <v>439</v>
      </c>
      <c r="Y374" s="71">
        <v>199</v>
      </c>
      <c r="Z374" s="71">
        <v>281</v>
      </c>
      <c r="AA374" s="71">
        <v>135</v>
      </c>
      <c r="AB374" s="71">
        <v>589</v>
      </c>
      <c r="AC374" s="71">
        <v>0</v>
      </c>
      <c r="AD374" s="71">
        <v>9.370418124999999E-2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2094</v>
      </c>
      <c r="B375" s="70">
        <v>299</v>
      </c>
      <c r="C375" s="70">
        <v>10</v>
      </c>
      <c r="D375" s="70">
        <v>18</v>
      </c>
      <c r="E375" s="70">
        <v>2013</v>
      </c>
      <c r="F375" s="70" t="s">
        <v>180</v>
      </c>
      <c r="G375" s="70" t="s">
        <v>2084</v>
      </c>
      <c r="H375" s="70" t="s">
        <v>2085</v>
      </c>
      <c r="I375" s="148"/>
      <c r="J375" s="71">
        <v>0</v>
      </c>
      <c r="K375" s="71">
        <v>2.3401452447668641E-2</v>
      </c>
      <c r="L375" s="71">
        <v>0.51803441597349198</v>
      </c>
      <c r="M375" s="71">
        <v>2.5117044653292711</v>
      </c>
      <c r="N375" s="71">
        <v>1.034536832351648</v>
      </c>
      <c r="O375" s="71">
        <v>0.52528045251598887</v>
      </c>
      <c r="P375" s="71">
        <v>0.68436485702456429</v>
      </c>
      <c r="Q375" s="71">
        <v>4.6412936278800901E-2</v>
      </c>
      <c r="R375" s="71">
        <v>0</v>
      </c>
      <c r="S375" s="71">
        <v>0.10230386968749999</v>
      </c>
      <c r="T375" s="72"/>
      <c r="U375" s="71">
        <v>0</v>
      </c>
      <c r="V375" s="71">
        <v>11</v>
      </c>
      <c r="W375" s="71">
        <v>17</v>
      </c>
      <c r="X375" s="71">
        <v>439</v>
      </c>
      <c r="Y375" s="71">
        <v>209</v>
      </c>
      <c r="Z375" s="71">
        <v>287</v>
      </c>
      <c r="AA375" s="71">
        <v>137</v>
      </c>
      <c r="AB375" s="71">
        <v>600</v>
      </c>
      <c r="AC375" s="71">
        <v>0</v>
      </c>
      <c r="AD375" s="71">
        <v>0.10230386968749999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2095</v>
      </c>
      <c r="B376" s="70">
        <v>300</v>
      </c>
      <c r="C376" s="70">
        <v>11</v>
      </c>
      <c r="D376" s="70">
        <v>18</v>
      </c>
      <c r="E376" s="70">
        <v>2014</v>
      </c>
      <c r="F376" s="70" t="s">
        <v>181</v>
      </c>
      <c r="G376" s="70" t="s">
        <v>2084</v>
      </c>
      <c r="H376" s="70" t="s">
        <v>2085</v>
      </c>
      <c r="I376" s="148"/>
      <c r="J376" s="71">
        <v>0</v>
      </c>
      <c r="K376" s="71">
        <v>2.0797962899281871E-2</v>
      </c>
      <c r="L376" s="71">
        <v>0.87200783542613869</v>
      </c>
      <c r="M376" s="71">
        <v>2.8914508754565431</v>
      </c>
      <c r="N376" s="71">
        <v>0.97174719936141352</v>
      </c>
      <c r="O376" s="71">
        <v>0.50047418677170052</v>
      </c>
      <c r="P376" s="71">
        <v>0.66783676479455956</v>
      </c>
      <c r="Q376" s="71">
        <v>4.47531000909114E-2</v>
      </c>
      <c r="R376" s="71">
        <v>0</v>
      </c>
      <c r="S376" s="71">
        <v>7.8327518360000001E-2</v>
      </c>
      <c r="T376" s="72"/>
      <c r="U376" s="71">
        <v>0</v>
      </c>
      <c r="V376" s="71">
        <v>9</v>
      </c>
      <c r="W376" s="71">
        <v>19</v>
      </c>
      <c r="X376" s="71">
        <v>452</v>
      </c>
      <c r="Y376" s="71">
        <v>201</v>
      </c>
      <c r="Z376" s="71">
        <v>288</v>
      </c>
      <c r="AA376" s="71">
        <v>133</v>
      </c>
      <c r="AB376" s="71">
        <v>603</v>
      </c>
      <c r="AC376" s="71">
        <v>0</v>
      </c>
      <c r="AD376" s="71">
        <v>7.8327518360000001E-2</v>
      </c>
      <c r="AE376" s="72"/>
      <c r="AF376" s="71"/>
      <c r="AG376" s="71"/>
      <c r="AH376" s="71"/>
      <c r="AI376" s="71"/>
      <c r="AJ376" s="71"/>
      <c r="AK376" s="71"/>
      <c r="AL376" s="71"/>
      <c r="AM376" s="71"/>
      <c r="AN376" s="71"/>
      <c r="AO376" s="71"/>
      <c r="AP376" s="71"/>
      <c r="AQ376" s="72"/>
      <c r="AR376" s="71">
        <v>0</v>
      </c>
      <c r="AS376" s="71">
        <v>0</v>
      </c>
      <c r="AT376" s="71">
        <v>0</v>
      </c>
      <c r="AU376" s="71">
        <v>0</v>
      </c>
      <c r="AV376" s="71">
        <v>0</v>
      </c>
      <c r="AW376" s="71">
        <v>0</v>
      </c>
      <c r="AX376" s="71"/>
      <c r="AY376" s="72"/>
      <c r="AZ376" s="71">
        <v>0</v>
      </c>
      <c r="BA376" s="71">
        <v>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2096</v>
      </c>
      <c r="B377" s="70">
        <v>301</v>
      </c>
      <c r="C377" s="70">
        <v>12</v>
      </c>
      <c r="D377" s="70">
        <v>18</v>
      </c>
      <c r="E377" s="70">
        <v>2015</v>
      </c>
      <c r="F377" s="70" t="s">
        <v>182</v>
      </c>
      <c r="G377" s="70" t="s">
        <v>2084</v>
      </c>
      <c r="H377" s="70" t="s">
        <v>2085</v>
      </c>
      <c r="I377" s="148"/>
      <c r="J377" s="71">
        <v>0</v>
      </c>
      <c r="K377" s="71">
        <v>2.101858142976764E-2</v>
      </c>
      <c r="L377" s="71">
        <v>0.88701311705814412</v>
      </c>
      <c r="M377" s="71">
        <v>2.844605535880032</v>
      </c>
      <c r="N377" s="71">
        <v>0.90162884113773001</v>
      </c>
      <c r="O377" s="71">
        <v>0.49914596291369934</v>
      </c>
      <c r="P377" s="71">
        <v>0.67338969106656532</v>
      </c>
      <c r="Q377" s="71">
        <v>4.2720589741477299E-2</v>
      </c>
      <c r="R377" s="71">
        <v>0</v>
      </c>
      <c r="S377" s="71">
        <v>0</v>
      </c>
      <c r="T377" s="72"/>
      <c r="U377" s="71">
        <v>0</v>
      </c>
      <c r="V377" s="71">
        <v>9</v>
      </c>
      <c r="W377" s="71">
        <v>19</v>
      </c>
      <c r="X377" s="71">
        <v>452</v>
      </c>
      <c r="Y377" s="71">
        <v>208</v>
      </c>
      <c r="Z377" s="71">
        <v>290</v>
      </c>
      <c r="AA377" s="71">
        <v>134</v>
      </c>
      <c r="AB377" s="71">
        <v>588</v>
      </c>
      <c r="AC377" s="71">
        <v>0</v>
      </c>
      <c r="AD377" s="71">
        <v>0</v>
      </c>
      <c r="AE377" s="72"/>
      <c r="AF377" s="71">
        <v>0</v>
      </c>
      <c r="AG377" s="71">
        <v>15456.13681980671</v>
      </c>
      <c r="AH377" s="71">
        <v>154281.52919353239</v>
      </c>
      <c r="AI377" s="71">
        <v>3184846.334489678</v>
      </c>
      <c r="AJ377" s="71">
        <v>1199922.4519561289</v>
      </c>
      <c r="AK377" s="71">
        <v>0</v>
      </c>
      <c r="AL377" s="71">
        <v>0</v>
      </c>
      <c r="AM377" s="71">
        <v>80582.933432769365</v>
      </c>
      <c r="AN377" s="71">
        <v>0</v>
      </c>
      <c r="AO377" s="71">
        <v>0</v>
      </c>
      <c r="AP377" s="71">
        <v>4635089.3858919153</v>
      </c>
      <c r="AQ377" s="72"/>
      <c r="AR377" s="71">
        <v>1</v>
      </c>
      <c r="AS377" s="71">
        <v>0</v>
      </c>
      <c r="AT377" s="71">
        <v>0</v>
      </c>
      <c r="AU377" s="71">
        <v>0</v>
      </c>
      <c r="AV377" s="71">
        <v>0</v>
      </c>
      <c r="AW377" s="71">
        <v>0</v>
      </c>
      <c r="AX377" s="71"/>
      <c r="AY377" s="72"/>
      <c r="AZ377" s="71">
        <v>2.7</v>
      </c>
      <c r="BA377" s="71">
        <v>0</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2097</v>
      </c>
      <c r="B378" s="70">
        <v>302</v>
      </c>
      <c r="C378" s="70">
        <v>13</v>
      </c>
      <c r="D378" s="70">
        <v>18</v>
      </c>
      <c r="E378" s="70">
        <v>2016</v>
      </c>
      <c r="F378" s="70" t="s">
        <v>155</v>
      </c>
      <c r="G378" s="70" t="s">
        <v>2084</v>
      </c>
      <c r="H378" s="70" t="s">
        <v>2085</v>
      </c>
      <c r="I378" s="148"/>
      <c r="J378" s="71">
        <v>0</v>
      </c>
      <c r="K378" s="71">
        <v>2.1590871885439237E-2</v>
      </c>
      <c r="L378" s="71">
        <v>0.97251543386740247</v>
      </c>
      <c r="M378" s="71">
        <v>2.0781960403484958</v>
      </c>
      <c r="N378" s="71">
        <v>0.83484815318383099</v>
      </c>
      <c r="O378" s="71">
        <v>0.49478488502536322</v>
      </c>
      <c r="P378" s="71">
        <v>0.68993851463662204</v>
      </c>
      <c r="Q378" s="71">
        <v>4.1249104265162748E-2</v>
      </c>
      <c r="R378" s="71">
        <v>0</v>
      </c>
      <c r="S378" s="71">
        <v>0</v>
      </c>
      <c r="T378" s="72"/>
      <c r="U378" s="71">
        <v>0</v>
      </c>
      <c r="V378" s="71">
        <v>9</v>
      </c>
      <c r="W378" s="71">
        <v>19</v>
      </c>
      <c r="X378" s="71">
        <v>452</v>
      </c>
      <c r="Y378" s="71">
        <v>207</v>
      </c>
      <c r="Z378" s="71">
        <v>291</v>
      </c>
      <c r="AA378" s="71">
        <v>142</v>
      </c>
      <c r="AB378" s="71">
        <v>584</v>
      </c>
      <c r="AC378" s="71">
        <v>0</v>
      </c>
      <c r="AD378" s="71">
        <v>0</v>
      </c>
      <c r="AE378" s="72"/>
      <c r="AF378" s="71">
        <v>0</v>
      </c>
      <c r="AG378" s="71">
        <v>15235.518117126319</v>
      </c>
      <c r="AH378" s="71">
        <v>135738.47693120601</v>
      </c>
      <c r="AI378" s="71">
        <v>2836808.2893452351</v>
      </c>
      <c r="AJ378" s="71">
        <v>1064269.3172106449</v>
      </c>
      <c r="AK378" s="71">
        <v>0</v>
      </c>
      <c r="AL378" s="71">
        <v>0</v>
      </c>
      <c r="AM378" s="71">
        <v>80096.92936011382</v>
      </c>
      <c r="AN378" s="71">
        <v>0</v>
      </c>
      <c r="AO378" s="71">
        <v>0</v>
      </c>
      <c r="AP378" s="71">
        <v>4132148.5309643266</v>
      </c>
      <c r="AQ378" s="72"/>
      <c r="AR378" s="71">
        <v>1</v>
      </c>
      <c r="AS378" s="71">
        <v>0</v>
      </c>
      <c r="AT378" s="71">
        <v>0</v>
      </c>
      <c r="AU378" s="71">
        <v>0</v>
      </c>
      <c r="AV378" s="71">
        <v>0</v>
      </c>
      <c r="AW378" s="71">
        <v>0</v>
      </c>
      <c r="AX378" s="71"/>
      <c r="AY378" s="72"/>
      <c r="AZ378" s="71">
        <v>2.7</v>
      </c>
      <c r="BA378" s="71">
        <v>0</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2098</v>
      </c>
      <c r="B379" s="70">
        <v>303</v>
      </c>
      <c r="C379" s="70">
        <v>14</v>
      </c>
      <c r="D379" s="70">
        <v>18</v>
      </c>
      <c r="E379" s="70">
        <v>2017</v>
      </c>
      <c r="F379" s="70" t="s">
        <v>156</v>
      </c>
      <c r="G379" s="70" t="s">
        <v>2084</v>
      </c>
      <c r="H379" s="70" t="s">
        <v>2085</v>
      </c>
      <c r="I379" s="148"/>
      <c r="J379" s="71">
        <v>0</v>
      </c>
      <c r="K379" s="71">
        <v>2.2192401063593065E-2</v>
      </c>
      <c r="L379" s="71">
        <v>1.0075562689539801</v>
      </c>
      <c r="M379" s="71">
        <v>1.9262434498480063</v>
      </c>
      <c r="N379" s="71">
        <v>0.86879893608492509</v>
      </c>
      <c r="O379" s="71">
        <v>0.49172881562312387</v>
      </c>
      <c r="P379" s="71">
        <v>0.71453566250811118</v>
      </c>
      <c r="Q379" s="71">
        <v>3.9342380043008898E-2</v>
      </c>
      <c r="R379" s="71">
        <v>0</v>
      </c>
      <c r="S379" s="71">
        <v>0</v>
      </c>
      <c r="T379" s="72"/>
      <c r="U379" s="71">
        <v>0</v>
      </c>
      <c r="V379" s="71">
        <v>9</v>
      </c>
      <c r="W379" s="71">
        <v>19</v>
      </c>
      <c r="X379" s="71">
        <v>452</v>
      </c>
      <c r="Y379" s="71">
        <v>203</v>
      </c>
      <c r="Z379" s="71">
        <v>294</v>
      </c>
      <c r="AA379" s="71">
        <v>148</v>
      </c>
      <c r="AB379" s="71">
        <v>576</v>
      </c>
      <c r="AC379" s="71">
        <v>0</v>
      </c>
      <c r="AD379" s="71">
        <v>0</v>
      </c>
      <c r="AE379" s="72"/>
      <c r="AF379" s="71">
        <v>0</v>
      </c>
      <c r="AG379" s="71">
        <v>15959.473235768161</v>
      </c>
      <c r="AH379" s="71">
        <v>190082.23576147409</v>
      </c>
      <c r="AI379" s="71">
        <v>2782754.6466782661</v>
      </c>
      <c r="AJ379" s="71">
        <v>1148360.859902506</v>
      </c>
      <c r="AK379" s="71">
        <v>0</v>
      </c>
      <c r="AL379" s="71">
        <v>0</v>
      </c>
      <c r="AM379" s="71">
        <v>79123.32413304715</v>
      </c>
      <c r="AN379" s="71">
        <v>0</v>
      </c>
      <c r="AO379" s="71">
        <v>0</v>
      </c>
      <c r="AP379" s="71">
        <v>4216280.5397110609</v>
      </c>
      <c r="AQ379" s="72"/>
      <c r="AR379" s="71">
        <v>1</v>
      </c>
      <c r="AS379" s="71">
        <v>0</v>
      </c>
      <c r="AT379" s="71">
        <v>0</v>
      </c>
      <c r="AU379" s="71">
        <v>0</v>
      </c>
      <c r="AV379" s="71">
        <v>0</v>
      </c>
      <c r="AW379" s="71">
        <v>0</v>
      </c>
      <c r="AX379" s="71"/>
      <c r="AY379" s="72"/>
      <c r="AZ379" s="71">
        <v>2.7</v>
      </c>
      <c r="BA379" s="71">
        <v>0</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2099</v>
      </c>
      <c r="B380" s="70">
        <v>304</v>
      </c>
      <c r="C380" s="70">
        <v>15</v>
      </c>
      <c r="D380" s="70">
        <v>18</v>
      </c>
      <c r="E380" s="70">
        <v>2018</v>
      </c>
      <c r="F380" s="70" t="s">
        <v>183</v>
      </c>
      <c r="G380" s="70" t="s">
        <v>2084</v>
      </c>
      <c r="H380" s="70" t="s">
        <v>2085</v>
      </c>
      <c r="I380" s="148"/>
      <c r="J380" s="71">
        <v>0</v>
      </c>
      <c r="K380" s="71">
        <v>2.1093693468805744E-2</v>
      </c>
      <c r="L380" s="71">
        <v>0.91364580750999225</v>
      </c>
      <c r="M380" s="71">
        <v>2.0430798305451647</v>
      </c>
      <c r="N380" s="71">
        <v>0.79353375373389523</v>
      </c>
      <c r="O380" s="71">
        <v>0.48413142783208224</v>
      </c>
      <c r="P380" s="71">
        <v>0.70264311975513538</v>
      </c>
      <c r="Q380" s="71">
        <v>3.5303124192770999E-2</v>
      </c>
      <c r="R380" s="71">
        <v>0</v>
      </c>
      <c r="S380" s="71">
        <v>0</v>
      </c>
      <c r="T380" s="72"/>
      <c r="U380" s="71">
        <v>0</v>
      </c>
      <c r="V380" s="71">
        <v>9</v>
      </c>
      <c r="W380" s="71">
        <v>19</v>
      </c>
      <c r="X380" s="71">
        <v>452</v>
      </c>
      <c r="Y380" s="71">
        <v>202</v>
      </c>
      <c r="Z380" s="71">
        <v>295</v>
      </c>
      <c r="AA380" s="71">
        <v>147</v>
      </c>
      <c r="AB380" s="71">
        <v>557</v>
      </c>
      <c r="AC380" s="71">
        <v>0</v>
      </c>
      <c r="AD380" s="71">
        <v>0</v>
      </c>
      <c r="AE380" s="72"/>
      <c r="AF380" s="71">
        <v>0</v>
      </c>
      <c r="AG380" s="71">
        <v>14184.473999478039</v>
      </c>
      <c r="AH380" s="71">
        <v>180223.06763574309</v>
      </c>
      <c r="AI380" s="71">
        <v>2775712.3001955659</v>
      </c>
      <c r="AJ380" s="71">
        <v>1004397.8001467329</v>
      </c>
      <c r="AK380" s="71">
        <v>0</v>
      </c>
      <c r="AL380" s="71">
        <v>0</v>
      </c>
      <c r="AM380" s="71">
        <v>76671.668666388417</v>
      </c>
      <c r="AN380" s="71">
        <v>0</v>
      </c>
      <c r="AO380" s="71">
        <v>0</v>
      </c>
      <c r="AP380" s="71">
        <v>4051189.3106439086</v>
      </c>
      <c r="AQ380" s="72"/>
      <c r="AR380" s="71">
        <v>1</v>
      </c>
      <c r="AS380" s="71">
        <v>0</v>
      </c>
      <c r="AT380" s="71">
        <v>0</v>
      </c>
      <c r="AU380" s="71">
        <v>0</v>
      </c>
      <c r="AV380" s="71">
        <v>0</v>
      </c>
      <c r="AW380" s="71">
        <v>0</v>
      </c>
      <c r="AX380" s="71"/>
      <c r="AY380" s="72"/>
      <c r="AZ380" s="71">
        <v>3</v>
      </c>
      <c r="BA380" s="71">
        <v>0</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2100</v>
      </c>
      <c r="B381" s="70">
        <v>305</v>
      </c>
      <c r="C381" s="70">
        <v>16</v>
      </c>
      <c r="D381" s="70">
        <v>18</v>
      </c>
      <c r="E381" s="70">
        <v>2019</v>
      </c>
      <c r="F381" s="70" t="s">
        <v>158</v>
      </c>
      <c r="G381" s="70" t="s">
        <v>2084</v>
      </c>
      <c r="H381" s="70" t="s">
        <v>2085</v>
      </c>
      <c r="I381" s="148"/>
      <c r="J381" s="71">
        <v>0</v>
      </c>
      <c r="K381" s="71">
        <v>1.9525811817520122E-2</v>
      </c>
      <c r="L381" s="71">
        <v>0.92264758645972622</v>
      </c>
      <c r="M381" s="71">
        <v>2.0454301457951658</v>
      </c>
      <c r="N381" s="71">
        <v>0.77263569785758801</v>
      </c>
      <c r="O381" s="71">
        <v>0.46640374476391383</v>
      </c>
      <c r="P381" s="71">
        <v>0.65978278848275229</v>
      </c>
      <c r="Q381" s="71">
        <v>3.3878910529642002E-2</v>
      </c>
      <c r="R381" s="71">
        <v>0</v>
      </c>
      <c r="S381" s="71">
        <v>0</v>
      </c>
      <c r="T381" s="72"/>
      <c r="U381" s="71">
        <v>0</v>
      </c>
      <c r="V381" s="71">
        <v>9</v>
      </c>
      <c r="W381" s="71">
        <v>19</v>
      </c>
      <c r="X381" s="71">
        <v>452</v>
      </c>
      <c r="Y381" s="71">
        <v>202</v>
      </c>
      <c r="Z381" s="71">
        <v>292</v>
      </c>
      <c r="AA381" s="71">
        <v>137</v>
      </c>
      <c r="AB381" s="71">
        <v>549</v>
      </c>
      <c r="AC381" s="71">
        <v>0</v>
      </c>
      <c r="AD381" s="71">
        <v>0</v>
      </c>
      <c r="AE381" s="72"/>
      <c r="AF381" s="71">
        <v>0</v>
      </c>
      <c r="AG381" s="71">
        <v>13734.75917029276</v>
      </c>
      <c r="AH381" s="71">
        <v>189190.8579558334</v>
      </c>
      <c r="AI381" s="71">
        <v>2965401.2410577228</v>
      </c>
      <c r="AJ381" s="71">
        <v>1044645.782402285</v>
      </c>
      <c r="AK381" s="71">
        <v>0</v>
      </c>
      <c r="AL381" s="71">
        <v>0</v>
      </c>
      <c r="AM381" s="71">
        <v>74769.667130212722</v>
      </c>
      <c r="AN381" s="71">
        <v>0</v>
      </c>
      <c r="AO381" s="71">
        <v>0</v>
      </c>
      <c r="AP381" s="71">
        <v>4287742.3077163463</v>
      </c>
      <c r="AQ381" s="72"/>
      <c r="AR381" s="71">
        <v>1</v>
      </c>
      <c r="AS381" s="71">
        <v>0</v>
      </c>
      <c r="AT381" s="71">
        <v>0</v>
      </c>
      <c r="AU381" s="71">
        <v>0</v>
      </c>
      <c r="AV381" s="71">
        <v>0</v>
      </c>
      <c r="AW381" s="71">
        <v>0</v>
      </c>
      <c r="AX381" s="71"/>
      <c r="AY381" s="72"/>
      <c r="AZ381" s="71">
        <v>2.7</v>
      </c>
      <c r="BA381" s="71">
        <v>0</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2101</v>
      </c>
      <c r="B382" s="70">
        <v>306</v>
      </c>
      <c r="C382" s="70">
        <v>17</v>
      </c>
      <c r="D382" s="70">
        <v>18</v>
      </c>
      <c r="E382" s="70">
        <v>2020</v>
      </c>
      <c r="F382" s="70" t="s">
        <v>159</v>
      </c>
      <c r="G382" s="70" t="s">
        <v>2084</v>
      </c>
      <c r="H382" s="70" t="s">
        <v>2085</v>
      </c>
      <c r="I382" s="148"/>
      <c r="J382" s="71">
        <v>0</v>
      </c>
      <c r="K382" s="71">
        <v>2.6257745767758415E-2</v>
      </c>
      <c r="L382" s="71">
        <v>0.19852421560260858</v>
      </c>
      <c r="M382" s="71">
        <v>1.5234280699984348</v>
      </c>
      <c r="N382" s="71">
        <v>0.66179528205575699</v>
      </c>
      <c r="O382" s="71">
        <v>0.40723618490588909</v>
      </c>
      <c r="P382" s="71">
        <v>0.62074145977932516</v>
      </c>
      <c r="Q382" s="71">
        <v>3.0777497614236201E-2</v>
      </c>
      <c r="R382" s="71">
        <v>0</v>
      </c>
      <c r="S382" s="71">
        <v>0</v>
      </c>
      <c r="T382" s="72"/>
      <c r="U382" s="71">
        <v>0</v>
      </c>
      <c r="V382" s="71">
        <v>12</v>
      </c>
      <c r="W382" s="71">
        <v>5</v>
      </c>
      <c r="X382" s="71">
        <v>403</v>
      </c>
      <c r="Y382" s="71">
        <v>194</v>
      </c>
      <c r="Z382" s="71">
        <v>291</v>
      </c>
      <c r="AA382" s="71">
        <v>137</v>
      </c>
      <c r="AB382" s="71">
        <v>522</v>
      </c>
      <c r="AC382" s="71">
        <v>0</v>
      </c>
      <c r="AD382" s="71">
        <v>0</v>
      </c>
      <c r="AE382" s="72"/>
      <c r="AF382" s="71">
        <v>0</v>
      </c>
      <c r="AG382" s="71">
        <v>17967.184180772172</v>
      </c>
      <c r="AH382" s="71">
        <v>41018.456245556226</v>
      </c>
      <c r="AI382" s="71">
        <v>2262105.2533358764</v>
      </c>
      <c r="AJ382" s="71">
        <v>979613.09447139944</v>
      </c>
      <c r="AK382" s="71"/>
      <c r="AL382" s="71"/>
      <c r="AM382" s="71">
        <v>68126.799540961292</v>
      </c>
      <c r="AN382" s="71"/>
      <c r="AO382" s="71"/>
      <c r="AP382" s="71">
        <v>3368830.7877745656</v>
      </c>
      <c r="AQ382" s="72"/>
      <c r="AR382" s="71">
        <v>1</v>
      </c>
      <c r="AS382" s="71">
        <v>0</v>
      </c>
      <c r="AT382" s="71">
        <v>0</v>
      </c>
      <c r="AU382" s="71">
        <v>0</v>
      </c>
      <c r="AV382" s="71">
        <v>0</v>
      </c>
      <c r="AW382" s="71">
        <v>0</v>
      </c>
      <c r="AX382" s="71"/>
      <c r="AY382" s="72"/>
      <c r="AZ382" s="71">
        <v>2.7</v>
      </c>
      <c r="BA382" s="71">
        <v>0</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2102</v>
      </c>
      <c r="B383" s="70">
        <v>306</v>
      </c>
      <c r="C383" s="70">
        <v>18</v>
      </c>
      <c r="D383" s="70">
        <v>18</v>
      </c>
      <c r="E383" s="70">
        <v>2021</v>
      </c>
      <c r="F383" s="70" t="s">
        <v>160</v>
      </c>
      <c r="G383" s="70" t="s">
        <v>2084</v>
      </c>
      <c r="H383" s="70" t="s">
        <v>2085</v>
      </c>
      <c r="I383" s="148"/>
      <c r="J383" s="71">
        <v>0</v>
      </c>
      <c r="K383" s="71">
        <v>2.875647053683027E-2</v>
      </c>
      <c r="L383" s="71">
        <v>0.16348544423449396</v>
      </c>
      <c r="M383" s="71">
        <v>1.6710575092046198</v>
      </c>
      <c r="N383" s="71">
        <v>0.75646861135103782</v>
      </c>
      <c r="O383" s="71">
        <v>0.39414934350181785</v>
      </c>
      <c r="P383" s="71">
        <v>0.65981860603116838</v>
      </c>
      <c r="Q383" s="71">
        <v>3.0945166920641101E-2</v>
      </c>
      <c r="R383" s="71">
        <v>0</v>
      </c>
      <c r="S383" s="71">
        <v>0</v>
      </c>
      <c r="T383" s="72"/>
      <c r="U383" s="71">
        <v>0</v>
      </c>
      <c r="V383" s="71">
        <v>12</v>
      </c>
      <c r="W383" s="71">
        <v>5</v>
      </c>
      <c r="X383" s="71">
        <v>403</v>
      </c>
      <c r="Y383" s="71">
        <v>199</v>
      </c>
      <c r="Z383" s="71">
        <v>290</v>
      </c>
      <c r="AA383" s="71">
        <v>142</v>
      </c>
      <c r="AB383" s="71">
        <v>530</v>
      </c>
      <c r="AC383" s="71">
        <v>0</v>
      </c>
      <c r="AD383" s="71">
        <v>0</v>
      </c>
      <c r="AE383" s="72"/>
      <c r="AF383" s="71">
        <v>0</v>
      </c>
      <c r="AG383" s="71">
        <v>19239.378370616148</v>
      </c>
      <c r="AH383" s="71">
        <v>32753.54064959969</v>
      </c>
      <c r="AI383" s="71">
        <v>2505662.8429214759</v>
      </c>
      <c r="AJ383" s="71">
        <v>1038003.650678316</v>
      </c>
      <c r="AK383" s="71">
        <v>0</v>
      </c>
      <c r="AL383" s="71">
        <v>0</v>
      </c>
      <c r="AM383" s="71">
        <v>69569.860538135545</v>
      </c>
      <c r="AN383" s="71">
        <v>0</v>
      </c>
      <c r="AO383" s="71">
        <v>0</v>
      </c>
      <c r="AP383" s="71">
        <v>3665229.2731581437</v>
      </c>
      <c r="AQ383" s="72"/>
      <c r="AR383" s="71">
        <v>1</v>
      </c>
      <c r="AS383" s="71">
        <v>0</v>
      </c>
      <c r="AT383" s="71">
        <v>0</v>
      </c>
      <c r="AU383" s="71">
        <v>0</v>
      </c>
      <c r="AV383" s="71">
        <v>0</v>
      </c>
      <c r="AW383" s="71">
        <v>0</v>
      </c>
      <c r="AX383" s="71"/>
      <c r="AY383" s="72"/>
      <c r="AZ383" s="71">
        <v>2.7</v>
      </c>
      <c r="BA383" s="71">
        <v>0</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2103</v>
      </c>
      <c r="B384" s="70">
        <v>306</v>
      </c>
      <c r="C384" s="70">
        <v>19</v>
      </c>
      <c r="D384" s="70">
        <v>18</v>
      </c>
      <c r="E384" s="70">
        <v>2022</v>
      </c>
      <c r="F384" s="70" t="s">
        <v>161</v>
      </c>
      <c r="G384" s="70" t="s">
        <v>2084</v>
      </c>
      <c r="H384" s="70" t="s">
        <v>2085</v>
      </c>
      <c r="I384" s="148"/>
      <c r="J384" s="71">
        <v>0</v>
      </c>
      <c r="K384" s="71">
        <v>2.5765450648978651E-2</v>
      </c>
      <c r="L384" s="71">
        <v>0.14975937645628376</v>
      </c>
      <c r="M384" s="71">
        <v>1.6630317769416416</v>
      </c>
      <c r="N384" s="71">
        <v>0.7410201204920035</v>
      </c>
      <c r="O384" s="71">
        <v>0.41484694466283406</v>
      </c>
      <c r="P384" s="71">
        <v>0.66364160358110946</v>
      </c>
      <c r="Q384" s="71">
        <v>3.0671187946190902E-2</v>
      </c>
      <c r="R384" s="71">
        <v>0</v>
      </c>
      <c r="S384" s="71">
        <v>0</v>
      </c>
      <c r="T384" s="72"/>
      <c r="U384" s="71">
        <v>0</v>
      </c>
      <c r="V384" s="71">
        <v>12</v>
      </c>
      <c r="W384" s="71">
        <v>5</v>
      </c>
      <c r="X384" s="71">
        <v>403</v>
      </c>
      <c r="Y384" s="71">
        <v>202</v>
      </c>
      <c r="Z384" s="71">
        <v>290</v>
      </c>
      <c r="AA384" s="71">
        <v>145</v>
      </c>
      <c r="AB384" s="71">
        <v>521</v>
      </c>
      <c r="AC384" s="71">
        <v>0</v>
      </c>
      <c r="AD384" s="71">
        <v>0</v>
      </c>
      <c r="AE384" s="72"/>
      <c r="AF384" s="71">
        <v>0</v>
      </c>
      <c r="AG384" s="71">
        <v>18710.181358839283</v>
      </c>
      <c r="AH384" s="71">
        <v>34282.55621335459</v>
      </c>
      <c r="AI384" s="71">
        <v>2390553.8418658078</v>
      </c>
      <c r="AJ384" s="71">
        <v>1062346.5328525007</v>
      </c>
      <c r="AK384" s="71">
        <v>0</v>
      </c>
      <c r="AL384" s="71">
        <v>0</v>
      </c>
      <c r="AM384" s="71">
        <v>67275.320386107196</v>
      </c>
      <c r="AN384" s="71">
        <v>0</v>
      </c>
      <c r="AO384" s="71">
        <v>0</v>
      </c>
      <c r="AP384" s="71">
        <v>3573168.4326766096</v>
      </c>
      <c r="AQ384" s="72"/>
      <c r="AR384" s="71">
        <v>1</v>
      </c>
      <c r="AS384" s="71">
        <v>0</v>
      </c>
      <c r="AT384" s="71">
        <v>0</v>
      </c>
      <c r="AU384" s="71">
        <v>0</v>
      </c>
      <c r="AV384" s="71">
        <v>0</v>
      </c>
      <c r="AW384" s="71">
        <v>0</v>
      </c>
      <c r="AX384" s="71"/>
      <c r="AY384" s="72"/>
      <c r="AZ384" s="71">
        <v>2.7</v>
      </c>
      <c r="BA384" s="71">
        <v>0</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2104</v>
      </c>
      <c r="B385" s="70">
        <v>306</v>
      </c>
      <c r="C385" s="70">
        <v>20</v>
      </c>
      <c r="D385" s="70">
        <v>18</v>
      </c>
      <c r="E385" s="70">
        <v>2023</v>
      </c>
      <c r="F385" s="70" t="s">
        <v>1539</v>
      </c>
      <c r="G385" s="70" t="s">
        <v>2084</v>
      </c>
      <c r="H385" s="70" t="s">
        <v>2085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v>
      </c>
      <c r="AS385" s="71">
        <v>0</v>
      </c>
      <c r="AT385" s="71">
        <v>0</v>
      </c>
      <c r="AU385" s="71">
        <v>0</v>
      </c>
      <c r="AV385" s="71">
        <v>0</v>
      </c>
      <c r="AW385" s="71">
        <v>0</v>
      </c>
      <c r="AX385" s="71"/>
      <c r="AY385" s="72"/>
      <c r="AZ385" s="71">
        <v>2.7</v>
      </c>
      <c r="BA385" s="71">
        <v>0</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2105</v>
      </c>
      <c r="B386" s="70">
        <v>306</v>
      </c>
      <c r="C386" s="70">
        <v>21</v>
      </c>
      <c r="D386" s="70">
        <v>18</v>
      </c>
      <c r="E386" s="70">
        <v>2024</v>
      </c>
      <c r="F386" s="70" t="s">
        <v>1554</v>
      </c>
      <c r="G386" s="1064" t="s">
        <v>2084</v>
      </c>
      <c r="H386" s="70" t="s">
        <v>2085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2106</v>
      </c>
      <c r="B387" s="70">
        <v>307</v>
      </c>
      <c r="C387" s="70">
        <v>1</v>
      </c>
      <c r="D387" s="70">
        <v>19</v>
      </c>
      <c r="E387" s="70">
        <v>1990</v>
      </c>
      <c r="F387" s="70" t="s">
        <v>787</v>
      </c>
      <c r="G387" s="1064" t="s">
        <v>2107</v>
      </c>
      <c r="H387" s="70" t="s">
        <v>2108</v>
      </c>
      <c r="I387" s="148"/>
      <c r="J387" s="71">
        <v>0.10477094162691419</v>
      </c>
      <c r="K387" s="71">
        <v>0.15774636283935589</v>
      </c>
      <c r="L387" s="71">
        <v>0</v>
      </c>
      <c r="M387" s="71">
        <v>0.6479915893847229</v>
      </c>
      <c r="N387" s="71">
        <v>1.094396949104846</v>
      </c>
      <c r="O387" s="71">
        <v>0.5518928915802449</v>
      </c>
      <c r="P387" s="71">
        <v>1.0955018416075391</v>
      </c>
      <c r="Q387" s="71">
        <v>4.5760789391114602E-2</v>
      </c>
      <c r="R387" s="71">
        <v>0</v>
      </c>
      <c r="S387" s="71">
        <v>4.1252768153578728E-2</v>
      </c>
      <c r="T387" s="72"/>
      <c r="U387" s="71">
        <v>15598</v>
      </c>
      <c r="V387" s="71">
        <v>46</v>
      </c>
      <c r="W387" s="71">
        <v>0</v>
      </c>
      <c r="X387" s="71">
        <v>223</v>
      </c>
      <c r="Y387" s="71">
        <v>272</v>
      </c>
      <c r="Z387" s="71">
        <v>227</v>
      </c>
      <c r="AA387" s="71">
        <v>266</v>
      </c>
      <c r="AB387" s="71">
        <v>743</v>
      </c>
      <c r="AC387" s="71">
        <v>0</v>
      </c>
      <c r="AD387" s="71">
        <v>4.1252768153578728E-2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2109</v>
      </c>
      <c r="B388" s="70">
        <v>308</v>
      </c>
      <c r="C388" s="70">
        <v>2</v>
      </c>
      <c r="D388" s="70">
        <v>19</v>
      </c>
      <c r="E388" s="70">
        <v>2005</v>
      </c>
      <c r="F388" s="70" t="s">
        <v>789</v>
      </c>
      <c r="G388" s="70" t="s">
        <v>2107</v>
      </c>
      <c r="H388" s="70" t="s">
        <v>2108</v>
      </c>
      <c r="I388" s="148"/>
      <c r="J388" s="71">
        <v>0.18485265707908369</v>
      </c>
      <c r="K388" s="71">
        <v>4.6857801525443367E-2</v>
      </c>
      <c r="L388" s="71">
        <v>0</v>
      </c>
      <c r="M388" s="71">
        <v>0.97533852738575555</v>
      </c>
      <c r="N388" s="71">
        <v>1.5091534048213131</v>
      </c>
      <c r="O388" s="71">
        <v>0.7815683417947622</v>
      </c>
      <c r="P388" s="71">
        <v>1.362767810677274</v>
      </c>
      <c r="Q388" s="71">
        <v>4.0886535956690999E-2</v>
      </c>
      <c r="R388" s="71">
        <v>0</v>
      </c>
      <c r="S388" s="71">
        <v>3.9236778772167462E-2</v>
      </c>
      <c r="T388" s="72"/>
      <c r="U388" s="71">
        <v>33308</v>
      </c>
      <c r="V388" s="71">
        <v>18</v>
      </c>
      <c r="W388" s="71">
        <v>0</v>
      </c>
      <c r="X388" s="71">
        <v>179</v>
      </c>
      <c r="Y388" s="71">
        <v>282</v>
      </c>
      <c r="Z388" s="71">
        <v>372</v>
      </c>
      <c r="AA388" s="71">
        <v>271</v>
      </c>
      <c r="AB388" s="71">
        <v>694</v>
      </c>
      <c r="AC388" s="71">
        <v>0</v>
      </c>
      <c r="AD388" s="71">
        <v>3.9236778772167462E-2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2110</v>
      </c>
      <c r="B389" s="70">
        <v>309</v>
      </c>
      <c r="C389" s="70">
        <v>3</v>
      </c>
      <c r="D389" s="70">
        <v>19</v>
      </c>
      <c r="E389" s="70">
        <v>2006</v>
      </c>
      <c r="F389" s="70" t="s">
        <v>790</v>
      </c>
      <c r="G389" s="70" t="s">
        <v>2107</v>
      </c>
      <c r="H389" s="70" t="s">
        <v>2108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2111</v>
      </c>
      <c r="B390" s="70">
        <v>310</v>
      </c>
      <c r="C390" s="70">
        <v>4</v>
      </c>
      <c r="D390" s="70">
        <v>19</v>
      </c>
      <c r="E390" s="70">
        <v>2007</v>
      </c>
      <c r="F390" s="70" t="s">
        <v>791</v>
      </c>
      <c r="G390" s="70" t="s">
        <v>2107</v>
      </c>
      <c r="H390" s="70" t="s">
        <v>2108</v>
      </c>
      <c r="I390" s="148"/>
      <c r="J390" s="71">
        <v>0.26945373746766771</v>
      </c>
      <c r="K390" s="71">
        <v>4.0138249814996481E-2</v>
      </c>
      <c r="L390" s="71">
        <v>0</v>
      </c>
      <c r="M390" s="71">
        <v>1.2375147241897659</v>
      </c>
      <c r="N390" s="71">
        <v>1.2778195254715079</v>
      </c>
      <c r="O390" s="71">
        <v>0.71545319079637359</v>
      </c>
      <c r="P390" s="71">
        <v>1.3123708624696611</v>
      </c>
      <c r="Q390" s="71">
        <v>4.1054392920134901E-2</v>
      </c>
      <c r="R390" s="71">
        <v>0</v>
      </c>
      <c r="S390" s="71">
        <v>4.8990856972102939E-2</v>
      </c>
      <c r="T390" s="72"/>
      <c r="U390" s="71">
        <v>49670</v>
      </c>
      <c r="V390" s="71">
        <v>15</v>
      </c>
      <c r="W390" s="71">
        <v>0</v>
      </c>
      <c r="X390" s="71">
        <v>265</v>
      </c>
      <c r="Y390" s="71">
        <v>272</v>
      </c>
      <c r="Z390" s="71">
        <v>354</v>
      </c>
      <c r="AA390" s="71">
        <v>257</v>
      </c>
      <c r="AB390" s="71">
        <v>660</v>
      </c>
      <c r="AC390" s="71">
        <v>0</v>
      </c>
      <c r="AD390" s="71">
        <v>4.8990856972102939E-2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2112</v>
      </c>
      <c r="B391" s="70">
        <v>311</v>
      </c>
      <c r="C391" s="70">
        <v>5</v>
      </c>
      <c r="D391" s="70">
        <v>19</v>
      </c>
      <c r="E391" s="70">
        <v>2008</v>
      </c>
      <c r="F391" s="70" t="s">
        <v>792</v>
      </c>
      <c r="G391" s="70" t="s">
        <v>2107</v>
      </c>
      <c r="H391" s="70" t="s">
        <v>2108</v>
      </c>
      <c r="I391" s="148"/>
      <c r="J391" s="71">
        <v>0.18400565006336489</v>
      </c>
      <c r="K391" s="71">
        <v>2.9753908567051918E-2</v>
      </c>
      <c r="L391" s="71">
        <v>0</v>
      </c>
      <c r="M391" s="71">
        <v>1.3387482758342339</v>
      </c>
      <c r="N391" s="71">
        <v>1.204038447461611</v>
      </c>
      <c r="O391" s="71">
        <v>0.68728846182475256</v>
      </c>
      <c r="P391" s="71">
        <v>1.239465676467268</v>
      </c>
      <c r="Q391" s="71">
        <v>3.9961683074342703E-2</v>
      </c>
      <c r="R391" s="71">
        <v>0</v>
      </c>
      <c r="S391" s="71">
        <v>4.5317734150748731E-2</v>
      </c>
      <c r="T391" s="72"/>
      <c r="U391" s="71">
        <v>39360</v>
      </c>
      <c r="V391" s="71">
        <v>15</v>
      </c>
      <c r="W391" s="71">
        <v>0</v>
      </c>
      <c r="X391" s="71">
        <v>265</v>
      </c>
      <c r="Y391" s="71">
        <v>282</v>
      </c>
      <c r="Z391" s="71">
        <v>352</v>
      </c>
      <c r="AA391" s="71">
        <v>243</v>
      </c>
      <c r="AB391" s="71">
        <v>653</v>
      </c>
      <c r="AC391" s="71">
        <v>0</v>
      </c>
      <c r="AD391" s="71">
        <v>4.5317734150748731E-2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2113</v>
      </c>
      <c r="B392" s="70">
        <v>312</v>
      </c>
      <c r="C392" s="70">
        <v>6</v>
      </c>
      <c r="D392" s="70">
        <v>19</v>
      </c>
      <c r="E392" s="70">
        <v>2009</v>
      </c>
      <c r="F392" s="70" t="s">
        <v>176</v>
      </c>
      <c r="G392" s="70" t="s">
        <v>2107</v>
      </c>
      <c r="H392" s="70" t="s">
        <v>2108</v>
      </c>
      <c r="I392" s="148"/>
      <c r="J392" s="71">
        <v>0</v>
      </c>
      <c r="K392" s="71">
        <v>2.2771913774219669E-2</v>
      </c>
      <c r="L392" s="71">
        <v>0.52063030875900906</v>
      </c>
      <c r="M392" s="71">
        <v>1.045425785847331</v>
      </c>
      <c r="N392" s="71">
        <v>1.166046891625842</v>
      </c>
      <c r="O392" s="71">
        <v>0.67059074467397639</v>
      </c>
      <c r="P392" s="71">
        <v>1.16261890954068</v>
      </c>
      <c r="Q392" s="71">
        <v>3.6086064822732002E-2</v>
      </c>
      <c r="R392" s="71">
        <v>0</v>
      </c>
      <c r="S392" s="71">
        <v>4.7676020827350507E-2</v>
      </c>
      <c r="T392" s="72"/>
      <c r="U392" s="71">
        <v>0</v>
      </c>
      <c r="V392" s="71">
        <v>11</v>
      </c>
      <c r="W392" s="71">
        <v>13</v>
      </c>
      <c r="X392" s="71">
        <v>211</v>
      </c>
      <c r="Y392" s="71">
        <v>271</v>
      </c>
      <c r="Z392" s="71">
        <v>339</v>
      </c>
      <c r="AA392" s="71">
        <v>234</v>
      </c>
      <c r="AB392" s="71">
        <v>619</v>
      </c>
      <c r="AC392" s="71">
        <v>0</v>
      </c>
      <c r="AD392" s="71">
        <v>4.7676020827350507E-2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2114</v>
      </c>
      <c r="B393" s="70">
        <v>313</v>
      </c>
      <c r="C393" s="70">
        <v>7</v>
      </c>
      <c r="D393" s="70">
        <v>19</v>
      </c>
      <c r="E393" s="70">
        <v>2010</v>
      </c>
      <c r="F393" s="70" t="s">
        <v>177</v>
      </c>
      <c r="G393" s="70" t="s">
        <v>2107</v>
      </c>
      <c r="H393" s="70" t="s">
        <v>2108</v>
      </c>
      <c r="I393" s="148"/>
      <c r="J393" s="71">
        <v>0</v>
      </c>
      <c r="K393" s="71">
        <v>2.4395294338167301E-2</v>
      </c>
      <c r="L393" s="71">
        <v>0.53018086839683709</v>
      </c>
      <c r="M393" s="71">
        <v>1.0801311090472989</v>
      </c>
      <c r="N393" s="71">
        <v>1.2135077947321899</v>
      </c>
      <c r="O393" s="71">
        <v>0.64583011988892258</v>
      </c>
      <c r="P393" s="71">
        <v>1.1720146110190119</v>
      </c>
      <c r="Q393" s="71">
        <v>3.6868413517829497E-2</v>
      </c>
      <c r="R393" s="71">
        <v>0</v>
      </c>
      <c r="S393" s="71">
        <v>4.1396734663423508E-2</v>
      </c>
      <c r="T393" s="72"/>
      <c r="U393" s="71">
        <v>0</v>
      </c>
      <c r="V393" s="71">
        <v>11</v>
      </c>
      <c r="W393" s="71">
        <v>13</v>
      </c>
      <c r="X393" s="71">
        <v>211</v>
      </c>
      <c r="Y393" s="71">
        <v>265</v>
      </c>
      <c r="Z393" s="71">
        <v>328</v>
      </c>
      <c r="AA393" s="71">
        <v>230</v>
      </c>
      <c r="AB393" s="71">
        <v>606</v>
      </c>
      <c r="AC393" s="71">
        <v>0</v>
      </c>
      <c r="AD393" s="71">
        <v>4.1396734663423508E-2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2115</v>
      </c>
      <c r="B394" s="70">
        <v>314</v>
      </c>
      <c r="C394" s="70">
        <v>8</v>
      </c>
      <c r="D394" s="70">
        <v>19</v>
      </c>
      <c r="E394" s="70">
        <v>2011</v>
      </c>
      <c r="F394" s="70" t="s">
        <v>178</v>
      </c>
      <c r="G394" s="70" t="s">
        <v>2107</v>
      </c>
      <c r="H394" s="70" t="s">
        <v>2108</v>
      </c>
      <c r="I394" s="148"/>
      <c r="J394" s="71">
        <v>0</v>
      </c>
      <c r="K394" s="71">
        <v>3.0619267088852299E-2</v>
      </c>
      <c r="L394" s="71">
        <v>0.4730599228610014</v>
      </c>
      <c r="M394" s="71">
        <v>1.1886972931819479</v>
      </c>
      <c r="N394" s="71">
        <v>1.1696643610150641</v>
      </c>
      <c r="O394" s="71">
        <v>0.60319088482412075</v>
      </c>
      <c r="P394" s="71">
        <v>1.0886607024025015</v>
      </c>
      <c r="Q394" s="71">
        <v>4.3650120001867403E-2</v>
      </c>
      <c r="R394" s="71">
        <v>0</v>
      </c>
      <c r="S394" s="71">
        <v>4.1822941635196099E-2</v>
      </c>
      <c r="T394" s="72"/>
      <c r="U394" s="71">
        <v>0</v>
      </c>
      <c r="V394" s="71">
        <v>11</v>
      </c>
      <c r="W394" s="71">
        <v>13</v>
      </c>
      <c r="X394" s="71">
        <v>211</v>
      </c>
      <c r="Y394" s="71">
        <v>272</v>
      </c>
      <c r="Z394" s="71">
        <v>313</v>
      </c>
      <c r="AA394" s="71">
        <v>220</v>
      </c>
      <c r="AB394" s="71">
        <v>622</v>
      </c>
      <c r="AC394" s="71">
        <v>0</v>
      </c>
      <c r="AD394" s="71">
        <v>4.1822941635196099E-2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2116</v>
      </c>
      <c r="B395" s="70">
        <v>315</v>
      </c>
      <c r="C395" s="70">
        <v>9</v>
      </c>
      <c r="D395" s="70">
        <v>19</v>
      </c>
      <c r="E395" s="70">
        <v>2012</v>
      </c>
      <c r="F395" s="70" t="s">
        <v>179</v>
      </c>
      <c r="G395" s="70" t="s">
        <v>2107</v>
      </c>
      <c r="H395" s="70" t="s">
        <v>2108</v>
      </c>
      <c r="I395" s="148"/>
      <c r="J395" s="71">
        <v>0</v>
      </c>
      <c r="K395" s="71">
        <v>2.7637762427584051E-2</v>
      </c>
      <c r="L395" s="71">
        <v>0.48098971249666411</v>
      </c>
      <c r="M395" s="71">
        <v>1.0701947000716869</v>
      </c>
      <c r="N395" s="71">
        <v>1.149596513850925</v>
      </c>
      <c r="O395" s="71">
        <v>0.5640289571475503</v>
      </c>
      <c r="P395" s="71">
        <v>0.92564983381243515</v>
      </c>
      <c r="Q395" s="71">
        <v>4.7653713658130897E-2</v>
      </c>
      <c r="R395" s="71">
        <v>0</v>
      </c>
      <c r="S395" s="71">
        <v>5.2780286301039703E-2</v>
      </c>
      <c r="T395" s="72"/>
      <c r="U395" s="71">
        <v>0</v>
      </c>
      <c r="V395" s="71">
        <v>11</v>
      </c>
      <c r="W395" s="71">
        <v>13</v>
      </c>
      <c r="X395" s="71">
        <v>211</v>
      </c>
      <c r="Y395" s="71">
        <v>276</v>
      </c>
      <c r="Z395" s="71">
        <v>295</v>
      </c>
      <c r="AA395" s="71">
        <v>186</v>
      </c>
      <c r="AB395" s="71">
        <v>625</v>
      </c>
      <c r="AC395" s="71">
        <v>0</v>
      </c>
      <c r="AD395" s="71">
        <v>5.2780286301039703E-2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2117</v>
      </c>
      <c r="B396" s="70">
        <v>316</v>
      </c>
      <c r="C396" s="70">
        <v>10</v>
      </c>
      <c r="D396" s="70">
        <v>19</v>
      </c>
      <c r="E396" s="70">
        <v>2013</v>
      </c>
      <c r="F396" s="70" t="s">
        <v>180</v>
      </c>
      <c r="G396" s="70" t="s">
        <v>2107</v>
      </c>
      <c r="H396" s="70" t="s">
        <v>2108</v>
      </c>
      <c r="I396" s="148"/>
      <c r="J396" s="71">
        <v>0</v>
      </c>
      <c r="K396" s="71">
        <v>2.2734412738410831E-2</v>
      </c>
      <c r="L396" s="71">
        <v>0.48894351228736882</v>
      </c>
      <c r="M396" s="71">
        <v>1.031687679283025</v>
      </c>
      <c r="N396" s="71">
        <v>1.248202480307343</v>
      </c>
      <c r="O396" s="71">
        <v>0.57286683497388324</v>
      </c>
      <c r="P396" s="71">
        <v>0.92414232517915618</v>
      </c>
      <c r="Q396" s="71">
        <v>4.7960034154760897E-2</v>
      </c>
      <c r="R396" s="71">
        <v>0</v>
      </c>
      <c r="S396" s="71">
        <v>4.8239156214440117E-2</v>
      </c>
      <c r="T396" s="72"/>
      <c r="U396" s="71">
        <v>0</v>
      </c>
      <c r="V396" s="71">
        <v>11</v>
      </c>
      <c r="W396" s="71">
        <v>13</v>
      </c>
      <c r="X396" s="71">
        <v>211</v>
      </c>
      <c r="Y396" s="71">
        <v>280</v>
      </c>
      <c r="Z396" s="71">
        <v>313</v>
      </c>
      <c r="AA396" s="71">
        <v>185</v>
      </c>
      <c r="AB396" s="71">
        <v>620</v>
      </c>
      <c r="AC396" s="71">
        <v>0</v>
      </c>
      <c r="AD396" s="71">
        <v>4.8239156214440117E-2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2118</v>
      </c>
      <c r="B397" s="70">
        <v>317</v>
      </c>
      <c r="C397" s="70">
        <v>11</v>
      </c>
      <c r="D397" s="70">
        <v>19</v>
      </c>
      <c r="E397" s="70">
        <v>2014</v>
      </c>
      <c r="F397" s="70" t="s">
        <v>181</v>
      </c>
      <c r="G397" s="70" t="s">
        <v>2107</v>
      </c>
      <c r="H397" s="70" t="s">
        <v>2108</v>
      </c>
      <c r="I397" s="148"/>
      <c r="J397" s="71">
        <v>0</v>
      </c>
      <c r="K397" s="71">
        <v>2.184317231754462E-2</v>
      </c>
      <c r="L397" s="71">
        <v>0.46046023272329528</v>
      </c>
      <c r="M397" s="71">
        <v>1.19744120769866</v>
      </c>
      <c r="N397" s="71">
        <v>1.24187192269707</v>
      </c>
      <c r="O397" s="71">
        <v>0.54218036900267563</v>
      </c>
      <c r="P397" s="71">
        <v>0.91890321772484518</v>
      </c>
      <c r="Q397" s="71">
        <v>4.4901534917083499E-2</v>
      </c>
      <c r="R397" s="71">
        <v>0</v>
      </c>
      <c r="S397" s="71">
        <v>4.4836295864385707E-2</v>
      </c>
      <c r="T397" s="72"/>
      <c r="U397" s="71">
        <v>0</v>
      </c>
      <c r="V397" s="71">
        <v>9</v>
      </c>
      <c r="W397" s="71">
        <v>17</v>
      </c>
      <c r="X397" s="71">
        <v>246</v>
      </c>
      <c r="Y397" s="71">
        <v>281</v>
      </c>
      <c r="Z397" s="71">
        <v>312</v>
      </c>
      <c r="AA397" s="71">
        <v>183</v>
      </c>
      <c r="AB397" s="71">
        <v>605</v>
      </c>
      <c r="AC397" s="71">
        <v>0</v>
      </c>
      <c r="AD397" s="71">
        <v>4.4836295864385707E-2</v>
      </c>
      <c r="AE397" s="72"/>
      <c r="AF397" s="71"/>
      <c r="AG397" s="71"/>
      <c r="AH397" s="71"/>
      <c r="AI397" s="71"/>
      <c r="AJ397" s="71"/>
      <c r="AK397" s="71"/>
      <c r="AL397" s="71"/>
      <c r="AM397" s="71"/>
      <c r="AN397" s="71"/>
      <c r="AO397" s="71"/>
      <c r="AP397" s="71"/>
      <c r="AQ397" s="72"/>
      <c r="AR397" s="71">
        <v>6</v>
      </c>
      <c r="AS397" s="71">
        <v>4</v>
      </c>
      <c r="AT397" s="71">
        <v>0</v>
      </c>
      <c r="AU397" s="71">
        <v>0</v>
      </c>
      <c r="AV397" s="71">
        <v>0</v>
      </c>
      <c r="AW397" s="71">
        <v>0</v>
      </c>
      <c r="AX397" s="71"/>
      <c r="AY397" s="72"/>
      <c r="AZ397" s="71">
        <v>23.4</v>
      </c>
      <c r="BA397" s="71">
        <v>166.3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2119</v>
      </c>
      <c r="B398" s="70">
        <v>318</v>
      </c>
      <c r="C398" s="70">
        <v>12</v>
      </c>
      <c r="D398" s="70">
        <v>19</v>
      </c>
      <c r="E398" s="70">
        <v>2015</v>
      </c>
      <c r="F398" s="70" t="s">
        <v>182</v>
      </c>
      <c r="G398" s="70" t="s">
        <v>2107</v>
      </c>
      <c r="H398" s="70" t="s">
        <v>2108</v>
      </c>
      <c r="I398" s="148"/>
      <c r="J398" s="71">
        <v>0</v>
      </c>
      <c r="K398" s="71">
        <v>2.0327225585560261E-2</v>
      </c>
      <c r="L398" s="71">
        <v>0.49676685979169349</v>
      </c>
      <c r="M398" s="71">
        <v>1.276531048140723</v>
      </c>
      <c r="N398" s="71">
        <v>1.0909129932413439</v>
      </c>
      <c r="O398" s="71">
        <v>0.54561817325394035</v>
      </c>
      <c r="P398" s="71">
        <v>0.93973038977199774</v>
      </c>
      <c r="Q398" s="71">
        <v>4.3374476319152998E-2</v>
      </c>
      <c r="R398" s="71">
        <v>0</v>
      </c>
      <c r="S398" s="71">
        <v>5.4671952092960573E-2</v>
      </c>
      <c r="T398" s="72"/>
      <c r="U398" s="71">
        <v>0</v>
      </c>
      <c r="V398" s="71">
        <v>9</v>
      </c>
      <c r="W398" s="71">
        <v>17</v>
      </c>
      <c r="X398" s="71">
        <v>246</v>
      </c>
      <c r="Y398" s="71">
        <v>288</v>
      </c>
      <c r="Z398" s="71">
        <v>317</v>
      </c>
      <c r="AA398" s="71">
        <v>187</v>
      </c>
      <c r="AB398" s="71">
        <v>597</v>
      </c>
      <c r="AC398" s="71">
        <v>0</v>
      </c>
      <c r="AD398" s="71">
        <v>5.4671952092960573E-2</v>
      </c>
      <c r="AE398" s="72"/>
      <c r="AF398" s="71">
        <v>0</v>
      </c>
      <c r="AG398" s="71">
        <v>15627.964616258439</v>
      </c>
      <c r="AH398" s="71">
        <v>104466.9392802097</v>
      </c>
      <c r="AI398" s="71">
        <v>1597530.670767084</v>
      </c>
      <c r="AJ398" s="71">
        <v>1415798.7885382429</v>
      </c>
      <c r="AK398" s="71">
        <v>0</v>
      </c>
      <c r="AL398" s="71">
        <v>0</v>
      </c>
      <c r="AM398" s="71">
        <v>81816.345679189297</v>
      </c>
      <c r="AN398" s="71">
        <v>0</v>
      </c>
      <c r="AO398" s="71">
        <v>0</v>
      </c>
      <c r="AP398" s="71">
        <v>3215240.7088809842</v>
      </c>
      <c r="AQ398" s="72"/>
      <c r="AR398" s="71">
        <v>7</v>
      </c>
      <c r="AS398" s="71">
        <v>6</v>
      </c>
      <c r="AT398" s="71">
        <v>0</v>
      </c>
      <c r="AU398" s="71">
        <v>0</v>
      </c>
      <c r="AV398" s="71">
        <v>0</v>
      </c>
      <c r="AW398" s="71">
        <v>0</v>
      </c>
      <c r="AX398" s="71"/>
      <c r="AY398" s="72"/>
      <c r="AZ398" s="71">
        <v>27.4</v>
      </c>
      <c r="BA398" s="71">
        <v>265</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2120</v>
      </c>
      <c r="B399" s="70">
        <v>319</v>
      </c>
      <c r="C399" s="70">
        <v>13</v>
      </c>
      <c r="D399" s="70">
        <v>19</v>
      </c>
      <c r="E399" s="70">
        <v>2016</v>
      </c>
      <c r="F399" s="70" t="s">
        <v>155</v>
      </c>
      <c r="G399" s="70" t="s">
        <v>2107</v>
      </c>
      <c r="H399" s="70" t="s">
        <v>2108</v>
      </c>
      <c r="I399" s="148"/>
      <c r="J399" s="71">
        <v>0</v>
      </c>
      <c r="K399" s="71">
        <v>2.0449375527548958E-2</v>
      </c>
      <c r="L399" s="71">
        <v>0.47740665366563179</v>
      </c>
      <c r="M399" s="71">
        <v>1.0319302889081721</v>
      </c>
      <c r="N399" s="71">
        <v>1.1614347848987696</v>
      </c>
      <c r="O399" s="71">
        <v>0.54749392776002404</v>
      </c>
      <c r="P399" s="71">
        <v>0.95716822100996168</v>
      </c>
      <c r="Q399" s="71">
        <v>4.1249104265162748E-2</v>
      </c>
      <c r="R399" s="71">
        <v>0</v>
      </c>
      <c r="S399" s="71">
        <v>5.2571791842660656E-2</v>
      </c>
      <c r="T399" s="72"/>
      <c r="U399" s="71">
        <v>0</v>
      </c>
      <c r="V399" s="71">
        <v>9</v>
      </c>
      <c r="W399" s="71">
        <v>17</v>
      </c>
      <c r="X399" s="71">
        <v>246</v>
      </c>
      <c r="Y399" s="71">
        <v>288</v>
      </c>
      <c r="Z399" s="71">
        <v>322</v>
      </c>
      <c r="AA399" s="71">
        <v>197</v>
      </c>
      <c r="AB399" s="71">
        <v>584</v>
      </c>
      <c r="AC399" s="71">
        <v>0</v>
      </c>
      <c r="AD399" s="71">
        <v>5.2571791842660663E-2</v>
      </c>
      <c r="AE399" s="72"/>
      <c r="AF399" s="71">
        <v>0</v>
      </c>
      <c r="AG399" s="71">
        <v>15111.50845554015</v>
      </c>
      <c r="AH399" s="71">
        <v>77966.659880125037</v>
      </c>
      <c r="AI399" s="71">
        <v>1554134.055735565</v>
      </c>
      <c r="AJ399" s="71">
        <v>1414029.5113981981</v>
      </c>
      <c r="AK399" s="71">
        <v>0</v>
      </c>
      <c r="AL399" s="71">
        <v>0</v>
      </c>
      <c r="AM399" s="71">
        <v>80096.92936011382</v>
      </c>
      <c r="AN399" s="71">
        <v>0</v>
      </c>
      <c r="AO399" s="71">
        <v>0</v>
      </c>
      <c r="AP399" s="71">
        <v>3141338.6648295424</v>
      </c>
      <c r="AQ399" s="72"/>
      <c r="AR399" s="71">
        <v>7</v>
      </c>
      <c r="AS399" s="71">
        <v>6</v>
      </c>
      <c r="AT399" s="71">
        <v>0</v>
      </c>
      <c r="AU399" s="71">
        <v>0</v>
      </c>
      <c r="AV399" s="71">
        <v>0</v>
      </c>
      <c r="AW399" s="71">
        <v>0</v>
      </c>
      <c r="AX399" s="71"/>
      <c r="AY399" s="72"/>
      <c r="AZ399" s="71">
        <v>30.4</v>
      </c>
      <c r="BA399" s="71">
        <v>265</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2121</v>
      </c>
      <c r="B400" s="70">
        <v>320</v>
      </c>
      <c r="C400" s="70">
        <v>14</v>
      </c>
      <c r="D400" s="70">
        <v>19</v>
      </c>
      <c r="E400" s="70">
        <v>2017</v>
      </c>
      <c r="F400" s="70" t="s">
        <v>156</v>
      </c>
      <c r="G400" s="70" t="s">
        <v>2107</v>
      </c>
      <c r="H400" s="70" t="s">
        <v>2108</v>
      </c>
      <c r="I400" s="148"/>
      <c r="J400" s="71">
        <v>0</v>
      </c>
      <c r="K400" s="71">
        <v>2.0166724225679358E-2</v>
      </c>
      <c r="L400" s="71">
        <v>0.46947446284037136</v>
      </c>
      <c r="M400" s="71">
        <v>0.98033137376329393</v>
      </c>
      <c r="N400" s="71">
        <v>1.1633541768559077</v>
      </c>
      <c r="O400" s="71">
        <v>0.52350720846951626</v>
      </c>
      <c r="P400" s="71">
        <v>0.92696518379430648</v>
      </c>
      <c r="Q400" s="71">
        <v>3.7976325180404502E-2</v>
      </c>
      <c r="R400" s="71">
        <v>0</v>
      </c>
      <c r="S400" s="71">
        <v>0.13007157744345005</v>
      </c>
      <c r="T400" s="72"/>
      <c r="U400" s="71">
        <v>0</v>
      </c>
      <c r="V400" s="71">
        <v>9</v>
      </c>
      <c r="W400" s="71">
        <v>17</v>
      </c>
      <c r="X400" s="71">
        <v>246</v>
      </c>
      <c r="Y400" s="71">
        <v>280</v>
      </c>
      <c r="Z400" s="71">
        <v>313</v>
      </c>
      <c r="AA400" s="71">
        <v>192</v>
      </c>
      <c r="AB400" s="71">
        <v>556</v>
      </c>
      <c r="AC400" s="71">
        <v>0</v>
      </c>
      <c r="AD400" s="71">
        <v>0.13007157744344999</v>
      </c>
      <c r="AE400" s="72"/>
      <c r="AF400" s="71">
        <v>0</v>
      </c>
      <c r="AG400" s="71">
        <v>15070.994638958489</v>
      </c>
      <c r="AH400" s="71">
        <v>100553.0350168842</v>
      </c>
      <c r="AI400" s="71">
        <v>1539347.5705816741</v>
      </c>
      <c r="AJ400" s="71">
        <v>1370800.5174747759</v>
      </c>
      <c r="AK400" s="71">
        <v>0</v>
      </c>
      <c r="AL400" s="71">
        <v>0</v>
      </c>
      <c r="AM400" s="71">
        <v>76375.986489538569</v>
      </c>
      <c r="AN400" s="71">
        <v>0</v>
      </c>
      <c r="AO400" s="71">
        <v>0</v>
      </c>
      <c r="AP400" s="71">
        <v>3102148.1042018314</v>
      </c>
      <c r="AQ400" s="72"/>
      <c r="AR400" s="71">
        <v>7</v>
      </c>
      <c r="AS400" s="71">
        <v>6</v>
      </c>
      <c r="AT400" s="71">
        <v>0</v>
      </c>
      <c r="AU400" s="71">
        <v>0</v>
      </c>
      <c r="AV400" s="71">
        <v>0</v>
      </c>
      <c r="AW400" s="71">
        <v>0</v>
      </c>
      <c r="AX400" s="71"/>
      <c r="AY400" s="72"/>
      <c r="AZ400" s="71">
        <v>30.4</v>
      </c>
      <c r="BA400" s="71">
        <v>265</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2122</v>
      </c>
      <c r="B401" s="70">
        <v>321</v>
      </c>
      <c r="C401" s="70">
        <v>15</v>
      </c>
      <c r="D401" s="70">
        <v>19</v>
      </c>
      <c r="E401" s="70">
        <v>2018</v>
      </c>
      <c r="F401" s="70" t="s">
        <v>183</v>
      </c>
      <c r="G401" s="70" t="s">
        <v>2107</v>
      </c>
      <c r="H401" s="70" t="s">
        <v>2108</v>
      </c>
      <c r="I401" s="148"/>
      <c r="J401" s="71">
        <v>0</v>
      </c>
      <c r="K401" s="71">
        <v>1.8923578307759557E-2</v>
      </c>
      <c r="L401" s="71">
        <v>0.42088358841275852</v>
      </c>
      <c r="M401" s="71">
        <v>0.95407577333022331</v>
      </c>
      <c r="N401" s="71">
        <v>1.1074075766385361</v>
      </c>
      <c r="O401" s="71">
        <v>0.52515951493649604</v>
      </c>
      <c r="P401" s="71">
        <v>0.89861841165962897</v>
      </c>
      <c r="Q401" s="71">
        <v>3.5112981692630399E-2</v>
      </c>
      <c r="R401" s="71">
        <v>0</v>
      </c>
      <c r="S401" s="71">
        <v>0.16830337197160267</v>
      </c>
      <c r="T401" s="72"/>
      <c r="U401" s="71">
        <v>0</v>
      </c>
      <c r="V401" s="71">
        <v>9</v>
      </c>
      <c r="W401" s="71">
        <v>17</v>
      </c>
      <c r="X401" s="71">
        <v>246</v>
      </c>
      <c r="Y401" s="71">
        <v>275</v>
      </c>
      <c r="Z401" s="71">
        <v>320</v>
      </c>
      <c r="AA401" s="71">
        <v>188</v>
      </c>
      <c r="AB401" s="71">
        <v>554</v>
      </c>
      <c r="AC401" s="71">
        <v>0</v>
      </c>
      <c r="AD401" s="71">
        <v>0.16830337197160269</v>
      </c>
      <c r="AE401" s="72"/>
      <c r="AF401" s="71">
        <v>0</v>
      </c>
      <c r="AG401" s="71">
        <v>13387.47380244478</v>
      </c>
      <c r="AH401" s="71">
        <v>95015.272278985198</v>
      </c>
      <c r="AI401" s="71">
        <v>1470354.2450147669</v>
      </c>
      <c r="AJ401" s="71">
        <v>1292083.5112556531</v>
      </c>
      <c r="AK401" s="71">
        <v>0</v>
      </c>
      <c r="AL401" s="71">
        <v>0</v>
      </c>
      <c r="AM401" s="71">
        <v>76258.715334253458</v>
      </c>
      <c r="AN401" s="71">
        <v>0</v>
      </c>
      <c r="AO401" s="71">
        <v>0</v>
      </c>
      <c r="AP401" s="71">
        <v>2947099.2176861037</v>
      </c>
      <c r="AQ401" s="72"/>
      <c r="AR401" s="71">
        <v>8</v>
      </c>
      <c r="AS401" s="71">
        <v>6</v>
      </c>
      <c r="AT401" s="71">
        <v>0</v>
      </c>
      <c r="AU401" s="71">
        <v>0</v>
      </c>
      <c r="AV401" s="71">
        <v>0</v>
      </c>
      <c r="AW401" s="71">
        <v>0</v>
      </c>
      <c r="AX401" s="71"/>
      <c r="AY401" s="72"/>
      <c r="AZ401" s="71">
        <v>36</v>
      </c>
      <c r="BA401" s="71">
        <v>265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2123</v>
      </c>
      <c r="B402" s="70">
        <v>322</v>
      </c>
      <c r="C402" s="70">
        <v>16</v>
      </c>
      <c r="D402" s="70">
        <v>19</v>
      </c>
      <c r="E402" s="70">
        <v>2019</v>
      </c>
      <c r="F402" s="70" t="s">
        <v>158</v>
      </c>
      <c r="G402" s="70" t="s">
        <v>2107</v>
      </c>
      <c r="H402" s="70" t="s">
        <v>2108</v>
      </c>
      <c r="I402" s="148"/>
      <c r="J402" s="71">
        <v>0</v>
      </c>
      <c r="K402" s="71">
        <v>1.7177286691519373E-2</v>
      </c>
      <c r="L402" s="71">
        <v>0.42317455623912614</v>
      </c>
      <c r="M402" s="71">
        <v>0.91362898523862168</v>
      </c>
      <c r="N402" s="71">
        <v>0.96146855331180336</v>
      </c>
      <c r="O402" s="71">
        <v>0.5143219377191105</v>
      </c>
      <c r="P402" s="71">
        <v>0.89094756108984807</v>
      </c>
      <c r="Q402" s="71">
        <v>3.3570359431922103E-2</v>
      </c>
      <c r="R402" s="71">
        <v>0</v>
      </c>
      <c r="S402" s="71">
        <v>0.13373069543284105</v>
      </c>
      <c r="T402" s="72"/>
      <c r="U402" s="71">
        <v>0</v>
      </c>
      <c r="V402" s="71">
        <v>9</v>
      </c>
      <c r="W402" s="71">
        <v>17</v>
      </c>
      <c r="X402" s="71">
        <v>246</v>
      </c>
      <c r="Y402" s="71">
        <v>269</v>
      </c>
      <c r="Z402" s="71">
        <v>322</v>
      </c>
      <c r="AA402" s="71">
        <v>185</v>
      </c>
      <c r="AB402" s="71">
        <v>544</v>
      </c>
      <c r="AC402" s="71">
        <v>0</v>
      </c>
      <c r="AD402" s="71">
        <v>0.13373069543284111</v>
      </c>
      <c r="AE402" s="72"/>
      <c r="AF402" s="71">
        <v>0</v>
      </c>
      <c r="AG402" s="71">
        <v>12962.62089464625</v>
      </c>
      <c r="AH402" s="71">
        <v>100360.1019487312</v>
      </c>
      <c r="AI402" s="71">
        <v>1506744.9560733759</v>
      </c>
      <c r="AJ402" s="71">
        <v>1227907.326729961</v>
      </c>
      <c r="AK402" s="71">
        <v>0</v>
      </c>
      <c r="AL402" s="71">
        <v>0</v>
      </c>
      <c r="AM402" s="71">
        <v>74088.704770192562</v>
      </c>
      <c r="AN402" s="71">
        <v>0</v>
      </c>
      <c r="AO402" s="71">
        <v>0</v>
      </c>
      <c r="AP402" s="71">
        <v>2922063.7104169065</v>
      </c>
      <c r="AQ402" s="72"/>
      <c r="AR402" s="71">
        <v>9</v>
      </c>
      <c r="AS402" s="71">
        <v>7</v>
      </c>
      <c r="AT402" s="71">
        <v>0</v>
      </c>
      <c r="AU402" s="71">
        <v>0</v>
      </c>
      <c r="AV402" s="71">
        <v>0</v>
      </c>
      <c r="AW402" s="71">
        <v>0</v>
      </c>
      <c r="AX402" s="71"/>
      <c r="AY402" s="72"/>
      <c r="AZ402" s="71">
        <v>40.099999999999987</v>
      </c>
      <c r="BA402" s="71">
        <v>314.5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2124</v>
      </c>
      <c r="B403" s="70">
        <v>323</v>
      </c>
      <c r="C403" s="70">
        <v>17</v>
      </c>
      <c r="D403" s="70">
        <v>19</v>
      </c>
      <c r="E403" s="70">
        <v>2020</v>
      </c>
      <c r="F403" s="70" t="s">
        <v>159</v>
      </c>
      <c r="G403" s="70" t="s">
        <v>2107</v>
      </c>
      <c r="H403" s="70" t="s">
        <v>2108</v>
      </c>
      <c r="I403" s="148"/>
      <c r="J403" s="71">
        <v>0</v>
      </c>
      <c r="K403" s="71">
        <v>8.7257354896008044E-3</v>
      </c>
      <c r="L403" s="71">
        <v>0.28912237884098307</v>
      </c>
      <c r="M403" s="71">
        <v>0.52812525438794466</v>
      </c>
      <c r="N403" s="71">
        <v>0.92505850454033811</v>
      </c>
      <c r="O403" s="71">
        <v>0.43382548907500212</v>
      </c>
      <c r="P403" s="71">
        <v>0.85635135692184283</v>
      </c>
      <c r="Q403" s="71">
        <v>3.04826939972416E-2</v>
      </c>
      <c r="R403" s="71">
        <v>0</v>
      </c>
      <c r="S403" s="71">
        <v>0.11167487441615399</v>
      </c>
      <c r="T403" s="72"/>
      <c r="U403" s="71">
        <v>0</v>
      </c>
      <c r="V403" s="71">
        <v>4</v>
      </c>
      <c r="W403" s="71">
        <v>13</v>
      </c>
      <c r="X403" s="71">
        <v>158</v>
      </c>
      <c r="Y403" s="71">
        <v>264</v>
      </c>
      <c r="Z403" s="71">
        <v>310</v>
      </c>
      <c r="AA403" s="71">
        <v>189</v>
      </c>
      <c r="AB403" s="71">
        <v>517</v>
      </c>
      <c r="AC403" s="71">
        <v>0</v>
      </c>
      <c r="AD403" s="71">
        <v>0.11167487441615399</v>
      </c>
      <c r="AE403" s="72"/>
      <c r="AF403" s="71">
        <v>0</v>
      </c>
      <c r="AG403" s="71">
        <v>6291.9484623258186</v>
      </c>
      <c r="AH403" s="71">
        <v>74394.686750064429</v>
      </c>
      <c r="AI403" s="71">
        <v>912966.55313423905</v>
      </c>
      <c r="AJ403" s="71">
        <v>1205891.399424019</v>
      </c>
      <c r="AK403" s="71"/>
      <c r="AL403" s="71"/>
      <c r="AM403" s="71">
        <v>67474.243989802664</v>
      </c>
      <c r="AN403" s="71"/>
      <c r="AO403" s="71"/>
      <c r="AP403" s="71">
        <v>2267018.8317604512</v>
      </c>
      <c r="AQ403" s="72"/>
      <c r="AR403" s="71">
        <v>8</v>
      </c>
      <c r="AS403" s="71">
        <v>8</v>
      </c>
      <c r="AT403" s="71">
        <v>0</v>
      </c>
      <c r="AU403" s="71">
        <v>0</v>
      </c>
      <c r="AV403" s="71">
        <v>0</v>
      </c>
      <c r="AW403" s="71">
        <v>0</v>
      </c>
      <c r="AX403" s="71"/>
      <c r="AY403" s="72"/>
      <c r="AZ403" s="71">
        <v>31.6</v>
      </c>
      <c r="BA403" s="71">
        <v>326</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2125</v>
      </c>
      <c r="B404" s="70">
        <v>323</v>
      </c>
      <c r="C404" s="70">
        <v>18</v>
      </c>
      <c r="D404" s="70">
        <v>19</v>
      </c>
      <c r="E404" s="70">
        <v>2021</v>
      </c>
      <c r="F404" s="70" t="s">
        <v>160</v>
      </c>
      <c r="G404" s="70" t="s">
        <v>2107</v>
      </c>
      <c r="H404" s="70" t="s">
        <v>2108</v>
      </c>
      <c r="I404" s="148"/>
      <c r="J404" s="71">
        <v>0</v>
      </c>
      <c r="K404" s="71">
        <v>9.3567263328977017E-3</v>
      </c>
      <c r="L404" s="71">
        <v>0.37930572383310374</v>
      </c>
      <c r="M404" s="71">
        <v>0.5973890604236094</v>
      </c>
      <c r="N404" s="71">
        <v>1.0137358058496664</v>
      </c>
      <c r="O404" s="71">
        <v>0.42948687085025677</v>
      </c>
      <c r="P404" s="71">
        <v>0.85962283180117005</v>
      </c>
      <c r="Q404" s="71">
        <v>2.9602263450500099E-2</v>
      </c>
      <c r="R404" s="71">
        <v>0</v>
      </c>
      <c r="S404" s="71">
        <v>0.13601041941254521</v>
      </c>
      <c r="T404" s="72"/>
      <c r="U404" s="71">
        <v>0</v>
      </c>
      <c r="V404" s="71">
        <v>4</v>
      </c>
      <c r="W404" s="71">
        <v>13</v>
      </c>
      <c r="X404" s="71">
        <v>158</v>
      </c>
      <c r="Y404" s="71">
        <v>265</v>
      </c>
      <c r="Z404" s="71">
        <v>316</v>
      </c>
      <c r="AA404" s="71">
        <v>185</v>
      </c>
      <c r="AB404" s="71">
        <v>507</v>
      </c>
      <c r="AC404" s="71">
        <v>0</v>
      </c>
      <c r="AD404" s="71">
        <v>0.13601041941254521</v>
      </c>
      <c r="AE404" s="72"/>
      <c r="AF404" s="71">
        <v>0</v>
      </c>
      <c r="AG404" s="71">
        <v>6479.4050988687068</v>
      </c>
      <c r="AH404" s="71">
        <v>89114.560447796495</v>
      </c>
      <c r="AI404" s="71">
        <v>977053.93804795609</v>
      </c>
      <c r="AJ404" s="71">
        <v>1283880.3863585771</v>
      </c>
      <c r="AK404" s="71">
        <v>0</v>
      </c>
      <c r="AL404" s="71">
        <v>0</v>
      </c>
      <c r="AM404" s="71">
        <v>66550.791118556081</v>
      </c>
      <c r="AN404" s="71">
        <v>0</v>
      </c>
      <c r="AO404" s="71">
        <v>0</v>
      </c>
      <c r="AP404" s="71">
        <v>2423079.0810717545</v>
      </c>
      <c r="AQ404" s="72"/>
      <c r="AR404" s="71">
        <v>10</v>
      </c>
      <c r="AS404" s="71">
        <v>8</v>
      </c>
      <c r="AT404" s="71">
        <v>0</v>
      </c>
      <c r="AU404" s="71">
        <v>0</v>
      </c>
      <c r="AV404" s="71">
        <v>0</v>
      </c>
      <c r="AW404" s="71">
        <v>0</v>
      </c>
      <c r="AX404" s="71"/>
      <c r="AY404" s="72"/>
      <c r="AZ404" s="71">
        <v>41.900000000000013</v>
      </c>
      <c r="BA404" s="71">
        <v>326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2126</v>
      </c>
      <c r="B405" s="70">
        <v>323</v>
      </c>
      <c r="C405" s="70">
        <v>19</v>
      </c>
      <c r="D405" s="70">
        <v>19</v>
      </c>
      <c r="E405" s="70">
        <v>2022</v>
      </c>
      <c r="F405" s="70" t="s">
        <v>161</v>
      </c>
      <c r="G405" s="70" t="s">
        <v>2107</v>
      </c>
      <c r="H405" s="70" t="s">
        <v>2108</v>
      </c>
      <c r="I405" s="148"/>
      <c r="J405" s="71">
        <v>0</v>
      </c>
      <c r="K405" s="71">
        <v>8.4297400111134069E-3</v>
      </c>
      <c r="L405" s="71">
        <v>0.2430470281411525</v>
      </c>
      <c r="M405" s="71">
        <v>0.58995480066094397</v>
      </c>
      <c r="N405" s="71">
        <v>0.96514708010794581</v>
      </c>
      <c r="O405" s="71">
        <v>0.45204011901191571</v>
      </c>
      <c r="P405" s="71">
        <v>0.80552360158810521</v>
      </c>
      <c r="Q405" s="71">
        <v>2.9140572041006708E-2</v>
      </c>
      <c r="R405" s="71">
        <v>0</v>
      </c>
      <c r="S405" s="71">
        <v>0.15051495331654399</v>
      </c>
      <c r="T405" s="72"/>
      <c r="U405" s="71">
        <v>0</v>
      </c>
      <c r="V405" s="71">
        <v>4</v>
      </c>
      <c r="W405" s="71">
        <v>13</v>
      </c>
      <c r="X405" s="71">
        <v>158</v>
      </c>
      <c r="Y405" s="71">
        <v>258</v>
      </c>
      <c r="Z405" s="71">
        <v>316</v>
      </c>
      <c r="AA405" s="71">
        <v>176</v>
      </c>
      <c r="AB405" s="71">
        <v>495</v>
      </c>
      <c r="AC405" s="71">
        <v>0</v>
      </c>
      <c r="AD405" s="71">
        <v>0.15051495331654399</v>
      </c>
      <c r="AE405" s="72"/>
      <c r="AF405" s="71">
        <v>0</v>
      </c>
      <c r="AG405" s="71">
        <v>6292.7253303815251</v>
      </c>
      <c r="AH405" s="71">
        <v>69572.511316685632</v>
      </c>
      <c r="AI405" s="71">
        <v>970321.64055427897</v>
      </c>
      <c r="AJ405" s="71">
        <v>1239339.592178754</v>
      </c>
      <c r="AK405" s="71">
        <v>0</v>
      </c>
      <c r="AL405" s="71">
        <v>0</v>
      </c>
      <c r="AM405" s="71">
        <v>63918.010731522205</v>
      </c>
      <c r="AN405" s="71">
        <v>0</v>
      </c>
      <c r="AO405" s="71">
        <v>0</v>
      </c>
      <c r="AP405" s="71">
        <v>2349444.4801116223</v>
      </c>
      <c r="AQ405" s="72"/>
      <c r="AR405" s="71">
        <v>10</v>
      </c>
      <c r="AS405" s="71">
        <v>8</v>
      </c>
      <c r="AT405" s="71">
        <v>0</v>
      </c>
      <c r="AU405" s="71">
        <v>0</v>
      </c>
      <c r="AV405" s="71">
        <v>0</v>
      </c>
      <c r="AW405" s="71">
        <v>0</v>
      </c>
      <c r="AX405" s="71"/>
      <c r="AY405" s="72"/>
      <c r="AZ405" s="71">
        <v>41.900000000000006</v>
      </c>
      <c r="BA405" s="71">
        <v>326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2127</v>
      </c>
      <c r="B406" s="70">
        <v>323</v>
      </c>
      <c r="C406" s="70">
        <v>20</v>
      </c>
      <c r="D406" s="70">
        <v>19</v>
      </c>
      <c r="E406" s="70">
        <v>2023</v>
      </c>
      <c r="F406" s="70" t="s">
        <v>1539</v>
      </c>
      <c r="G406" s="1064" t="s">
        <v>2107</v>
      </c>
      <c r="H406" s="70" t="s">
        <v>2108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v>
      </c>
      <c r="AS406" s="71">
        <v>8</v>
      </c>
      <c r="AT406" s="71">
        <v>0</v>
      </c>
      <c r="AU406" s="71">
        <v>0</v>
      </c>
      <c r="AV406" s="71">
        <v>0</v>
      </c>
      <c r="AW406" s="71">
        <v>0</v>
      </c>
      <c r="AX406" s="71"/>
      <c r="AY406" s="72"/>
      <c r="AZ406" s="71">
        <v>41.900000000000006</v>
      </c>
      <c r="BA406" s="71">
        <v>326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2128</v>
      </c>
      <c r="B407" s="70">
        <v>323</v>
      </c>
      <c r="C407" s="70">
        <v>21</v>
      </c>
      <c r="D407" s="70">
        <v>19</v>
      </c>
      <c r="E407" s="70">
        <v>2024</v>
      </c>
      <c r="F407" s="70" t="s">
        <v>1554</v>
      </c>
      <c r="G407" s="1064" t="s">
        <v>2107</v>
      </c>
      <c r="H407" s="70" t="s">
        <v>2108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2129</v>
      </c>
      <c r="B408" s="70">
        <v>324</v>
      </c>
      <c r="C408" s="70">
        <v>1</v>
      </c>
      <c r="D408" s="70">
        <v>20</v>
      </c>
      <c r="E408" s="70">
        <v>1990</v>
      </c>
      <c r="F408" s="70" t="s">
        <v>787</v>
      </c>
      <c r="G408" s="70" t="s">
        <v>2130</v>
      </c>
      <c r="H408" s="70" t="s">
        <v>2131</v>
      </c>
      <c r="I408" s="148"/>
      <c r="J408" s="71">
        <v>0.22522308062395421</v>
      </c>
      <c r="K408" s="71">
        <v>0.39317928399005508</v>
      </c>
      <c r="L408" s="71">
        <v>4.4150885322179789</v>
      </c>
      <c r="M408" s="71">
        <v>0.90583907088673898</v>
      </c>
      <c r="N408" s="71">
        <v>1.2289300404749179</v>
      </c>
      <c r="O408" s="71">
        <v>1.0162609192975429</v>
      </c>
      <c r="P408" s="71">
        <v>1.597950054675658</v>
      </c>
      <c r="Q408" s="71">
        <v>6.4422322615216604E-2</v>
      </c>
      <c r="R408" s="71">
        <v>0</v>
      </c>
      <c r="S408" s="71">
        <v>8.0771228115837285E-2</v>
      </c>
      <c r="T408" s="72"/>
      <c r="U408" s="71">
        <v>63255</v>
      </c>
      <c r="V408" s="71">
        <v>166</v>
      </c>
      <c r="W408" s="71">
        <v>51</v>
      </c>
      <c r="X408" s="71">
        <v>346</v>
      </c>
      <c r="Y408" s="71">
        <v>449</v>
      </c>
      <c r="Z408" s="71">
        <v>418</v>
      </c>
      <c r="AA408" s="71">
        <v>388</v>
      </c>
      <c r="AB408" s="71">
        <v>1046</v>
      </c>
      <c r="AC408" s="71">
        <v>0</v>
      </c>
      <c r="AD408" s="71">
        <v>8.0771228115837285E-2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2132</v>
      </c>
      <c r="B409" s="70">
        <v>325</v>
      </c>
      <c r="C409" s="70">
        <v>2</v>
      </c>
      <c r="D409" s="70">
        <v>20</v>
      </c>
      <c r="E409" s="70">
        <v>2005</v>
      </c>
      <c r="F409" s="70" t="s">
        <v>789</v>
      </c>
      <c r="G409" s="70" t="s">
        <v>2130</v>
      </c>
      <c r="H409" s="70" t="s">
        <v>2131</v>
      </c>
      <c r="I409" s="148"/>
      <c r="J409" s="71">
        <v>0.2399636196037096</v>
      </c>
      <c r="K409" s="71">
        <v>0.26574569504210288</v>
      </c>
      <c r="L409" s="71">
        <v>2.171324840493404</v>
      </c>
      <c r="M409" s="71">
        <v>1.0842583176310341</v>
      </c>
      <c r="N409" s="71">
        <v>1.137785773021861</v>
      </c>
      <c r="O409" s="71">
        <v>1.09041389621366</v>
      </c>
      <c r="P409" s="71">
        <v>1.518656379426335</v>
      </c>
      <c r="Q409" s="71">
        <v>4.6719053333798201E-2</v>
      </c>
      <c r="R409" s="71">
        <v>0</v>
      </c>
      <c r="S409" s="71">
        <v>0.14191877869279659</v>
      </c>
      <c r="T409" s="72"/>
      <c r="U409" s="71">
        <v>43359</v>
      </c>
      <c r="V409" s="71">
        <v>132</v>
      </c>
      <c r="W409" s="71">
        <v>28</v>
      </c>
      <c r="X409" s="71">
        <v>225</v>
      </c>
      <c r="Y409" s="71">
        <v>382</v>
      </c>
      <c r="Z409" s="71">
        <v>519</v>
      </c>
      <c r="AA409" s="71">
        <v>302</v>
      </c>
      <c r="AB409" s="71">
        <v>793</v>
      </c>
      <c r="AC409" s="71">
        <v>0</v>
      </c>
      <c r="AD409" s="71">
        <v>0.14191877869279659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2133</v>
      </c>
      <c r="B410" s="70">
        <v>326</v>
      </c>
      <c r="C410" s="70">
        <v>3</v>
      </c>
      <c r="D410" s="70">
        <v>20</v>
      </c>
      <c r="E410" s="70">
        <v>2006</v>
      </c>
      <c r="F410" s="70" t="s">
        <v>790</v>
      </c>
      <c r="G410" s="70" t="s">
        <v>2130</v>
      </c>
      <c r="H410" s="70" t="s">
        <v>2131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2134</v>
      </c>
      <c r="B411" s="70">
        <v>327</v>
      </c>
      <c r="C411" s="70">
        <v>4</v>
      </c>
      <c r="D411" s="70">
        <v>20</v>
      </c>
      <c r="E411" s="70">
        <v>2007</v>
      </c>
      <c r="F411" s="70" t="s">
        <v>791</v>
      </c>
      <c r="G411" s="70" t="s">
        <v>2130</v>
      </c>
      <c r="H411" s="70" t="s">
        <v>2131</v>
      </c>
      <c r="I411" s="148"/>
      <c r="J411" s="71">
        <v>0.23183345138093969</v>
      </c>
      <c r="K411" s="71">
        <v>0.25269139531092322</v>
      </c>
      <c r="L411" s="71">
        <v>3.3145055636195342</v>
      </c>
      <c r="M411" s="71">
        <v>1.3116410775942331</v>
      </c>
      <c r="N411" s="71">
        <v>1.0275196476369579</v>
      </c>
      <c r="O411" s="71">
        <v>0.93372704561560615</v>
      </c>
      <c r="P411" s="71">
        <v>1.4145008906774159</v>
      </c>
      <c r="Q411" s="71">
        <v>4.52842394634215E-2</v>
      </c>
      <c r="R411" s="71">
        <v>0</v>
      </c>
      <c r="S411" s="71">
        <v>5.8633739121843137E-2</v>
      </c>
      <c r="T411" s="72"/>
      <c r="U411" s="71">
        <v>60216</v>
      </c>
      <c r="V411" s="71">
        <v>128</v>
      </c>
      <c r="W411" s="71">
        <v>42</v>
      </c>
      <c r="X411" s="71">
        <v>326</v>
      </c>
      <c r="Y411" s="71">
        <v>358</v>
      </c>
      <c r="Z411" s="71">
        <v>462</v>
      </c>
      <c r="AA411" s="71">
        <v>277</v>
      </c>
      <c r="AB411" s="71">
        <v>728</v>
      </c>
      <c r="AC411" s="71">
        <v>0</v>
      </c>
      <c r="AD411" s="71">
        <v>5.8633739121843137E-2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2135</v>
      </c>
      <c r="B412" s="70">
        <v>328</v>
      </c>
      <c r="C412" s="70">
        <v>5</v>
      </c>
      <c r="D412" s="70">
        <v>20</v>
      </c>
      <c r="E412" s="70">
        <v>2008</v>
      </c>
      <c r="F412" s="70" t="s">
        <v>792</v>
      </c>
      <c r="G412" s="70" t="s">
        <v>2130</v>
      </c>
      <c r="H412" s="70" t="s">
        <v>2131</v>
      </c>
      <c r="I412" s="148"/>
      <c r="J412" s="71">
        <v>0.21702284332734809</v>
      </c>
      <c r="K412" s="71">
        <v>0.18653503496503629</v>
      </c>
      <c r="L412" s="71">
        <v>2.9340364011009532</v>
      </c>
      <c r="M412" s="71">
        <v>1.435180477338263</v>
      </c>
      <c r="N412" s="71">
        <v>1.0694699504171861</v>
      </c>
      <c r="O412" s="71">
        <v>0.87082572151658977</v>
      </c>
      <c r="P412" s="71">
        <v>1.351680675982823</v>
      </c>
      <c r="Q412" s="71">
        <v>4.3327521618123498E-2</v>
      </c>
      <c r="R412" s="71">
        <v>0</v>
      </c>
      <c r="S412" s="71">
        <v>5.7857424587036639E-2</v>
      </c>
      <c r="T412" s="72"/>
      <c r="U412" s="71">
        <v>60689</v>
      </c>
      <c r="V412" s="71">
        <v>128</v>
      </c>
      <c r="W412" s="71">
        <v>42</v>
      </c>
      <c r="X412" s="71">
        <v>326</v>
      </c>
      <c r="Y412" s="71">
        <v>357</v>
      </c>
      <c r="Z412" s="71">
        <v>446</v>
      </c>
      <c r="AA412" s="71">
        <v>265</v>
      </c>
      <c r="AB412" s="71">
        <v>708</v>
      </c>
      <c r="AC412" s="71">
        <v>0</v>
      </c>
      <c r="AD412" s="71">
        <v>5.7857424587036639E-2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2136</v>
      </c>
      <c r="B413" s="70">
        <v>329</v>
      </c>
      <c r="C413" s="70">
        <v>6</v>
      </c>
      <c r="D413" s="70">
        <v>20</v>
      </c>
      <c r="E413" s="70">
        <v>2009</v>
      </c>
      <c r="F413" s="70" t="s">
        <v>176</v>
      </c>
      <c r="G413" s="70" t="s">
        <v>2130</v>
      </c>
      <c r="H413" s="70" t="s">
        <v>2131</v>
      </c>
      <c r="I413" s="148"/>
      <c r="J413" s="71">
        <v>0.14203773555653851</v>
      </c>
      <c r="K413" s="71">
        <v>0.18164188450352661</v>
      </c>
      <c r="L413" s="71">
        <v>1.6936476296590419</v>
      </c>
      <c r="M413" s="71">
        <v>0.94931844163109758</v>
      </c>
      <c r="N413" s="71">
        <v>0.97663064476837447</v>
      </c>
      <c r="O413" s="71">
        <v>0.88423027395064147</v>
      </c>
      <c r="P413" s="71">
        <v>1.346451814040702</v>
      </c>
      <c r="Q413" s="71">
        <v>4.0633258774546398E-2</v>
      </c>
      <c r="R413" s="71">
        <v>0</v>
      </c>
      <c r="S413" s="71">
        <v>7.0582167524853426E-2</v>
      </c>
      <c r="T413" s="72"/>
      <c r="U413" s="71">
        <v>39053</v>
      </c>
      <c r="V413" s="71">
        <v>130</v>
      </c>
      <c r="W413" s="71">
        <v>39</v>
      </c>
      <c r="X413" s="71">
        <v>260</v>
      </c>
      <c r="Y413" s="71">
        <v>358</v>
      </c>
      <c r="Z413" s="71">
        <v>447</v>
      </c>
      <c r="AA413" s="71">
        <v>271</v>
      </c>
      <c r="AB413" s="71">
        <v>697</v>
      </c>
      <c r="AC413" s="71">
        <v>0</v>
      </c>
      <c r="AD413" s="71">
        <v>7.0582167524853426E-2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2137</v>
      </c>
      <c r="B414" s="70">
        <v>330</v>
      </c>
      <c r="C414" s="70">
        <v>7</v>
      </c>
      <c r="D414" s="70">
        <v>20</v>
      </c>
      <c r="E414" s="70">
        <v>2010</v>
      </c>
      <c r="F414" s="70" t="s">
        <v>177</v>
      </c>
      <c r="G414" s="70" t="s">
        <v>2130</v>
      </c>
      <c r="H414" s="70" t="s">
        <v>2131</v>
      </c>
      <c r="I414" s="148"/>
      <c r="J414" s="71">
        <v>0.17575319478977289</v>
      </c>
      <c r="K414" s="71">
        <v>0.2027953454122742</v>
      </c>
      <c r="L414" s="71">
        <v>1.6354348594906569</v>
      </c>
      <c r="M414" s="71">
        <v>1.029149490951845</v>
      </c>
      <c r="N414" s="71">
        <v>0.94983729523888416</v>
      </c>
      <c r="O414" s="71">
        <v>0.87423345497159033</v>
      </c>
      <c r="P414" s="71">
        <v>1.294311787820996</v>
      </c>
      <c r="Q414" s="71">
        <v>4.1309658050505398E-2</v>
      </c>
      <c r="R414" s="71">
        <v>0</v>
      </c>
      <c r="S414" s="71">
        <v>6.2426762329309882E-2</v>
      </c>
      <c r="T414" s="72"/>
      <c r="U414" s="71">
        <v>45393</v>
      </c>
      <c r="V414" s="71">
        <v>130</v>
      </c>
      <c r="W414" s="71">
        <v>39</v>
      </c>
      <c r="X414" s="71">
        <v>260</v>
      </c>
      <c r="Y414" s="71">
        <v>354</v>
      </c>
      <c r="Z414" s="71">
        <v>444</v>
      </c>
      <c r="AA414" s="71">
        <v>254</v>
      </c>
      <c r="AB414" s="71">
        <v>679</v>
      </c>
      <c r="AC414" s="71">
        <v>0</v>
      </c>
      <c r="AD414" s="71">
        <v>6.2426762329309882E-2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2138</v>
      </c>
      <c r="B415" s="70">
        <v>331</v>
      </c>
      <c r="C415" s="70">
        <v>8</v>
      </c>
      <c r="D415" s="70">
        <v>20</v>
      </c>
      <c r="E415" s="70">
        <v>2011</v>
      </c>
      <c r="F415" s="70" t="s">
        <v>178</v>
      </c>
      <c r="G415" s="70" t="s">
        <v>2130</v>
      </c>
      <c r="H415" s="70" t="s">
        <v>2131</v>
      </c>
      <c r="I415" s="148"/>
      <c r="J415" s="71">
        <v>0.29042701851670127</v>
      </c>
      <c r="K415" s="71">
        <v>0.28985518262132792</v>
      </c>
      <c r="L415" s="71">
        <v>1.315622363924823</v>
      </c>
      <c r="M415" s="71">
        <v>1.2593560121953671</v>
      </c>
      <c r="N415" s="71">
        <v>1.1714338095670731</v>
      </c>
      <c r="O415" s="71">
        <v>0.83059192127538684</v>
      </c>
      <c r="P415" s="71">
        <v>1.2717536387156494</v>
      </c>
      <c r="Q415" s="71">
        <v>4.5544900130565801E-2</v>
      </c>
      <c r="R415" s="71">
        <v>0</v>
      </c>
      <c r="S415" s="71">
        <v>6.8749055000794354E-2</v>
      </c>
      <c r="T415" s="72"/>
      <c r="U415" s="71">
        <v>60582</v>
      </c>
      <c r="V415" s="71">
        <v>130</v>
      </c>
      <c r="W415" s="71">
        <v>39</v>
      </c>
      <c r="X415" s="71">
        <v>260</v>
      </c>
      <c r="Y415" s="71">
        <v>345</v>
      </c>
      <c r="Z415" s="71">
        <v>431</v>
      </c>
      <c r="AA415" s="71">
        <v>257</v>
      </c>
      <c r="AB415" s="71">
        <v>649</v>
      </c>
      <c r="AC415" s="71">
        <v>0</v>
      </c>
      <c r="AD415" s="71">
        <v>6.8749055000794354E-2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2139</v>
      </c>
      <c r="B416" s="70">
        <v>332</v>
      </c>
      <c r="C416" s="70">
        <v>9</v>
      </c>
      <c r="D416" s="70">
        <v>20</v>
      </c>
      <c r="E416" s="70">
        <v>2012</v>
      </c>
      <c r="F416" s="70" t="s">
        <v>179</v>
      </c>
      <c r="G416" s="70" t="s">
        <v>2130</v>
      </c>
      <c r="H416" s="70" t="s">
        <v>2131</v>
      </c>
      <c r="I416" s="148"/>
      <c r="J416" s="71">
        <v>0.27652661708671189</v>
      </c>
      <c r="K416" s="71">
        <v>0.281984887323663</v>
      </c>
      <c r="L416" s="71">
        <v>1.2981937787718669</v>
      </c>
      <c r="M416" s="71">
        <v>1.291822962998314</v>
      </c>
      <c r="N416" s="71">
        <v>1.305033354300827</v>
      </c>
      <c r="O416" s="71">
        <v>0.78199268974016301</v>
      </c>
      <c r="P416" s="71">
        <v>1.264059450475046</v>
      </c>
      <c r="Q416" s="71">
        <v>4.7958697425542998E-2</v>
      </c>
      <c r="R416" s="71">
        <v>0</v>
      </c>
      <c r="S416" s="71">
        <v>7.6967605354327617E-2</v>
      </c>
      <c r="T416" s="72"/>
      <c r="U416" s="71">
        <v>57769</v>
      </c>
      <c r="V416" s="71">
        <v>130</v>
      </c>
      <c r="W416" s="71">
        <v>39</v>
      </c>
      <c r="X416" s="71">
        <v>260</v>
      </c>
      <c r="Y416" s="71">
        <v>339</v>
      </c>
      <c r="Z416" s="71">
        <v>409</v>
      </c>
      <c r="AA416" s="71">
        <v>254</v>
      </c>
      <c r="AB416" s="71">
        <v>629</v>
      </c>
      <c r="AC416" s="71">
        <v>0</v>
      </c>
      <c r="AD416" s="71">
        <v>7.6967605354327617E-2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2140</v>
      </c>
      <c r="B417" s="70">
        <v>333</v>
      </c>
      <c r="C417" s="70">
        <v>10</v>
      </c>
      <c r="D417" s="70">
        <v>20</v>
      </c>
      <c r="E417" s="70">
        <v>2013</v>
      </c>
      <c r="F417" s="70" t="s">
        <v>180</v>
      </c>
      <c r="G417" s="70" t="s">
        <v>2130</v>
      </c>
      <c r="H417" s="70" t="s">
        <v>2131</v>
      </c>
      <c r="I417" s="148"/>
      <c r="J417" s="71">
        <v>0.22879372387462621</v>
      </c>
      <c r="K417" s="71">
        <v>0.23265841925014111</v>
      </c>
      <c r="L417" s="71">
        <v>1.195235654946863</v>
      </c>
      <c r="M417" s="71">
        <v>1.3241028466883791</v>
      </c>
      <c r="N417" s="71">
        <v>1.3310484987135449</v>
      </c>
      <c r="O417" s="71">
        <v>0.74124941905566355</v>
      </c>
      <c r="P417" s="71">
        <v>1.3187760748502553</v>
      </c>
      <c r="Q417" s="71">
        <v>4.7650614579568901E-2</v>
      </c>
      <c r="R417" s="71">
        <v>0</v>
      </c>
      <c r="S417" s="71">
        <v>6.0003071351454537E-2</v>
      </c>
      <c r="T417" s="72"/>
      <c r="U417" s="71">
        <v>47556</v>
      </c>
      <c r="V417" s="71">
        <v>130</v>
      </c>
      <c r="W417" s="71">
        <v>39</v>
      </c>
      <c r="X417" s="71">
        <v>260</v>
      </c>
      <c r="Y417" s="71">
        <v>336</v>
      </c>
      <c r="Z417" s="71">
        <v>405</v>
      </c>
      <c r="AA417" s="71">
        <v>264</v>
      </c>
      <c r="AB417" s="71">
        <v>616</v>
      </c>
      <c r="AC417" s="71">
        <v>0</v>
      </c>
      <c r="AD417" s="71">
        <v>6.0003071351454537E-2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2141</v>
      </c>
      <c r="B418" s="70">
        <v>334</v>
      </c>
      <c r="C418" s="70">
        <v>11</v>
      </c>
      <c r="D418" s="70">
        <v>20</v>
      </c>
      <c r="E418" s="70">
        <v>2014</v>
      </c>
      <c r="F418" s="70" t="s">
        <v>181</v>
      </c>
      <c r="G418" s="70" t="s">
        <v>2130</v>
      </c>
      <c r="H418" s="70" t="s">
        <v>2131</v>
      </c>
      <c r="I418" s="148"/>
      <c r="J418" s="71">
        <v>0.19396416481616721</v>
      </c>
      <c r="K418" s="71">
        <v>0.1807551109804931</v>
      </c>
      <c r="L418" s="71">
        <v>0.95297125050924814</v>
      </c>
      <c r="M418" s="71">
        <v>1.258698773174822</v>
      </c>
      <c r="N418" s="71">
        <v>1.2850875872580241</v>
      </c>
      <c r="O418" s="71">
        <v>0.69684079477587479</v>
      </c>
      <c r="P418" s="71">
        <v>1.2955028971202733</v>
      </c>
      <c r="Q418" s="71">
        <v>4.4233578199308697E-2</v>
      </c>
      <c r="R418" s="71">
        <v>0</v>
      </c>
      <c r="S418" s="71">
        <v>7.0328355929494435E-2</v>
      </c>
      <c r="T418" s="72"/>
      <c r="U418" s="71">
        <v>44874</v>
      </c>
      <c r="V418" s="71">
        <v>85</v>
      </c>
      <c r="W418" s="71">
        <v>25</v>
      </c>
      <c r="X418" s="71">
        <v>247</v>
      </c>
      <c r="Y418" s="71">
        <v>331</v>
      </c>
      <c r="Z418" s="71">
        <v>401</v>
      </c>
      <c r="AA418" s="71">
        <v>258</v>
      </c>
      <c r="AB418" s="71">
        <v>596</v>
      </c>
      <c r="AC418" s="71">
        <v>0</v>
      </c>
      <c r="AD418" s="71">
        <v>7.0328355929494435E-2</v>
      </c>
      <c r="AE418" s="72"/>
      <c r="AF418" s="71"/>
      <c r="AG418" s="71"/>
      <c r="AH418" s="71"/>
      <c r="AI418" s="71"/>
      <c r="AJ418" s="71"/>
      <c r="AK418" s="71"/>
      <c r="AL418" s="71"/>
      <c r="AM418" s="71"/>
      <c r="AN418" s="71"/>
      <c r="AO418" s="71"/>
      <c r="AP418" s="71"/>
      <c r="AQ418" s="72"/>
      <c r="AR418" s="71">
        <v>3</v>
      </c>
      <c r="AS418" s="71">
        <v>1</v>
      </c>
      <c r="AT418" s="71">
        <v>0</v>
      </c>
      <c r="AU418" s="71">
        <v>0</v>
      </c>
      <c r="AV418" s="71">
        <v>0</v>
      </c>
      <c r="AW418" s="71">
        <v>0</v>
      </c>
      <c r="AX418" s="71"/>
      <c r="AY418" s="72"/>
      <c r="AZ418" s="71">
        <v>8.1</v>
      </c>
      <c r="BA418" s="71">
        <v>10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2142</v>
      </c>
      <c r="B419" s="70">
        <v>335</v>
      </c>
      <c r="C419" s="70">
        <v>12</v>
      </c>
      <c r="D419" s="70">
        <v>20</v>
      </c>
      <c r="E419" s="70">
        <v>2015</v>
      </c>
      <c r="F419" s="70" t="s">
        <v>182</v>
      </c>
      <c r="G419" s="70" t="s">
        <v>2130</v>
      </c>
      <c r="H419" s="70" t="s">
        <v>2131</v>
      </c>
      <c r="I419" s="148"/>
      <c r="J419" s="71">
        <v>0.1178634084511834</v>
      </c>
      <c r="K419" s="71">
        <v>0.18873678473522329</v>
      </c>
      <c r="L419" s="71">
        <v>1.151278107590173</v>
      </c>
      <c r="M419" s="71">
        <v>1.303414197979037</v>
      </c>
      <c r="N419" s="71">
        <v>1.137718786791031</v>
      </c>
      <c r="O419" s="71">
        <v>0.65921690964119617</v>
      </c>
      <c r="P419" s="71">
        <v>1.2814505315072697</v>
      </c>
      <c r="Q419" s="71">
        <v>4.1194854393567397E-2</v>
      </c>
      <c r="R419" s="71">
        <v>0</v>
      </c>
      <c r="S419" s="71">
        <v>0.11764431712626409</v>
      </c>
      <c r="T419" s="72"/>
      <c r="U419" s="71">
        <v>25195</v>
      </c>
      <c r="V419" s="71">
        <v>85</v>
      </c>
      <c r="W419" s="71">
        <v>25</v>
      </c>
      <c r="X419" s="71">
        <v>247</v>
      </c>
      <c r="Y419" s="71">
        <v>319</v>
      </c>
      <c r="Z419" s="71">
        <v>383</v>
      </c>
      <c r="AA419" s="71">
        <v>255</v>
      </c>
      <c r="AB419" s="71">
        <v>567</v>
      </c>
      <c r="AC419" s="71">
        <v>0</v>
      </c>
      <c r="AD419" s="71">
        <v>0.11764431712626409</v>
      </c>
      <c r="AE419" s="72"/>
      <c r="AF419" s="71">
        <v>156307.03610143781</v>
      </c>
      <c r="AG419" s="71">
        <v>139607.35778265481</v>
      </c>
      <c r="AH419" s="71">
        <v>244607.6806664672</v>
      </c>
      <c r="AI419" s="71">
        <v>1594757.803224382</v>
      </c>
      <c r="AJ419" s="71">
        <v>1779519.0798430911</v>
      </c>
      <c r="AK419" s="71">
        <v>0</v>
      </c>
      <c r="AL419" s="71">
        <v>0</v>
      </c>
      <c r="AM419" s="71">
        <v>77704.971524456167</v>
      </c>
      <c r="AN419" s="71">
        <v>0</v>
      </c>
      <c r="AO419" s="71">
        <v>0</v>
      </c>
      <c r="AP419" s="71">
        <v>3992503.9291424886</v>
      </c>
      <c r="AQ419" s="72"/>
      <c r="AR419" s="71">
        <v>3</v>
      </c>
      <c r="AS419" s="71">
        <v>1</v>
      </c>
      <c r="AT419" s="71">
        <v>0</v>
      </c>
      <c r="AU419" s="71">
        <v>0</v>
      </c>
      <c r="AV419" s="71">
        <v>0</v>
      </c>
      <c r="AW419" s="71">
        <v>0</v>
      </c>
      <c r="AX419" s="71"/>
      <c r="AY419" s="72"/>
      <c r="AZ419" s="71">
        <v>8.1</v>
      </c>
      <c r="BA419" s="71">
        <v>10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2143</v>
      </c>
      <c r="B420" s="70">
        <v>336</v>
      </c>
      <c r="C420" s="70">
        <v>13</v>
      </c>
      <c r="D420" s="70">
        <v>20</v>
      </c>
      <c r="E420" s="70">
        <v>2016</v>
      </c>
      <c r="F420" s="70" t="s">
        <v>155</v>
      </c>
      <c r="G420" s="70" t="s">
        <v>2130</v>
      </c>
      <c r="H420" s="70" t="s">
        <v>2131</v>
      </c>
      <c r="I420" s="148"/>
      <c r="J420" s="71">
        <v>0</v>
      </c>
      <c r="K420" s="71">
        <v>0.18698801495327136</v>
      </c>
      <c r="L420" s="71">
        <v>1.2258142348764023</v>
      </c>
      <c r="M420" s="71">
        <v>1.1439868128089801</v>
      </c>
      <c r="N420" s="71">
        <v>1.1607830083147423</v>
      </c>
      <c r="O420" s="71">
        <v>0.63250851281592824</v>
      </c>
      <c r="P420" s="71">
        <v>1.277843868657969</v>
      </c>
      <c r="Q420" s="71">
        <v>3.8494455178961808E-2</v>
      </c>
      <c r="R420" s="71">
        <v>0</v>
      </c>
      <c r="S420" s="71">
        <v>4.3520448450666424E-2</v>
      </c>
      <c r="T420" s="72"/>
      <c r="U420" s="71">
        <v>0</v>
      </c>
      <c r="V420" s="71">
        <v>85</v>
      </c>
      <c r="W420" s="71">
        <v>25</v>
      </c>
      <c r="X420" s="71">
        <v>247</v>
      </c>
      <c r="Y420" s="71">
        <v>316</v>
      </c>
      <c r="Z420" s="71">
        <v>372</v>
      </c>
      <c r="AA420" s="71">
        <v>263</v>
      </c>
      <c r="AB420" s="71">
        <v>545</v>
      </c>
      <c r="AC420" s="71">
        <v>0</v>
      </c>
      <c r="AD420" s="71">
        <v>4.3520448450666417E-2</v>
      </c>
      <c r="AE420" s="72"/>
      <c r="AF420" s="71">
        <v>0</v>
      </c>
      <c r="AG420" s="71">
        <v>132991.3003462897</v>
      </c>
      <c r="AH420" s="71">
        <v>204152.36629225171</v>
      </c>
      <c r="AI420" s="71">
        <v>1692772.2152966461</v>
      </c>
      <c r="AJ420" s="71">
        <v>1705166.3305190641</v>
      </c>
      <c r="AK420" s="71">
        <v>0</v>
      </c>
      <c r="AL420" s="71">
        <v>0</v>
      </c>
      <c r="AM420" s="71">
        <v>74747.990584352796</v>
      </c>
      <c r="AN420" s="71">
        <v>0</v>
      </c>
      <c r="AO420" s="71">
        <v>0</v>
      </c>
      <c r="AP420" s="71">
        <v>3809830.2030386049</v>
      </c>
      <c r="AQ420" s="72"/>
      <c r="AR420" s="71">
        <v>3</v>
      </c>
      <c r="AS420" s="71">
        <v>1</v>
      </c>
      <c r="AT420" s="71">
        <v>0</v>
      </c>
      <c r="AU420" s="71">
        <v>0</v>
      </c>
      <c r="AV420" s="71">
        <v>0</v>
      </c>
      <c r="AW420" s="71">
        <v>0</v>
      </c>
      <c r="AX420" s="71"/>
      <c r="AY420" s="72"/>
      <c r="AZ420" s="71">
        <v>8.1</v>
      </c>
      <c r="BA420" s="71">
        <v>10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2144</v>
      </c>
      <c r="B421" s="70">
        <v>337</v>
      </c>
      <c r="C421" s="70">
        <v>14</v>
      </c>
      <c r="D421" s="70">
        <v>20</v>
      </c>
      <c r="E421" s="70">
        <v>2017</v>
      </c>
      <c r="F421" s="70" t="s">
        <v>156</v>
      </c>
      <c r="G421" s="70" t="s">
        <v>2130</v>
      </c>
      <c r="H421" s="70" t="s">
        <v>2131</v>
      </c>
      <c r="I421" s="148"/>
      <c r="J421" s="71">
        <v>0</v>
      </c>
      <c r="K421" s="71">
        <v>0.1843198976698342</v>
      </c>
      <c r="L421" s="71">
        <v>1.0497536794245579</v>
      </c>
      <c r="M421" s="71">
        <v>1.0295666895101667</v>
      </c>
      <c r="N421" s="71">
        <v>0.97082421463174495</v>
      </c>
      <c r="O421" s="71">
        <v>0.5904090881461318</v>
      </c>
      <c r="P421" s="71">
        <v>1.2407815220580041</v>
      </c>
      <c r="Q421" s="71">
        <v>3.5517426427716402E-2</v>
      </c>
      <c r="R421" s="71">
        <v>0</v>
      </c>
      <c r="S421" s="71">
        <v>9.7253939475537468E-2</v>
      </c>
      <c r="T421" s="72"/>
      <c r="U421" s="71">
        <v>0</v>
      </c>
      <c r="V421" s="71">
        <v>85</v>
      </c>
      <c r="W421" s="71">
        <v>25</v>
      </c>
      <c r="X421" s="71">
        <v>247</v>
      </c>
      <c r="Y421" s="71">
        <v>303</v>
      </c>
      <c r="Z421" s="71">
        <v>353</v>
      </c>
      <c r="AA421" s="71">
        <v>257</v>
      </c>
      <c r="AB421" s="71">
        <v>520</v>
      </c>
      <c r="AC421" s="71">
        <v>0</v>
      </c>
      <c r="AD421" s="71">
        <v>9.7253939475537468E-2</v>
      </c>
      <c r="AE421" s="72"/>
      <c r="AF421" s="71">
        <v>0</v>
      </c>
      <c r="AG421" s="71">
        <v>136818.74162703761</v>
      </c>
      <c r="AH421" s="71">
        <v>235155.03810457539</v>
      </c>
      <c r="AI421" s="71">
        <v>1776840.742900142</v>
      </c>
      <c r="AJ421" s="71">
        <v>1639447.410232442</v>
      </c>
      <c r="AK421" s="71">
        <v>0</v>
      </c>
      <c r="AL421" s="71">
        <v>0</v>
      </c>
      <c r="AM421" s="71">
        <v>71430.778731223108</v>
      </c>
      <c r="AN421" s="71">
        <v>0</v>
      </c>
      <c r="AO421" s="71">
        <v>0</v>
      </c>
      <c r="AP421" s="71">
        <v>3859692.7115954203</v>
      </c>
      <c r="AQ421" s="72"/>
      <c r="AR421" s="71">
        <v>3</v>
      </c>
      <c r="AS421" s="71">
        <v>1</v>
      </c>
      <c r="AT421" s="71">
        <v>0</v>
      </c>
      <c r="AU421" s="71">
        <v>0</v>
      </c>
      <c r="AV421" s="71">
        <v>0</v>
      </c>
      <c r="AW421" s="71">
        <v>0</v>
      </c>
      <c r="AX421" s="71"/>
      <c r="AY421" s="72"/>
      <c r="AZ421" s="71">
        <v>8.1</v>
      </c>
      <c r="BA421" s="71">
        <v>10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2145</v>
      </c>
      <c r="B422" s="70">
        <v>338</v>
      </c>
      <c r="C422" s="70">
        <v>15</v>
      </c>
      <c r="D422" s="70">
        <v>20</v>
      </c>
      <c r="E422" s="70">
        <v>2018</v>
      </c>
      <c r="F422" s="70" t="s">
        <v>183</v>
      </c>
      <c r="G422" s="70" t="s">
        <v>2130</v>
      </c>
      <c r="H422" s="70" t="s">
        <v>2131</v>
      </c>
      <c r="I422" s="148"/>
      <c r="J422" s="71">
        <v>0</v>
      </c>
      <c r="K422" s="71">
        <v>0.16446533942237831</v>
      </c>
      <c r="L422" s="71">
        <v>0.9296761141376767</v>
      </c>
      <c r="M422" s="71">
        <v>0.91176988453638497</v>
      </c>
      <c r="N422" s="71">
        <v>0.74177814072319204</v>
      </c>
      <c r="O422" s="71">
        <v>0.55962310810420368</v>
      </c>
      <c r="P422" s="71">
        <v>1.2045310624373748</v>
      </c>
      <c r="Q422" s="71">
        <v>3.1690416690099601E-2</v>
      </c>
      <c r="R422" s="71">
        <v>0</v>
      </c>
      <c r="S422" s="71">
        <v>6.5853637327862896E-2</v>
      </c>
      <c r="T422" s="72"/>
      <c r="U422" s="71">
        <v>0</v>
      </c>
      <c r="V422" s="71">
        <v>85</v>
      </c>
      <c r="W422" s="71">
        <v>25</v>
      </c>
      <c r="X422" s="71">
        <v>247</v>
      </c>
      <c r="Y422" s="71">
        <v>300</v>
      </c>
      <c r="Z422" s="71">
        <v>341</v>
      </c>
      <c r="AA422" s="71">
        <v>252</v>
      </c>
      <c r="AB422" s="71">
        <v>500</v>
      </c>
      <c r="AC422" s="71">
        <v>0</v>
      </c>
      <c r="AD422" s="71">
        <v>6.5853637327862896E-2</v>
      </c>
      <c r="AE422" s="72"/>
      <c r="AF422" s="71">
        <v>0</v>
      </c>
      <c r="AG422" s="71">
        <v>120144.9672366684</v>
      </c>
      <c r="AH422" s="71">
        <v>219797.3667509048</v>
      </c>
      <c r="AI422" s="71">
        <v>1746368.206244274</v>
      </c>
      <c r="AJ422" s="71">
        <v>1401152.1757145929</v>
      </c>
      <c r="AK422" s="71">
        <v>0</v>
      </c>
      <c r="AL422" s="71">
        <v>0</v>
      </c>
      <c r="AM422" s="71">
        <v>68825.555355824428</v>
      </c>
      <c r="AN422" s="71">
        <v>0</v>
      </c>
      <c r="AO422" s="71">
        <v>0</v>
      </c>
      <c r="AP422" s="71">
        <v>3556288.2713022646</v>
      </c>
      <c r="AQ422" s="72"/>
      <c r="AR422" s="71">
        <v>3</v>
      </c>
      <c r="AS422" s="71">
        <v>1</v>
      </c>
      <c r="AT422" s="71">
        <v>0</v>
      </c>
      <c r="AU422" s="71">
        <v>0</v>
      </c>
      <c r="AV422" s="71">
        <v>0</v>
      </c>
      <c r="AW422" s="71">
        <v>0</v>
      </c>
      <c r="AX422" s="71"/>
      <c r="AY422" s="72"/>
      <c r="AZ422" s="71">
        <v>8.1</v>
      </c>
      <c r="BA422" s="71">
        <v>10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2146</v>
      </c>
      <c r="B423" s="70">
        <v>339</v>
      </c>
      <c r="C423" s="70">
        <v>16</v>
      </c>
      <c r="D423" s="70">
        <v>20</v>
      </c>
      <c r="E423" s="70">
        <v>2019</v>
      </c>
      <c r="F423" s="70" t="s">
        <v>158</v>
      </c>
      <c r="G423" s="70" t="s">
        <v>2130</v>
      </c>
      <c r="H423" s="70" t="s">
        <v>2131</v>
      </c>
      <c r="I423" s="148"/>
      <c r="J423" s="71">
        <v>0</v>
      </c>
      <c r="K423" s="71">
        <v>0.1526232461423003</v>
      </c>
      <c r="L423" s="71">
        <v>0.93740904292532423</v>
      </c>
      <c r="M423" s="71">
        <v>0.8125632945246376</v>
      </c>
      <c r="N423" s="71">
        <v>0.77657463891499534</v>
      </c>
      <c r="O423" s="71">
        <v>0.51751648391612359</v>
      </c>
      <c r="P423" s="71">
        <v>1.1317441992222395</v>
      </c>
      <c r="Q423" s="71">
        <v>3.01145871374595E-2</v>
      </c>
      <c r="R423" s="71">
        <v>0</v>
      </c>
      <c r="S423" s="71">
        <v>0.1311896462736894</v>
      </c>
      <c r="T423" s="72"/>
      <c r="U423" s="71">
        <v>0</v>
      </c>
      <c r="V423" s="71">
        <v>85</v>
      </c>
      <c r="W423" s="71">
        <v>25</v>
      </c>
      <c r="X423" s="71">
        <v>247</v>
      </c>
      <c r="Y423" s="71">
        <v>298</v>
      </c>
      <c r="Z423" s="71">
        <v>324</v>
      </c>
      <c r="AA423" s="71">
        <v>235</v>
      </c>
      <c r="AB423" s="71">
        <v>488</v>
      </c>
      <c r="AC423" s="71">
        <v>0</v>
      </c>
      <c r="AD423" s="71">
        <v>0.1311896462736894</v>
      </c>
      <c r="AE423" s="72"/>
      <c r="AF423" s="71">
        <v>0</v>
      </c>
      <c r="AG423" s="71">
        <v>117222.03608317849</v>
      </c>
      <c r="AH423" s="71">
        <v>235906.7367743098</v>
      </c>
      <c r="AI423" s="71">
        <v>1624552.2951680119</v>
      </c>
      <c r="AJ423" s="71">
        <v>1534215.5227781341</v>
      </c>
      <c r="AK423" s="71">
        <v>0</v>
      </c>
      <c r="AL423" s="71">
        <v>0</v>
      </c>
      <c r="AM423" s="71">
        <v>66461.92633796687</v>
      </c>
      <c r="AN423" s="71">
        <v>0</v>
      </c>
      <c r="AO423" s="71">
        <v>0</v>
      </c>
      <c r="AP423" s="71">
        <v>3578358.5171416011</v>
      </c>
      <c r="AQ423" s="72"/>
      <c r="AR423" s="71">
        <v>3</v>
      </c>
      <c r="AS423" s="71">
        <v>1</v>
      </c>
      <c r="AT423" s="71">
        <v>0</v>
      </c>
      <c r="AU423" s="71">
        <v>0</v>
      </c>
      <c r="AV423" s="71">
        <v>0</v>
      </c>
      <c r="AW423" s="71">
        <v>0</v>
      </c>
      <c r="AX423" s="71"/>
      <c r="AY423" s="72"/>
      <c r="AZ423" s="71">
        <v>8.1</v>
      </c>
      <c r="BA423" s="71">
        <v>10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2147</v>
      </c>
      <c r="B424" s="70">
        <v>340</v>
      </c>
      <c r="C424" s="70">
        <v>17</v>
      </c>
      <c r="D424" s="70">
        <v>20</v>
      </c>
      <c r="E424" s="70">
        <v>2020</v>
      </c>
      <c r="F424" s="70" t="s">
        <v>159</v>
      </c>
      <c r="G424" s="70" t="s">
        <v>2130</v>
      </c>
      <c r="H424" s="70" t="s">
        <v>2131</v>
      </c>
      <c r="I424" s="148"/>
      <c r="J424" s="71">
        <v>0.22335477502723289</v>
      </c>
      <c r="K424" s="71">
        <v>0.12529826685649051</v>
      </c>
      <c r="L424" s="71">
        <v>0.36124928689900554</v>
      </c>
      <c r="M424" s="71">
        <v>1.6683344545954428</v>
      </c>
      <c r="N424" s="71">
        <v>0.70088015254326586</v>
      </c>
      <c r="O424" s="71">
        <v>0.4534176079364538</v>
      </c>
      <c r="P424" s="71">
        <v>0.98774918417440072</v>
      </c>
      <c r="Q424" s="71">
        <v>2.8242186508082599E-2</v>
      </c>
      <c r="R424" s="71">
        <v>0</v>
      </c>
      <c r="S424" s="71">
        <v>0.16049838781851861</v>
      </c>
      <c r="T424" s="72"/>
      <c r="U424" s="71">
        <v>61515</v>
      </c>
      <c r="V424" s="71">
        <v>60</v>
      </c>
      <c r="W424" s="71">
        <v>14</v>
      </c>
      <c r="X424" s="71">
        <v>571</v>
      </c>
      <c r="Y424" s="71">
        <v>296</v>
      </c>
      <c r="Z424" s="71">
        <v>324</v>
      </c>
      <c r="AA424" s="71">
        <v>218</v>
      </c>
      <c r="AB424" s="71">
        <v>479</v>
      </c>
      <c r="AC424" s="71">
        <v>0</v>
      </c>
      <c r="AD424" s="71">
        <v>0.16049838781851861</v>
      </c>
      <c r="AE424" s="72"/>
      <c r="AF424" s="71">
        <v>382785.59550515102</v>
      </c>
      <c r="AG424" s="71">
        <v>88462.345914165358</v>
      </c>
      <c r="AH424" s="71">
        <v>100374.65229914749</v>
      </c>
      <c r="AI424" s="71">
        <v>3216209.1033929843</v>
      </c>
      <c r="AJ424" s="71">
        <v>1339860.6432251791</v>
      </c>
      <c r="AK424" s="71"/>
      <c r="AL424" s="71"/>
      <c r="AM424" s="71">
        <v>62514.821800997044</v>
      </c>
      <c r="AN424" s="71"/>
      <c r="AO424" s="71"/>
      <c r="AP424" s="71">
        <v>5190207.1621376248</v>
      </c>
      <c r="AQ424" s="72"/>
      <c r="AR424" s="71">
        <v>3</v>
      </c>
      <c r="AS424" s="71">
        <v>1</v>
      </c>
      <c r="AT424" s="71">
        <v>0</v>
      </c>
      <c r="AU424" s="71">
        <v>0</v>
      </c>
      <c r="AV424" s="71">
        <v>0</v>
      </c>
      <c r="AW424" s="71">
        <v>0</v>
      </c>
      <c r="AX424" s="71"/>
      <c r="AY424" s="72"/>
      <c r="AZ424" s="71">
        <v>8.1</v>
      </c>
      <c r="BA424" s="71">
        <v>10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2148</v>
      </c>
      <c r="B425" s="70">
        <v>340</v>
      </c>
      <c r="C425" s="70">
        <v>18</v>
      </c>
      <c r="D425" s="70">
        <v>20</v>
      </c>
      <c r="E425" s="70">
        <v>2021</v>
      </c>
      <c r="F425" s="70" t="s">
        <v>160</v>
      </c>
      <c r="G425" s="1064" t="s">
        <v>2130</v>
      </c>
      <c r="H425" s="70" t="s">
        <v>2131</v>
      </c>
      <c r="I425" s="148"/>
      <c r="J425" s="71">
        <v>0.16872429867970304</v>
      </c>
      <c r="K425" s="71">
        <v>0.13145375822736327</v>
      </c>
      <c r="L425" s="71">
        <v>0.40345211664063185</v>
      </c>
      <c r="M425" s="71">
        <v>1.6818801877653695</v>
      </c>
      <c r="N425" s="71">
        <v>0.71212757168943519</v>
      </c>
      <c r="O425" s="71">
        <v>0.44715563452447615</v>
      </c>
      <c r="P425" s="71">
        <v>1.0176075684565202</v>
      </c>
      <c r="Q425" s="71">
        <v>2.7558714691589801E-2</v>
      </c>
      <c r="R425" s="71">
        <v>0</v>
      </c>
      <c r="S425" s="71">
        <v>0.27548133729635471</v>
      </c>
      <c r="T425" s="72"/>
      <c r="U425" s="71">
        <v>61081</v>
      </c>
      <c r="V425" s="71">
        <v>60</v>
      </c>
      <c r="W425" s="71">
        <v>14</v>
      </c>
      <c r="X425" s="71">
        <v>571</v>
      </c>
      <c r="Y425" s="71">
        <v>301</v>
      </c>
      <c r="Z425" s="71">
        <v>329</v>
      </c>
      <c r="AA425" s="71">
        <v>219</v>
      </c>
      <c r="AB425" s="71">
        <v>472</v>
      </c>
      <c r="AC425" s="71">
        <v>0</v>
      </c>
      <c r="AD425" s="71">
        <v>0.27548133729635471</v>
      </c>
      <c r="AE425" s="72"/>
      <c r="AF425" s="71">
        <v>354592.22139448114</v>
      </c>
      <c r="AG425" s="71">
        <v>96250.056376143984</v>
      </c>
      <c r="AH425" s="71">
        <v>108258.24193448776</v>
      </c>
      <c r="AI425" s="71">
        <v>3727478.6393913659</v>
      </c>
      <c r="AJ425" s="71">
        <v>1448927.49514373</v>
      </c>
      <c r="AK425" s="71">
        <v>0</v>
      </c>
      <c r="AL425" s="71">
        <v>0</v>
      </c>
      <c r="AM425" s="71">
        <v>61956.555045282985</v>
      </c>
      <c r="AN425" s="71">
        <v>0</v>
      </c>
      <c r="AO425" s="71">
        <v>0</v>
      </c>
      <c r="AP425" s="71">
        <v>5797463.2092854921</v>
      </c>
      <c r="AQ425" s="72"/>
      <c r="AR425" s="71">
        <v>3</v>
      </c>
      <c r="AS425" s="71">
        <v>1</v>
      </c>
      <c r="AT425" s="71">
        <v>0</v>
      </c>
      <c r="AU425" s="71">
        <v>0</v>
      </c>
      <c r="AV425" s="71">
        <v>0</v>
      </c>
      <c r="AW425" s="71">
        <v>0</v>
      </c>
      <c r="AX425" s="71"/>
      <c r="AY425" s="72"/>
      <c r="AZ425" s="71">
        <v>8.1</v>
      </c>
      <c r="BA425" s="71">
        <v>10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2149</v>
      </c>
      <c r="B426" s="70">
        <v>340</v>
      </c>
      <c r="C426" s="70">
        <v>19</v>
      </c>
      <c r="D426" s="70">
        <v>20</v>
      </c>
      <c r="E426" s="70">
        <v>2022</v>
      </c>
      <c r="F426" s="70" t="s">
        <v>161</v>
      </c>
      <c r="G426" s="1064" t="s">
        <v>2130</v>
      </c>
      <c r="H426" s="70" t="s">
        <v>2131</v>
      </c>
      <c r="I426" s="148"/>
      <c r="J426" s="71">
        <v>0.19077803545838989</v>
      </c>
      <c r="K426" s="71">
        <v>0.11831643592866997</v>
      </c>
      <c r="L426" s="71">
        <v>0.3434754848340838</v>
      </c>
      <c r="M426" s="71">
        <v>1.9306254528914883</v>
      </c>
      <c r="N426" s="71">
        <v>0.74034400287539481</v>
      </c>
      <c r="O426" s="71">
        <v>0.4405960653660444</v>
      </c>
      <c r="P426" s="71">
        <v>1.0114813406305183</v>
      </c>
      <c r="Q426" s="71">
        <v>2.6726908498216257E-2</v>
      </c>
      <c r="R426" s="71">
        <v>0</v>
      </c>
      <c r="S426" s="71">
        <v>0.12244282717601809</v>
      </c>
      <c r="T426" s="72"/>
      <c r="U426" s="71">
        <v>63686</v>
      </c>
      <c r="V426" s="71">
        <v>60</v>
      </c>
      <c r="W426" s="71">
        <v>14</v>
      </c>
      <c r="X426" s="71">
        <v>571</v>
      </c>
      <c r="Y426" s="71">
        <v>291</v>
      </c>
      <c r="Z426" s="71">
        <v>308</v>
      </c>
      <c r="AA426" s="71">
        <v>221</v>
      </c>
      <c r="AB426" s="71">
        <v>454</v>
      </c>
      <c r="AC426" s="71">
        <v>0</v>
      </c>
      <c r="AD426" s="71">
        <v>0.12244282717601809</v>
      </c>
      <c r="AE426" s="72"/>
      <c r="AF426" s="71">
        <v>324937.96991720202</v>
      </c>
      <c r="AG426" s="71">
        <v>92905.000534982813</v>
      </c>
      <c r="AH426" s="71">
        <v>106144.34399264364</v>
      </c>
      <c r="AI426" s="71">
        <v>3703366.7543854816</v>
      </c>
      <c r="AJ426" s="71">
        <v>1434531.3359582147</v>
      </c>
      <c r="AK426" s="71">
        <v>0</v>
      </c>
      <c r="AL426" s="71">
        <v>0</v>
      </c>
      <c r="AM426" s="71">
        <v>58623.791660830459</v>
      </c>
      <c r="AN426" s="71">
        <v>0</v>
      </c>
      <c r="AO426" s="71">
        <v>0</v>
      </c>
      <c r="AP426" s="71">
        <v>5720509.1964493552</v>
      </c>
      <c r="AQ426" s="72"/>
      <c r="AR426" s="71">
        <v>3</v>
      </c>
      <c r="AS426" s="71">
        <v>1</v>
      </c>
      <c r="AT426" s="71">
        <v>0</v>
      </c>
      <c r="AU426" s="71">
        <v>0</v>
      </c>
      <c r="AV426" s="71">
        <v>0</v>
      </c>
      <c r="AW426" s="71">
        <v>0</v>
      </c>
      <c r="AX426" s="71"/>
      <c r="AY426" s="72"/>
      <c r="AZ426" s="71">
        <v>8.1</v>
      </c>
      <c r="BA426" s="71">
        <v>10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2150</v>
      </c>
      <c r="B427" s="70">
        <v>340</v>
      </c>
      <c r="C427" s="70">
        <v>20</v>
      </c>
      <c r="D427" s="70">
        <v>20</v>
      </c>
      <c r="E427" s="70">
        <v>2023</v>
      </c>
      <c r="F427" s="70" t="s">
        <v>1539</v>
      </c>
      <c r="G427" s="70" t="s">
        <v>2130</v>
      </c>
      <c r="H427" s="70" t="s">
        <v>2131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1</v>
      </c>
      <c r="AT427" s="71">
        <v>0</v>
      </c>
      <c r="AU427" s="71">
        <v>0</v>
      </c>
      <c r="AV427" s="71">
        <v>0</v>
      </c>
      <c r="AW427" s="71">
        <v>0</v>
      </c>
      <c r="AX427" s="71"/>
      <c r="AY427" s="72"/>
      <c r="AZ427" s="71">
        <v>8.1</v>
      </c>
      <c r="BA427" s="71">
        <v>10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2151</v>
      </c>
      <c r="B428" s="70">
        <v>340</v>
      </c>
      <c r="C428" s="70">
        <v>21</v>
      </c>
      <c r="D428" s="70">
        <v>20</v>
      </c>
      <c r="E428" s="70">
        <v>2024</v>
      </c>
      <c r="F428" s="70" t="s">
        <v>1554</v>
      </c>
      <c r="G428" s="70" t="s">
        <v>2130</v>
      </c>
      <c r="H428" s="70" t="s">
        <v>2131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2152</v>
      </c>
      <c r="B429" s="70">
        <v>341</v>
      </c>
      <c r="C429" s="70">
        <v>1</v>
      </c>
      <c r="D429" s="70">
        <v>21</v>
      </c>
      <c r="E429" s="70">
        <v>1990</v>
      </c>
      <c r="F429" s="70" t="s">
        <v>787</v>
      </c>
      <c r="G429" s="70" t="s">
        <v>2153</v>
      </c>
      <c r="H429" s="70" t="s">
        <v>2154</v>
      </c>
      <c r="I429" s="148"/>
      <c r="J429" s="71">
        <v>0</v>
      </c>
      <c r="K429" s="71">
        <v>0.1059593801349612</v>
      </c>
      <c r="L429" s="71">
        <v>0.18978261453367429</v>
      </c>
      <c r="M429" s="71">
        <v>0.28171546058306501</v>
      </c>
      <c r="N429" s="71">
        <v>0.91213856809443827</v>
      </c>
      <c r="O429" s="71">
        <v>0.27959331511774521</v>
      </c>
      <c r="P429" s="71">
        <v>0.3541848059332644</v>
      </c>
      <c r="Q429" s="71">
        <v>3.7754190978133602E-2</v>
      </c>
      <c r="R429" s="71">
        <v>0</v>
      </c>
      <c r="S429" s="71">
        <v>4.5414060707886353E-2</v>
      </c>
      <c r="T429" s="72"/>
      <c r="U429" s="71">
        <v>0</v>
      </c>
      <c r="V429" s="71">
        <v>43</v>
      </c>
      <c r="W429" s="71">
        <v>2</v>
      </c>
      <c r="X429" s="71">
        <v>114</v>
      </c>
      <c r="Y429" s="71">
        <v>341</v>
      </c>
      <c r="Z429" s="71">
        <v>115</v>
      </c>
      <c r="AA429" s="71">
        <v>86</v>
      </c>
      <c r="AB429" s="71">
        <v>613</v>
      </c>
      <c r="AC429" s="71">
        <v>0</v>
      </c>
      <c r="AD429" s="71">
        <v>4.5414060707886353E-2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2155</v>
      </c>
      <c r="B430" s="70">
        <v>342</v>
      </c>
      <c r="C430" s="70">
        <v>2</v>
      </c>
      <c r="D430" s="70">
        <v>21</v>
      </c>
      <c r="E430" s="70">
        <v>2005</v>
      </c>
      <c r="F430" s="70" t="s">
        <v>789</v>
      </c>
      <c r="G430" s="70" t="s">
        <v>2153</v>
      </c>
      <c r="H430" s="70" t="s">
        <v>2154</v>
      </c>
      <c r="I430" s="148"/>
      <c r="J430" s="71">
        <v>0</v>
      </c>
      <c r="K430" s="71">
        <v>7.1830721369027989E-2</v>
      </c>
      <c r="L430" s="71">
        <v>0</v>
      </c>
      <c r="M430" s="71">
        <v>0.57655019542562835</v>
      </c>
      <c r="N430" s="71">
        <v>0.99725766856878006</v>
      </c>
      <c r="O430" s="71">
        <v>0.54625744318988756</v>
      </c>
      <c r="P430" s="71">
        <v>0.6285829385042776</v>
      </c>
      <c r="Q430" s="71">
        <v>3.1578073880095599E-2</v>
      </c>
      <c r="R430" s="71">
        <v>0</v>
      </c>
      <c r="S430" s="71">
        <v>0</v>
      </c>
      <c r="T430" s="72"/>
      <c r="U430" s="71">
        <v>0</v>
      </c>
      <c r="V430" s="71">
        <v>36</v>
      </c>
      <c r="W430" s="71">
        <v>0</v>
      </c>
      <c r="X430" s="71">
        <v>114</v>
      </c>
      <c r="Y430" s="71">
        <v>281</v>
      </c>
      <c r="Z430" s="71">
        <v>260</v>
      </c>
      <c r="AA430" s="71">
        <v>125</v>
      </c>
      <c r="AB430" s="71">
        <v>536</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2156</v>
      </c>
      <c r="B431" s="70">
        <v>343</v>
      </c>
      <c r="C431" s="70">
        <v>3</v>
      </c>
      <c r="D431" s="70">
        <v>21</v>
      </c>
      <c r="E431" s="70">
        <v>2006</v>
      </c>
      <c r="F431" s="70" t="s">
        <v>790</v>
      </c>
      <c r="G431" s="70" t="s">
        <v>2153</v>
      </c>
      <c r="H431" s="70" t="s">
        <v>2154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2157</v>
      </c>
      <c r="B432" s="70">
        <v>344</v>
      </c>
      <c r="C432" s="70">
        <v>4</v>
      </c>
      <c r="D432" s="70">
        <v>21</v>
      </c>
      <c r="E432" s="70">
        <v>2007</v>
      </c>
      <c r="F432" s="70" t="s">
        <v>791</v>
      </c>
      <c r="G432" s="70" t="s">
        <v>2153</v>
      </c>
      <c r="H432" s="70" t="s">
        <v>2154</v>
      </c>
      <c r="I432" s="148"/>
      <c r="J432" s="71">
        <v>0</v>
      </c>
      <c r="K432" s="71">
        <v>8.007480296864905E-2</v>
      </c>
      <c r="L432" s="71">
        <v>0</v>
      </c>
      <c r="M432" s="71">
        <v>0.66568260766444975</v>
      </c>
      <c r="N432" s="71">
        <v>1.083653433039971</v>
      </c>
      <c r="O432" s="71">
        <v>0.50526355282229773</v>
      </c>
      <c r="P432" s="71">
        <v>0.68427118899196315</v>
      </c>
      <c r="Q432" s="71">
        <v>3.24702925822885E-2</v>
      </c>
      <c r="R432" s="71">
        <v>0</v>
      </c>
      <c r="S432" s="71">
        <v>0</v>
      </c>
      <c r="T432" s="72"/>
      <c r="U432" s="71">
        <v>0</v>
      </c>
      <c r="V432" s="71">
        <v>39</v>
      </c>
      <c r="W432" s="71">
        <v>0</v>
      </c>
      <c r="X432" s="71">
        <v>177</v>
      </c>
      <c r="Y432" s="71">
        <v>281</v>
      </c>
      <c r="Z432" s="71">
        <v>250</v>
      </c>
      <c r="AA432" s="71">
        <v>134</v>
      </c>
      <c r="AB432" s="71">
        <v>522</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2158</v>
      </c>
      <c r="B433" s="70">
        <v>345</v>
      </c>
      <c r="C433" s="70">
        <v>5</v>
      </c>
      <c r="D433" s="70">
        <v>21</v>
      </c>
      <c r="E433" s="70">
        <v>2008</v>
      </c>
      <c r="F433" s="70" t="s">
        <v>792</v>
      </c>
      <c r="G433" s="70" t="s">
        <v>2153</v>
      </c>
      <c r="H433" s="70" t="s">
        <v>2154</v>
      </c>
      <c r="I433" s="148"/>
      <c r="J433" s="71">
        <v>0</v>
      </c>
      <c r="K433" s="71">
        <v>5.8206789859719353E-2</v>
      </c>
      <c r="L433" s="71">
        <v>0</v>
      </c>
      <c r="M433" s="71">
        <v>0.72956874439654529</v>
      </c>
      <c r="N433" s="71">
        <v>0.96907280021960673</v>
      </c>
      <c r="O433" s="71">
        <v>0.47641586558306709</v>
      </c>
      <c r="P433" s="71">
        <v>0.65288726990868418</v>
      </c>
      <c r="Q433" s="71">
        <v>3.09657146027832E-2</v>
      </c>
      <c r="R433" s="71">
        <v>0</v>
      </c>
      <c r="S433" s="71">
        <v>0</v>
      </c>
      <c r="T433" s="72"/>
      <c r="U433" s="71">
        <v>0</v>
      </c>
      <c r="V433" s="71">
        <v>39</v>
      </c>
      <c r="W433" s="71">
        <v>0</v>
      </c>
      <c r="X433" s="71">
        <v>177</v>
      </c>
      <c r="Y433" s="71">
        <v>275</v>
      </c>
      <c r="Z433" s="71">
        <v>244</v>
      </c>
      <c r="AA433" s="71">
        <v>128</v>
      </c>
      <c r="AB433" s="71">
        <v>506</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2159</v>
      </c>
      <c r="B434" s="70">
        <v>346</v>
      </c>
      <c r="C434" s="70">
        <v>6</v>
      </c>
      <c r="D434" s="70">
        <v>21</v>
      </c>
      <c r="E434" s="70">
        <v>2009</v>
      </c>
      <c r="F434" s="70" t="s">
        <v>176</v>
      </c>
      <c r="G434" s="70" t="s">
        <v>2153</v>
      </c>
      <c r="H434" s="70" t="s">
        <v>2154</v>
      </c>
      <c r="I434" s="148"/>
      <c r="J434" s="71">
        <v>0</v>
      </c>
      <c r="K434" s="71">
        <v>4.7848809558120313E-2</v>
      </c>
      <c r="L434" s="71">
        <v>1.170167349123163</v>
      </c>
      <c r="M434" s="71">
        <v>0.6558793181688285</v>
      </c>
      <c r="N434" s="71">
        <v>0.82386255296441135</v>
      </c>
      <c r="O434" s="71">
        <v>0.49651409118928641</v>
      </c>
      <c r="P434" s="71">
        <v>0.64093093731088746</v>
      </c>
      <c r="Q434" s="71">
        <v>2.9381868611723601E-2</v>
      </c>
      <c r="R434" s="71">
        <v>0</v>
      </c>
      <c r="S434" s="71">
        <v>0</v>
      </c>
      <c r="T434" s="72"/>
      <c r="U434" s="71">
        <v>0</v>
      </c>
      <c r="V434" s="71">
        <v>35</v>
      </c>
      <c r="W434" s="71">
        <v>15</v>
      </c>
      <c r="X434" s="71">
        <v>181</v>
      </c>
      <c r="Y434" s="71">
        <v>281</v>
      </c>
      <c r="Z434" s="71">
        <v>251</v>
      </c>
      <c r="AA434" s="71">
        <v>129</v>
      </c>
      <c r="AB434" s="71">
        <v>504</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2160</v>
      </c>
      <c r="B435" s="70">
        <v>347</v>
      </c>
      <c r="C435" s="70">
        <v>7</v>
      </c>
      <c r="D435" s="70">
        <v>21</v>
      </c>
      <c r="E435" s="70">
        <v>2010</v>
      </c>
      <c r="F435" s="70" t="s">
        <v>177</v>
      </c>
      <c r="G435" s="70" t="s">
        <v>2153</v>
      </c>
      <c r="H435" s="70" t="s">
        <v>2154</v>
      </c>
      <c r="I435" s="148"/>
      <c r="J435" s="71">
        <v>0</v>
      </c>
      <c r="K435" s="71">
        <v>5.3128823997271313E-2</v>
      </c>
      <c r="L435" s="71">
        <v>1.1416711267673609</v>
      </c>
      <c r="M435" s="71">
        <v>0.71650524740450294</v>
      </c>
      <c r="N435" s="71">
        <v>0.87138769731575594</v>
      </c>
      <c r="O435" s="71">
        <v>0.50603152686418629</v>
      </c>
      <c r="P435" s="71">
        <v>0.67263447241091123</v>
      </c>
      <c r="Q435" s="71">
        <v>3.0176127235715298E-2</v>
      </c>
      <c r="R435" s="71">
        <v>0</v>
      </c>
      <c r="S435" s="71">
        <v>0</v>
      </c>
      <c r="T435" s="72"/>
      <c r="U435" s="71">
        <v>0</v>
      </c>
      <c r="V435" s="71">
        <v>35</v>
      </c>
      <c r="W435" s="71">
        <v>15</v>
      </c>
      <c r="X435" s="71">
        <v>181</v>
      </c>
      <c r="Y435" s="71">
        <v>278</v>
      </c>
      <c r="Z435" s="71">
        <v>257</v>
      </c>
      <c r="AA435" s="71">
        <v>132</v>
      </c>
      <c r="AB435" s="71">
        <v>496</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2161</v>
      </c>
      <c r="B436" s="70">
        <v>348</v>
      </c>
      <c r="C436" s="70">
        <v>8</v>
      </c>
      <c r="D436" s="70">
        <v>21</v>
      </c>
      <c r="E436" s="70">
        <v>2011</v>
      </c>
      <c r="F436" s="70" t="s">
        <v>178</v>
      </c>
      <c r="G436" s="70" t="s">
        <v>2153</v>
      </c>
      <c r="H436" s="70" t="s">
        <v>2154</v>
      </c>
      <c r="I436" s="148"/>
      <c r="J436" s="71">
        <v>0</v>
      </c>
      <c r="K436" s="71">
        <v>7.6531066742364012E-2</v>
      </c>
      <c r="L436" s="71">
        <v>0.62248903997254534</v>
      </c>
      <c r="M436" s="71">
        <v>0.94045003275874628</v>
      </c>
      <c r="N436" s="71">
        <v>1.094774374908736</v>
      </c>
      <c r="O436" s="71">
        <v>0.49334462145359398</v>
      </c>
      <c r="P436" s="71">
        <v>0.67299025239427368</v>
      </c>
      <c r="Q436" s="71">
        <v>3.4316573441982599E-2</v>
      </c>
      <c r="R436" s="71">
        <v>0</v>
      </c>
      <c r="S436" s="71">
        <v>0</v>
      </c>
      <c r="T436" s="72"/>
      <c r="U436" s="71">
        <v>0</v>
      </c>
      <c r="V436" s="71">
        <v>35</v>
      </c>
      <c r="W436" s="71">
        <v>15</v>
      </c>
      <c r="X436" s="71">
        <v>181</v>
      </c>
      <c r="Y436" s="71">
        <v>273</v>
      </c>
      <c r="Z436" s="71">
        <v>256</v>
      </c>
      <c r="AA436" s="71">
        <v>136</v>
      </c>
      <c r="AB436" s="71">
        <v>489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2162</v>
      </c>
      <c r="B437" s="70">
        <v>349</v>
      </c>
      <c r="C437" s="70">
        <v>9</v>
      </c>
      <c r="D437" s="70">
        <v>21</v>
      </c>
      <c r="E437" s="70">
        <v>2012</v>
      </c>
      <c r="F437" s="70" t="s">
        <v>179</v>
      </c>
      <c r="G437" s="70" t="s">
        <v>2153</v>
      </c>
      <c r="H437" s="70" t="s">
        <v>2154</v>
      </c>
      <c r="I437" s="148"/>
      <c r="J437" s="71">
        <v>0</v>
      </c>
      <c r="K437" s="71">
        <v>7.4121114856256984E-2</v>
      </c>
      <c r="L437" s="71">
        <v>0.64106080860386438</v>
      </c>
      <c r="M437" s="71">
        <v>0.98311600653164122</v>
      </c>
      <c r="N437" s="71">
        <v>1.1780277231506251</v>
      </c>
      <c r="O437" s="71">
        <v>0.49328634218328132</v>
      </c>
      <c r="P437" s="71">
        <v>0.68677245734470993</v>
      </c>
      <c r="Q437" s="71">
        <v>3.6369314263885497E-2</v>
      </c>
      <c r="R437" s="71">
        <v>0</v>
      </c>
      <c r="S437" s="71">
        <v>0</v>
      </c>
      <c r="T437" s="72"/>
      <c r="U437" s="71">
        <v>0</v>
      </c>
      <c r="V437" s="71">
        <v>35</v>
      </c>
      <c r="W437" s="71">
        <v>15</v>
      </c>
      <c r="X437" s="71">
        <v>181</v>
      </c>
      <c r="Y437" s="71">
        <v>271</v>
      </c>
      <c r="Z437" s="71">
        <v>258</v>
      </c>
      <c r="AA437" s="71">
        <v>138</v>
      </c>
      <c r="AB437" s="71">
        <v>477</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2163</v>
      </c>
      <c r="B438" s="70">
        <v>350</v>
      </c>
      <c r="C438" s="70">
        <v>10</v>
      </c>
      <c r="D438" s="70">
        <v>21</v>
      </c>
      <c r="E438" s="70">
        <v>2013</v>
      </c>
      <c r="F438" s="70" t="s">
        <v>180</v>
      </c>
      <c r="G438" s="70" t="s">
        <v>2153</v>
      </c>
      <c r="H438" s="70" t="s">
        <v>2154</v>
      </c>
      <c r="I438" s="148"/>
      <c r="J438" s="71">
        <v>0</v>
      </c>
      <c r="K438" s="71">
        <v>7.0821303183837378E-2</v>
      </c>
      <c r="L438" s="71">
        <v>0.57283722649407909</v>
      </c>
      <c r="M438" s="71">
        <v>1.0110923976211621</v>
      </c>
      <c r="N438" s="71">
        <v>1.10602992364022</v>
      </c>
      <c r="O438" s="71">
        <v>0.47952431553724412</v>
      </c>
      <c r="P438" s="71">
        <v>0.71933240446377555</v>
      </c>
      <c r="Q438" s="71">
        <v>3.6434154978858699E-2</v>
      </c>
      <c r="R438" s="71">
        <v>0</v>
      </c>
      <c r="S438" s="71">
        <v>0</v>
      </c>
      <c r="T438" s="72"/>
      <c r="U438" s="71">
        <v>0</v>
      </c>
      <c r="V438" s="71">
        <v>35</v>
      </c>
      <c r="W438" s="71">
        <v>15</v>
      </c>
      <c r="X438" s="71">
        <v>181</v>
      </c>
      <c r="Y438" s="71">
        <v>270</v>
      </c>
      <c r="Z438" s="71">
        <v>262</v>
      </c>
      <c r="AA438" s="71">
        <v>144</v>
      </c>
      <c r="AB438" s="71">
        <v>471</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2164</v>
      </c>
      <c r="B439" s="70">
        <v>351</v>
      </c>
      <c r="C439" s="70">
        <v>11</v>
      </c>
      <c r="D439" s="70">
        <v>21</v>
      </c>
      <c r="E439" s="70">
        <v>2014</v>
      </c>
      <c r="F439" s="70" t="s">
        <v>181</v>
      </c>
      <c r="G439" s="70" t="s">
        <v>2153</v>
      </c>
      <c r="H439" s="70" t="s">
        <v>2154</v>
      </c>
      <c r="I439" s="148"/>
      <c r="J439" s="71">
        <v>0</v>
      </c>
      <c r="K439" s="71">
        <v>0.10737044920293221</v>
      </c>
      <c r="L439" s="71">
        <v>0.48943717764043182</v>
      </c>
      <c r="M439" s="71">
        <v>0.88852307533187003</v>
      </c>
      <c r="N439" s="71">
        <v>1.125816153900068</v>
      </c>
      <c r="O439" s="71">
        <v>0.46050576213368288</v>
      </c>
      <c r="P439" s="71">
        <v>0.71805005538061661</v>
      </c>
      <c r="Q439" s="71">
        <v>3.4214227432686803E-2</v>
      </c>
      <c r="R439" s="71">
        <v>0</v>
      </c>
      <c r="S439" s="71">
        <v>0</v>
      </c>
      <c r="T439" s="72"/>
      <c r="U439" s="71">
        <v>0</v>
      </c>
      <c r="V439" s="71">
        <v>47</v>
      </c>
      <c r="W439" s="71">
        <v>10</v>
      </c>
      <c r="X439" s="71">
        <v>154</v>
      </c>
      <c r="Y439" s="71">
        <v>269</v>
      </c>
      <c r="Z439" s="71">
        <v>265</v>
      </c>
      <c r="AA439" s="71">
        <v>143</v>
      </c>
      <c r="AB439" s="71">
        <v>461</v>
      </c>
      <c r="AC439" s="71">
        <v>0</v>
      </c>
      <c r="AD439" s="71">
        <v>0</v>
      </c>
      <c r="AE439" s="72"/>
      <c r="AF439" s="71"/>
      <c r="AG439" s="71"/>
      <c r="AH439" s="71"/>
      <c r="AI439" s="71"/>
      <c r="AJ439" s="71"/>
      <c r="AK439" s="71"/>
      <c r="AL439" s="71"/>
      <c r="AM439" s="71"/>
      <c r="AN439" s="71"/>
      <c r="AO439" s="71"/>
      <c r="AP439" s="71"/>
      <c r="AQ439" s="72"/>
      <c r="AR439" s="71">
        <v>0</v>
      </c>
      <c r="AS439" s="71">
        <v>2</v>
      </c>
      <c r="AT439" s="71">
        <v>0</v>
      </c>
      <c r="AU439" s="71">
        <v>0</v>
      </c>
      <c r="AV439" s="71">
        <v>0</v>
      </c>
      <c r="AW439" s="71">
        <v>0</v>
      </c>
      <c r="AX439" s="71"/>
      <c r="AY439" s="72"/>
      <c r="AZ439" s="71">
        <v>0</v>
      </c>
      <c r="BA439" s="71">
        <v>26.6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2165</v>
      </c>
      <c r="B440" s="70">
        <v>352</v>
      </c>
      <c r="C440" s="70">
        <v>12</v>
      </c>
      <c r="D440" s="70">
        <v>21</v>
      </c>
      <c r="E440" s="70">
        <v>2015</v>
      </c>
      <c r="F440" s="70" t="s">
        <v>182</v>
      </c>
      <c r="G440" s="70" t="s">
        <v>2153</v>
      </c>
      <c r="H440" s="70" t="s">
        <v>2154</v>
      </c>
      <c r="I440" s="148"/>
      <c r="J440" s="71">
        <v>0</v>
      </c>
      <c r="K440" s="71">
        <v>9.7142295581567478E-2</v>
      </c>
      <c r="L440" s="71">
        <v>0.56287365840661407</v>
      </c>
      <c r="M440" s="71">
        <v>0.73902305804034607</v>
      </c>
      <c r="N440" s="71">
        <v>0.96009871280721004</v>
      </c>
      <c r="O440" s="71">
        <v>0.45783733150015188</v>
      </c>
      <c r="P440" s="71">
        <v>0.70856676448049039</v>
      </c>
      <c r="Q440" s="71">
        <v>3.3420869525645498E-2</v>
      </c>
      <c r="R440" s="71">
        <v>0</v>
      </c>
      <c r="S440" s="71">
        <v>0</v>
      </c>
      <c r="T440" s="72"/>
      <c r="U440" s="71">
        <v>0</v>
      </c>
      <c r="V440" s="71">
        <v>47</v>
      </c>
      <c r="W440" s="71">
        <v>10</v>
      </c>
      <c r="X440" s="71">
        <v>154</v>
      </c>
      <c r="Y440" s="71">
        <v>269</v>
      </c>
      <c r="Z440" s="71">
        <v>266</v>
      </c>
      <c r="AA440" s="71">
        <v>141</v>
      </c>
      <c r="AB440" s="71">
        <v>460</v>
      </c>
      <c r="AC440" s="71">
        <v>0</v>
      </c>
      <c r="AD440" s="71">
        <v>0</v>
      </c>
      <c r="AE440" s="72"/>
      <c r="AF440" s="71">
        <v>0</v>
      </c>
      <c r="AG440" s="71">
        <v>74435.504698586126</v>
      </c>
      <c r="AH440" s="71">
        <v>101857.23032249699</v>
      </c>
      <c r="AI440" s="71">
        <v>969837.83509430848</v>
      </c>
      <c r="AJ440" s="71">
        <v>1603784.6941538381</v>
      </c>
      <c r="AK440" s="71">
        <v>0</v>
      </c>
      <c r="AL440" s="71">
        <v>0</v>
      </c>
      <c r="AM440" s="71">
        <v>63041.070372574657</v>
      </c>
      <c r="AN440" s="71">
        <v>0</v>
      </c>
      <c r="AO440" s="71">
        <v>0</v>
      </c>
      <c r="AP440" s="71">
        <v>2812956.3346418045</v>
      </c>
      <c r="AQ440" s="72"/>
      <c r="AR440" s="71">
        <v>0</v>
      </c>
      <c r="AS440" s="71">
        <v>2</v>
      </c>
      <c r="AT440" s="71">
        <v>0</v>
      </c>
      <c r="AU440" s="71">
        <v>0</v>
      </c>
      <c r="AV440" s="71">
        <v>0</v>
      </c>
      <c r="AW440" s="71">
        <v>0</v>
      </c>
      <c r="AX440" s="71"/>
      <c r="AY440" s="72"/>
      <c r="AZ440" s="71">
        <v>0</v>
      </c>
      <c r="BA440" s="71">
        <v>26.6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2166</v>
      </c>
      <c r="B441" s="70">
        <v>353</v>
      </c>
      <c r="C441" s="70">
        <v>13</v>
      </c>
      <c r="D441" s="70">
        <v>21</v>
      </c>
      <c r="E441" s="70">
        <v>2016</v>
      </c>
      <c r="F441" s="70" t="s">
        <v>155</v>
      </c>
      <c r="G441" s="70" t="s">
        <v>2153</v>
      </c>
      <c r="H441" s="70" t="s">
        <v>2154</v>
      </c>
      <c r="I441" s="148"/>
      <c r="J441" s="71">
        <v>0</v>
      </c>
      <c r="K441" s="71">
        <v>9.8599037435566542E-2</v>
      </c>
      <c r="L441" s="71">
        <v>0.78433572657679373</v>
      </c>
      <c r="M441" s="71">
        <v>0.75911162569673929</v>
      </c>
      <c r="N441" s="71">
        <v>0.97451760591823045</v>
      </c>
      <c r="O441" s="71">
        <v>0.46247934270411961</v>
      </c>
      <c r="P441" s="71">
        <v>0.70451468043880416</v>
      </c>
      <c r="Q441" s="71">
        <v>3.1996308616641649E-2</v>
      </c>
      <c r="R441" s="71">
        <v>0</v>
      </c>
      <c r="S441" s="71">
        <v>0</v>
      </c>
      <c r="T441" s="72"/>
      <c r="U441" s="71">
        <v>0</v>
      </c>
      <c r="V441" s="71">
        <v>47</v>
      </c>
      <c r="W441" s="71">
        <v>10</v>
      </c>
      <c r="X441" s="71">
        <v>154</v>
      </c>
      <c r="Y441" s="71">
        <v>269</v>
      </c>
      <c r="Z441" s="71">
        <v>272</v>
      </c>
      <c r="AA441" s="71">
        <v>145</v>
      </c>
      <c r="AB441" s="71">
        <v>453</v>
      </c>
      <c r="AC441" s="71">
        <v>0</v>
      </c>
      <c r="AD441" s="71">
        <v>0</v>
      </c>
      <c r="AE441" s="72"/>
      <c r="AF441" s="71">
        <v>0</v>
      </c>
      <c r="AG441" s="71">
        <v>72120.491907453572</v>
      </c>
      <c r="AH441" s="71">
        <v>120358.4675699834</v>
      </c>
      <c r="AI441" s="71">
        <v>1150200.8217111379</v>
      </c>
      <c r="AJ441" s="71">
        <v>1453489.4887699231</v>
      </c>
      <c r="AK441" s="71">
        <v>0</v>
      </c>
      <c r="AL441" s="71">
        <v>0</v>
      </c>
      <c r="AM441" s="71">
        <v>62129.981164608827</v>
      </c>
      <c r="AN441" s="71">
        <v>0</v>
      </c>
      <c r="AO441" s="71">
        <v>0</v>
      </c>
      <c r="AP441" s="71">
        <v>2858299.2511231066</v>
      </c>
      <c r="AQ441" s="72"/>
      <c r="AR441" s="71">
        <v>0</v>
      </c>
      <c r="AS441" s="71">
        <v>3</v>
      </c>
      <c r="AT441" s="71">
        <v>0</v>
      </c>
      <c r="AU441" s="71">
        <v>0</v>
      </c>
      <c r="AV441" s="71">
        <v>0</v>
      </c>
      <c r="AW441" s="71">
        <v>0</v>
      </c>
      <c r="AX441" s="71"/>
      <c r="AY441" s="72"/>
      <c r="AZ441" s="71">
        <v>0</v>
      </c>
      <c r="BA441" s="71">
        <v>38.400000000000013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2167</v>
      </c>
      <c r="B442" s="70">
        <v>354</v>
      </c>
      <c r="C442" s="70">
        <v>14</v>
      </c>
      <c r="D442" s="70">
        <v>21</v>
      </c>
      <c r="E442" s="70">
        <v>2017</v>
      </c>
      <c r="F442" s="70" t="s">
        <v>156</v>
      </c>
      <c r="G442" s="70" t="s">
        <v>2153</v>
      </c>
      <c r="H442" s="70" t="s">
        <v>2154</v>
      </c>
      <c r="I442" s="148"/>
      <c r="J442" s="71">
        <v>0</v>
      </c>
      <c r="K442" s="71">
        <v>9.3543742769867155E-2</v>
      </c>
      <c r="L442" s="71">
        <v>0.72670565297762335</v>
      </c>
      <c r="M442" s="71">
        <v>0.55430334440813289</v>
      </c>
      <c r="N442" s="71">
        <v>0.85695061945691542</v>
      </c>
      <c r="O442" s="71">
        <v>0.4499151408252392</v>
      </c>
      <c r="P442" s="71">
        <v>0.67108416951775318</v>
      </c>
      <c r="Q442" s="71">
        <v>3.0667931665470501E-2</v>
      </c>
      <c r="R442" s="71">
        <v>0</v>
      </c>
      <c r="S442" s="71">
        <v>0</v>
      </c>
      <c r="T442" s="72"/>
      <c r="U442" s="71">
        <v>0</v>
      </c>
      <c r="V442" s="71">
        <v>47</v>
      </c>
      <c r="W442" s="71">
        <v>10</v>
      </c>
      <c r="X442" s="71">
        <v>154</v>
      </c>
      <c r="Y442" s="71">
        <v>268</v>
      </c>
      <c r="Z442" s="71">
        <v>269</v>
      </c>
      <c r="AA442" s="71">
        <v>139</v>
      </c>
      <c r="AB442" s="71">
        <v>449</v>
      </c>
      <c r="AC442" s="71">
        <v>0</v>
      </c>
      <c r="AD442" s="71">
        <v>0</v>
      </c>
      <c r="AE442" s="72"/>
      <c r="AF442" s="71">
        <v>0</v>
      </c>
      <c r="AG442" s="71">
        <v>72103.025779541087</v>
      </c>
      <c r="AH442" s="71">
        <v>149005.35359788011</v>
      </c>
      <c r="AI442" s="71">
        <v>942485.64299728174</v>
      </c>
      <c r="AJ442" s="71">
        <v>1552538.06314779</v>
      </c>
      <c r="AK442" s="71">
        <v>0</v>
      </c>
      <c r="AL442" s="71">
        <v>0</v>
      </c>
      <c r="AM442" s="71">
        <v>61677.730096767657</v>
      </c>
      <c r="AN442" s="71">
        <v>0</v>
      </c>
      <c r="AO442" s="71">
        <v>0</v>
      </c>
      <c r="AP442" s="71">
        <v>2777809.8156192605</v>
      </c>
      <c r="AQ442" s="72"/>
      <c r="AR442" s="71">
        <v>0</v>
      </c>
      <c r="AS442" s="71">
        <v>4</v>
      </c>
      <c r="AT442" s="71">
        <v>0</v>
      </c>
      <c r="AU442" s="71">
        <v>0</v>
      </c>
      <c r="AV442" s="71">
        <v>0</v>
      </c>
      <c r="AW442" s="71">
        <v>0</v>
      </c>
      <c r="AX442" s="71"/>
      <c r="AY442" s="72"/>
      <c r="AZ442" s="71">
        <v>0</v>
      </c>
      <c r="BA442" s="71">
        <v>87.9</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2168</v>
      </c>
      <c r="B443" s="70">
        <v>355</v>
      </c>
      <c r="C443" s="70">
        <v>15</v>
      </c>
      <c r="D443" s="70">
        <v>21</v>
      </c>
      <c r="E443" s="70">
        <v>2018</v>
      </c>
      <c r="F443" s="70" t="s">
        <v>183</v>
      </c>
      <c r="G443" s="70" t="s">
        <v>2153</v>
      </c>
      <c r="H443" s="70" t="s">
        <v>2154</v>
      </c>
      <c r="I443" s="148"/>
      <c r="J443" s="71">
        <v>0</v>
      </c>
      <c r="K443" s="71">
        <v>8.4032165721204075E-2</v>
      </c>
      <c r="L443" s="71">
        <v>0.65925233033290753</v>
      </c>
      <c r="M443" s="71">
        <v>0.48439988431853509</v>
      </c>
      <c r="N443" s="71">
        <v>0.63384875546558206</v>
      </c>
      <c r="O443" s="71">
        <v>0.43817997027513889</v>
      </c>
      <c r="P443" s="71">
        <v>0.67396380874472162</v>
      </c>
      <c r="Q443" s="71">
        <v>2.7634043353766902E-2</v>
      </c>
      <c r="R443" s="71">
        <v>0</v>
      </c>
      <c r="S443" s="71">
        <v>0</v>
      </c>
      <c r="T443" s="72"/>
      <c r="U443" s="71">
        <v>0</v>
      </c>
      <c r="V443" s="71">
        <v>47</v>
      </c>
      <c r="W443" s="71">
        <v>10</v>
      </c>
      <c r="X443" s="71">
        <v>154</v>
      </c>
      <c r="Y443" s="71">
        <v>262</v>
      </c>
      <c r="Z443" s="71">
        <v>267</v>
      </c>
      <c r="AA443" s="71">
        <v>141</v>
      </c>
      <c r="AB443" s="71">
        <v>436</v>
      </c>
      <c r="AC443" s="71">
        <v>0</v>
      </c>
      <c r="AD443" s="71">
        <v>0</v>
      </c>
      <c r="AE443" s="72"/>
      <c r="AF443" s="71">
        <v>0</v>
      </c>
      <c r="AG443" s="71">
        <v>64177.163413828457</v>
      </c>
      <c r="AH443" s="71">
        <v>138277.83440990001</v>
      </c>
      <c r="AI443" s="71">
        <v>920444.17719332303</v>
      </c>
      <c r="AJ443" s="71">
        <v>1299493.313067544</v>
      </c>
      <c r="AK443" s="71">
        <v>0</v>
      </c>
      <c r="AL443" s="71">
        <v>0</v>
      </c>
      <c r="AM443" s="71">
        <v>60015.884270278897</v>
      </c>
      <c r="AN443" s="71">
        <v>0</v>
      </c>
      <c r="AO443" s="71">
        <v>0</v>
      </c>
      <c r="AP443" s="71">
        <v>2482408.3723548744</v>
      </c>
      <c r="AQ443" s="72"/>
      <c r="AR443" s="71">
        <v>0</v>
      </c>
      <c r="AS443" s="71">
        <v>4</v>
      </c>
      <c r="AT443" s="71">
        <v>0</v>
      </c>
      <c r="AU443" s="71">
        <v>0</v>
      </c>
      <c r="AV443" s="71">
        <v>0</v>
      </c>
      <c r="AW443" s="71">
        <v>0</v>
      </c>
      <c r="AX443" s="71"/>
      <c r="AY443" s="72"/>
      <c r="AZ443" s="71">
        <v>0</v>
      </c>
      <c r="BA443" s="71">
        <v>87.6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2169</v>
      </c>
      <c r="B444" s="70">
        <v>356</v>
      </c>
      <c r="C444" s="70">
        <v>16</v>
      </c>
      <c r="D444" s="70">
        <v>21</v>
      </c>
      <c r="E444" s="70">
        <v>2019</v>
      </c>
      <c r="F444" s="70" t="s">
        <v>158</v>
      </c>
      <c r="G444" s="1064" t="s">
        <v>2153</v>
      </c>
      <c r="H444" s="70" t="s">
        <v>2154</v>
      </c>
      <c r="I444" s="148"/>
      <c r="J444" s="71">
        <v>0</v>
      </c>
      <c r="K444" s="71">
        <v>7.6993731891301168E-2</v>
      </c>
      <c r="L444" s="71">
        <v>0.66539969468406757</v>
      </c>
      <c r="M444" s="71">
        <v>0.46753355288035925</v>
      </c>
      <c r="N444" s="71">
        <v>0.63673525335586956</v>
      </c>
      <c r="O444" s="71">
        <v>0.42806919039975655</v>
      </c>
      <c r="P444" s="71">
        <v>0.65015092295745669</v>
      </c>
      <c r="Q444" s="71">
        <v>2.6782235282084899E-2</v>
      </c>
      <c r="R444" s="71">
        <v>0</v>
      </c>
      <c r="S444" s="71">
        <v>0</v>
      </c>
      <c r="T444" s="72"/>
      <c r="U444" s="71">
        <v>0</v>
      </c>
      <c r="V444" s="71">
        <v>47</v>
      </c>
      <c r="W444" s="71">
        <v>10</v>
      </c>
      <c r="X444" s="71">
        <v>154</v>
      </c>
      <c r="Y444" s="71">
        <v>265</v>
      </c>
      <c r="Z444" s="71">
        <v>268</v>
      </c>
      <c r="AA444" s="71">
        <v>135</v>
      </c>
      <c r="AB444" s="71">
        <v>434</v>
      </c>
      <c r="AC444" s="71">
        <v>0</v>
      </c>
      <c r="AD444" s="71">
        <v>0</v>
      </c>
      <c r="AE444" s="72"/>
      <c r="AF444" s="71">
        <v>0</v>
      </c>
      <c r="AG444" s="71">
        <v>62268.365096548609</v>
      </c>
      <c r="AH444" s="71">
        <v>152238.61068491609</v>
      </c>
      <c r="AI444" s="71">
        <v>903142.31277381023</v>
      </c>
      <c r="AJ444" s="71">
        <v>1265121.525946063</v>
      </c>
      <c r="AK444" s="71">
        <v>0</v>
      </c>
      <c r="AL444" s="71">
        <v>0</v>
      </c>
      <c r="AM444" s="71">
        <v>59107.532849749223</v>
      </c>
      <c r="AN444" s="71">
        <v>0</v>
      </c>
      <c r="AO444" s="71">
        <v>0</v>
      </c>
      <c r="AP444" s="71">
        <v>2441878.3473510868</v>
      </c>
      <c r="AQ444" s="72"/>
      <c r="AR444" s="71">
        <v>0</v>
      </c>
      <c r="AS444" s="71">
        <v>5</v>
      </c>
      <c r="AT444" s="71">
        <v>0</v>
      </c>
      <c r="AU444" s="71">
        <v>0</v>
      </c>
      <c r="AV444" s="71">
        <v>0</v>
      </c>
      <c r="AW444" s="71">
        <v>0</v>
      </c>
      <c r="AX444" s="71"/>
      <c r="AY444" s="72"/>
      <c r="AZ444" s="71">
        <v>0</v>
      </c>
      <c r="BA444" s="71">
        <v>115.4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2170</v>
      </c>
      <c r="B445" s="70">
        <v>357</v>
      </c>
      <c r="C445" s="70">
        <v>17</v>
      </c>
      <c r="D445" s="70">
        <v>21</v>
      </c>
      <c r="E445" s="70">
        <v>2020</v>
      </c>
      <c r="F445" s="70" t="s">
        <v>159</v>
      </c>
      <c r="G445" s="1064" t="s">
        <v>2153</v>
      </c>
      <c r="H445" s="70" t="s">
        <v>2154</v>
      </c>
      <c r="I445" s="148"/>
      <c r="J445" s="71">
        <v>0</v>
      </c>
      <c r="K445" s="71">
        <v>0.10518769048854951</v>
      </c>
      <c r="L445" s="71">
        <v>0.56841636592068645</v>
      </c>
      <c r="M445" s="71">
        <v>0.55406983960979828</v>
      </c>
      <c r="N445" s="71">
        <v>0.56727713547336023</v>
      </c>
      <c r="O445" s="71">
        <v>0.37924744367524377</v>
      </c>
      <c r="P445" s="71">
        <v>0.62074145977932516</v>
      </c>
      <c r="Q445" s="71">
        <v>2.51762288913388E-2</v>
      </c>
      <c r="R445" s="71">
        <v>0</v>
      </c>
      <c r="S445" s="71">
        <v>0</v>
      </c>
      <c r="T445" s="72"/>
      <c r="U445" s="71">
        <v>0</v>
      </c>
      <c r="V445" s="71">
        <v>53</v>
      </c>
      <c r="W445" s="71">
        <v>9</v>
      </c>
      <c r="X445" s="71">
        <v>193</v>
      </c>
      <c r="Y445" s="71">
        <v>265</v>
      </c>
      <c r="Z445" s="71">
        <v>271</v>
      </c>
      <c r="AA445" s="71">
        <v>137</v>
      </c>
      <c r="AB445" s="71">
        <v>427</v>
      </c>
      <c r="AC445" s="71">
        <v>0</v>
      </c>
      <c r="AD445" s="71">
        <v>0</v>
      </c>
      <c r="AE445" s="72"/>
      <c r="AF445" s="71"/>
      <c r="AG445" s="71">
        <v>77672.876128260832</v>
      </c>
      <c r="AH445" s="71">
        <v>139802.04291632591</v>
      </c>
      <c r="AI445" s="71">
        <v>1042862.4598087625</v>
      </c>
      <c r="AJ445" s="71">
        <v>1127516.3653668519</v>
      </c>
      <c r="AK445" s="71"/>
      <c r="AL445" s="71"/>
      <c r="AM445" s="71">
        <v>55728.244068947264</v>
      </c>
      <c r="AN445" s="71"/>
      <c r="AO445" s="71"/>
      <c r="AP445" s="71">
        <v>2443581.9882891481</v>
      </c>
      <c r="AQ445" s="72"/>
      <c r="AR445" s="71">
        <v>0</v>
      </c>
      <c r="AS445" s="71">
        <v>5</v>
      </c>
      <c r="AT445" s="71">
        <v>0</v>
      </c>
      <c r="AU445" s="71">
        <v>0</v>
      </c>
      <c r="AV445" s="71">
        <v>0</v>
      </c>
      <c r="AW445" s="71">
        <v>0</v>
      </c>
      <c r="AX445" s="71"/>
      <c r="AY445" s="72"/>
      <c r="AZ445" s="71">
        <v>0</v>
      </c>
      <c r="BA445" s="71">
        <v>115.4</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2171</v>
      </c>
      <c r="B446" s="70">
        <v>357</v>
      </c>
      <c r="C446" s="70">
        <v>18</v>
      </c>
      <c r="D446" s="70">
        <v>21</v>
      </c>
      <c r="E446" s="70">
        <v>2021</v>
      </c>
      <c r="F446" s="70" t="s">
        <v>160</v>
      </c>
      <c r="G446" s="70" t="s">
        <v>2153</v>
      </c>
      <c r="H446" s="70" t="s">
        <v>2154</v>
      </c>
      <c r="I446" s="148"/>
      <c r="J446" s="71">
        <v>0</v>
      </c>
      <c r="K446" s="71">
        <v>0.10798216170220756</v>
      </c>
      <c r="L446" s="71">
        <v>0.45669079933472395</v>
      </c>
      <c r="M446" s="71">
        <v>0.54048020510668249</v>
      </c>
      <c r="N446" s="71">
        <v>0.54907646181682335</v>
      </c>
      <c r="O446" s="71">
        <v>0.3724031728258555</v>
      </c>
      <c r="P446" s="71">
        <v>0.65981860603116838</v>
      </c>
      <c r="Q446" s="71">
        <v>2.4580972214320599E-2</v>
      </c>
      <c r="R446" s="71">
        <v>0</v>
      </c>
      <c r="S446" s="71">
        <v>0</v>
      </c>
      <c r="T446" s="72"/>
      <c r="U446" s="71"/>
      <c r="V446" s="71">
        <v>53</v>
      </c>
      <c r="W446" s="71">
        <v>9</v>
      </c>
      <c r="X446" s="71">
        <v>193</v>
      </c>
      <c r="Y446" s="71">
        <v>260</v>
      </c>
      <c r="Z446" s="71">
        <v>274</v>
      </c>
      <c r="AA446" s="71">
        <v>142</v>
      </c>
      <c r="AB446" s="71">
        <v>421</v>
      </c>
      <c r="AC446" s="71">
        <v>0</v>
      </c>
      <c r="AD446" s="71">
        <v>0</v>
      </c>
      <c r="AE446" s="72"/>
      <c r="AF446" s="71">
        <v>0</v>
      </c>
      <c r="AG446" s="71">
        <v>83015.779103919616</v>
      </c>
      <c r="AH446" s="71">
        <v>108598.32883524685</v>
      </c>
      <c r="AI446" s="71">
        <v>1181000.3095906705</v>
      </c>
      <c r="AJ446" s="71">
        <v>1256402.6522747809</v>
      </c>
      <c r="AK446" s="71">
        <v>0</v>
      </c>
      <c r="AL446" s="71">
        <v>0</v>
      </c>
      <c r="AM446" s="71">
        <v>55262.09676708503</v>
      </c>
      <c r="AN446" s="71">
        <v>0</v>
      </c>
      <c r="AO446" s="71">
        <v>0</v>
      </c>
      <c r="AP446" s="71">
        <v>2684279.1665717033</v>
      </c>
      <c r="AQ446" s="72"/>
      <c r="AR446" s="71">
        <v>0</v>
      </c>
      <c r="AS446" s="71">
        <v>9</v>
      </c>
      <c r="AT446" s="71">
        <v>0</v>
      </c>
      <c r="AU446" s="71">
        <v>0</v>
      </c>
      <c r="AV446" s="71">
        <v>0</v>
      </c>
      <c r="AW446" s="71">
        <v>0</v>
      </c>
      <c r="AX446" s="71"/>
      <c r="AY446" s="72"/>
      <c r="AZ446" s="71">
        <v>0</v>
      </c>
      <c r="BA446" s="71">
        <v>296.89999999999998</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2172</v>
      </c>
      <c r="B447" s="70">
        <v>357</v>
      </c>
      <c r="C447" s="70">
        <v>19</v>
      </c>
      <c r="D447" s="70">
        <v>21</v>
      </c>
      <c r="E447" s="70">
        <v>2022</v>
      </c>
      <c r="F447" s="70" t="s">
        <v>161</v>
      </c>
      <c r="G447" s="70" t="s">
        <v>2153</v>
      </c>
      <c r="H447" s="70" t="s">
        <v>2154</v>
      </c>
      <c r="I447" s="148"/>
      <c r="J447" s="71">
        <v>0</v>
      </c>
      <c r="K447" s="71">
        <v>0.10090672162072495</v>
      </c>
      <c r="L447" s="71">
        <v>0.41030115847525411</v>
      </c>
      <c r="M447" s="71">
        <v>0.61427704663196148</v>
      </c>
      <c r="N447" s="71">
        <v>0.6890079704122658</v>
      </c>
      <c r="O447" s="71">
        <v>0.39195883737109144</v>
      </c>
      <c r="P447" s="71">
        <v>0.64075741035417455</v>
      </c>
      <c r="Q447" s="71">
        <v>2.3783416372862045E-2</v>
      </c>
      <c r="R447" s="71">
        <v>0</v>
      </c>
      <c r="S447" s="71">
        <v>0</v>
      </c>
      <c r="T447" s="72"/>
      <c r="U447" s="71"/>
      <c r="V447" s="71">
        <v>53</v>
      </c>
      <c r="W447" s="71">
        <v>9</v>
      </c>
      <c r="X447" s="71">
        <v>193</v>
      </c>
      <c r="Y447" s="71">
        <v>254</v>
      </c>
      <c r="Z447" s="71">
        <v>274</v>
      </c>
      <c r="AA447" s="71">
        <v>140</v>
      </c>
      <c r="AB447" s="71">
        <v>404</v>
      </c>
      <c r="AC447" s="71">
        <v>0</v>
      </c>
      <c r="AD447" s="71">
        <v>0</v>
      </c>
      <c r="AE447" s="72"/>
      <c r="AF447" s="71">
        <v>0</v>
      </c>
      <c r="AG447" s="71">
        <v>81125.786065101172</v>
      </c>
      <c r="AH447" s="71">
        <v>117568.33794563294</v>
      </c>
      <c r="AI447" s="71">
        <v>1145704.2123839406</v>
      </c>
      <c r="AJ447" s="71">
        <v>1414845.5341099072</v>
      </c>
      <c r="AK447" s="71">
        <v>0</v>
      </c>
      <c r="AL447" s="71">
        <v>0</v>
      </c>
      <c r="AM447" s="71">
        <v>52167.426940474688</v>
      </c>
      <c r="AN447" s="71">
        <v>0</v>
      </c>
      <c r="AO447" s="71">
        <v>0</v>
      </c>
      <c r="AP447" s="71">
        <v>2811411.2974450565</v>
      </c>
      <c r="AQ447" s="72"/>
      <c r="AR447" s="71">
        <v>0</v>
      </c>
      <c r="AS447" s="71">
        <v>9</v>
      </c>
      <c r="AT447" s="71">
        <v>0</v>
      </c>
      <c r="AU447" s="71">
        <v>0</v>
      </c>
      <c r="AV447" s="71">
        <v>0</v>
      </c>
      <c r="AW447" s="71">
        <v>0</v>
      </c>
      <c r="AX447" s="71"/>
      <c r="AY447" s="72"/>
      <c r="AZ447" s="71">
        <v>0</v>
      </c>
      <c r="BA447" s="71">
        <v>296.90000000000003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2173</v>
      </c>
      <c r="B448" s="70">
        <v>357</v>
      </c>
      <c r="C448" s="70">
        <v>20</v>
      </c>
      <c r="D448" s="70">
        <v>21</v>
      </c>
      <c r="E448" s="70">
        <v>2023</v>
      </c>
      <c r="F448" s="70" t="s">
        <v>1539</v>
      </c>
      <c r="G448" s="70" t="s">
        <v>2153</v>
      </c>
      <c r="H448" s="70" t="s">
        <v>2154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0</v>
      </c>
      <c r="AS448" s="71">
        <v>9</v>
      </c>
      <c r="AT448" s="71">
        <v>0</v>
      </c>
      <c r="AU448" s="71">
        <v>0</v>
      </c>
      <c r="AV448" s="71">
        <v>0</v>
      </c>
      <c r="AW448" s="71">
        <v>0</v>
      </c>
      <c r="AX448" s="71"/>
      <c r="AY448" s="72"/>
      <c r="AZ448" s="71">
        <v>0</v>
      </c>
      <c r="BA448" s="71">
        <v>296.90000000000003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2174</v>
      </c>
      <c r="B449" s="70">
        <v>357</v>
      </c>
      <c r="C449" s="70">
        <v>21</v>
      </c>
      <c r="D449" s="70">
        <v>21</v>
      </c>
      <c r="E449" s="70">
        <v>2024</v>
      </c>
      <c r="F449" s="70" t="s">
        <v>1554</v>
      </c>
      <c r="G449" s="70" t="s">
        <v>2153</v>
      </c>
      <c r="H449" s="70" t="s">
        <v>2154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2175</v>
      </c>
      <c r="B450" s="70">
        <v>358</v>
      </c>
      <c r="C450" s="70">
        <v>1</v>
      </c>
      <c r="D450" s="70">
        <v>22</v>
      </c>
      <c r="E450" s="70">
        <v>1990</v>
      </c>
      <c r="F450" s="70" t="s">
        <v>787</v>
      </c>
      <c r="G450" s="70" t="s">
        <v>2176</v>
      </c>
      <c r="H450" s="70" t="s">
        <v>2177</v>
      </c>
      <c r="I450" s="148"/>
      <c r="J450" s="71">
        <v>0.361297870186568</v>
      </c>
      <c r="K450" s="71">
        <v>0.19203905041312891</v>
      </c>
      <c r="L450" s="71">
        <v>0.49177051090483742</v>
      </c>
      <c r="M450" s="71">
        <v>0.75260009708808639</v>
      </c>
      <c r="N450" s="71">
        <v>1.0380676943715079</v>
      </c>
      <c r="O450" s="71">
        <v>0.45707428906205289</v>
      </c>
      <c r="P450" s="71">
        <v>0.80309345531379728</v>
      </c>
      <c r="Q450" s="71">
        <v>3.8000547852379198E-2</v>
      </c>
      <c r="R450" s="71">
        <v>0</v>
      </c>
      <c r="S450" s="71">
        <v>3.4257009354990681E-2</v>
      </c>
      <c r="T450" s="72"/>
      <c r="U450" s="71">
        <v>53789</v>
      </c>
      <c r="V450" s="71">
        <v>56</v>
      </c>
      <c r="W450" s="71">
        <v>7</v>
      </c>
      <c r="X450" s="71">
        <v>259</v>
      </c>
      <c r="Y450" s="71">
        <v>258</v>
      </c>
      <c r="Z450" s="71">
        <v>188</v>
      </c>
      <c r="AA450" s="71">
        <v>195</v>
      </c>
      <c r="AB450" s="71">
        <v>617</v>
      </c>
      <c r="AC450" s="71">
        <v>0</v>
      </c>
      <c r="AD450" s="71">
        <v>3.4257009354990681E-2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2178</v>
      </c>
      <c r="B451" s="70">
        <v>359</v>
      </c>
      <c r="C451" s="70">
        <v>2</v>
      </c>
      <c r="D451" s="70">
        <v>22</v>
      </c>
      <c r="E451" s="70">
        <v>2005</v>
      </c>
      <c r="F451" s="70" t="s">
        <v>789</v>
      </c>
      <c r="G451" s="70" t="s">
        <v>2176</v>
      </c>
      <c r="H451" s="70" t="s">
        <v>2177</v>
      </c>
      <c r="I451" s="148"/>
      <c r="J451" s="71">
        <v>0</v>
      </c>
      <c r="K451" s="71">
        <v>3.6444956742011508E-2</v>
      </c>
      <c r="L451" s="71">
        <v>0.52348745374071692</v>
      </c>
      <c r="M451" s="71">
        <v>0.95354325303076659</v>
      </c>
      <c r="N451" s="71">
        <v>1.300440699899216</v>
      </c>
      <c r="O451" s="71">
        <v>0.61979209900391097</v>
      </c>
      <c r="P451" s="71">
        <v>1.081162654227358</v>
      </c>
      <c r="Q451" s="71">
        <v>3.39346465577147E-2</v>
      </c>
      <c r="R451" s="71">
        <v>0</v>
      </c>
      <c r="S451" s="71">
        <v>3.6044106125858622E-2</v>
      </c>
      <c r="T451" s="72"/>
      <c r="U451" s="71">
        <v>0</v>
      </c>
      <c r="V451" s="71">
        <v>14</v>
      </c>
      <c r="W451" s="71">
        <v>7</v>
      </c>
      <c r="X451" s="71">
        <v>175</v>
      </c>
      <c r="Y451" s="71">
        <v>243</v>
      </c>
      <c r="Z451" s="71">
        <v>295</v>
      </c>
      <c r="AA451" s="71">
        <v>215</v>
      </c>
      <c r="AB451" s="71">
        <v>576</v>
      </c>
      <c r="AC451" s="71">
        <v>0</v>
      </c>
      <c r="AD451" s="71">
        <v>3.6044106125858622E-2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2179</v>
      </c>
      <c r="B452" s="70">
        <v>360</v>
      </c>
      <c r="C452" s="70">
        <v>3</v>
      </c>
      <c r="D452" s="70">
        <v>22</v>
      </c>
      <c r="E452" s="70">
        <v>2006</v>
      </c>
      <c r="F452" s="70" t="s">
        <v>790</v>
      </c>
      <c r="G452" s="70" t="s">
        <v>2176</v>
      </c>
      <c r="H452" s="70" t="s">
        <v>2177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2180</v>
      </c>
      <c r="B453" s="70">
        <v>361</v>
      </c>
      <c r="C453" s="70">
        <v>4</v>
      </c>
      <c r="D453" s="70">
        <v>22</v>
      </c>
      <c r="E453" s="70">
        <v>2007</v>
      </c>
      <c r="F453" s="70" t="s">
        <v>791</v>
      </c>
      <c r="G453" s="70" t="s">
        <v>2176</v>
      </c>
      <c r="H453" s="70" t="s">
        <v>2177</v>
      </c>
      <c r="I453" s="148"/>
      <c r="J453" s="71">
        <v>0</v>
      </c>
      <c r="K453" s="71">
        <v>6.6897083024994128E-2</v>
      </c>
      <c r="L453" s="71">
        <v>1.473759560254011</v>
      </c>
      <c r="M453" s="71">
        <v>1.055389915724102</v>
      </c>
      <c r="N453" s="71">
        <v>1.061717693957944</v>
      </c>
      <c r="O453" s="71">
        <v>0.61237942602062478</v>
      </c>
      <c r="P453" s="71">
        <v>1.077471797591822</v>
      </c>
      <c r="Q453" s="71">
        <v>3.3714365095019898E-2</v>
      </c>
      <c r="R453" s="71">
        <v>0</v>
      </c>
      <c r="S453" s="71">
        <v>4.3988415036554873E-2</v>
      </c>
      <c r="T453" s="72"/>
      <c r="U453" s="71">
        <v>0</v>
      </c>
      <c r="V453" s="71">
        <v>25</v>
      </c>
      <c r="W453" s="71">
        <v>24</v>
      </c>
      <c r="X453" s="71">
        <v>226</v>
      </c>
      <c r="Y453" s="71">
        <v>226</v>
      </c>
      <c r="Z453" s="71">
        <v>303</v>
      </c>
      <c r="AA453" s="71">
        <v>211</v>
      </c>
      <c r="AB453" s="71">
        <v>542</v>
      </c>
      <c r="AC453" s="71">
        <v>0</v>
      </c>
      <c r="AD453" s="71">
        <v>4.3988415036554873E-2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2181</v>
      </c>
      <c r="B454" s="70">
        <v>362</v>
      </c>
      <c r="C454" s="70">
        <v>5</v>
      </c>
      <c r="D454" s="70">
        <v>22</v>
      </c>
      <c r="E454" s="70">
        <v>2008</v>
      </c>
      <c r="F454" s="70" t="s">
        <v>792</v>
      </c>
      <c r="G454" s="70" t="s">
        <v>2176</v>
      </c>
      <c r="H454" s="70" t="s">
        <v>2177</v>
      </c>
      <c r="I454" s="148"/>
      <c r="J454" s="71">
        <v>0</v>
      </c>
      <c r="K454" s="71">
        <v>4.9589847611753203E-2</v>
      </c>
      <c r="L454" s="71">
        <v>1.3389447469625859</v>
      </c>
      <c r="M454" s="71">
        <v>1.1417249446737241</v>
      </c>
      <c r="N454" s="71">
        <v>0.98201717346159789</v>
      </c>
      <c r="O454" s="71">
        <v>0.57794711562536005</v>
      </c>
      <c r="P454" s="71">
        <v>1.0354384046208041</v>
      </c>
      <c r="Q454" s="71">
        <v>3.2985217729051698E-2</v>
      </c>
      <c r="R454" s="71">
        <v>0</v>
      </c>
      <c r="S454" s="71">
        <v>4.0673678468352778E-2</v>
      </c>
      <c r="T454" s="72"/>
      <c r="U454" s="71">
        <v>0</v>
      </c>
      <c r="V454" s="71">
        <v>25</v>
      </c>
      <c r="W454" s="71">
        <v>24</v>
      </c>
      <c r="X454" s="71">
        <v>226</v>
      </c>
      <c r="Y454" s="71">
        <v>230</v>
      </c>
      <c r="Z454" s="71">
        <v>296</v>
      </c>
      <c r="AA454" s="71">
        <v>203</v>
      </c>
      <c r="AB454" s="71">
        <v>539</v>
      </c>
      <c r="AC454" s="71">
        <v>0</v>
      </c>
      <c r="AD454" s="71">
        <v>4.0673678468352778E-2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2182</v>
      </c>
      <c r="B455" s="70">
        <v>363</v>
      </c>
      <c r="C455" s="70">
        <v>6</v>
      </c>
      <c r="D455" s="70">
        <v>22</v>
      </c>
      <c r="E455" s="70">
        <v>2009</v>
      </c>
      <c r="F455" s="70" t="s">
        <v>176</v>
      </c>
      <c r="G455" s="70" t="s">
        <v>2176</v>
      </c>
      <c r="H455" s="70" t="s">
        <v>2177</v>
      </c>
      <c r="I455" s="148"/>
      <c r="J455" s="71">
        <v>0</v>
      </c>
      <c r="K455" s="71">
        <v>4.1403479589490297E-2</v>
      </c>
      <c r="L455" s="71">
        <v>0.48058182346985462</v>
      </c>
      <c r="M455" s="71">
        <v>1.1197451545094641</v>
      </c>
      <c r="N455" s="71">
        <v>0.95521184480050514</v>
      </c>
      <c r="O455" s="71">
        <v>0.58355241793163126</v>
      </c>
      <c r="P455" s="71">
        <v>0.94897526377038377</v>
      </c>
      <c r="Q455" s="71">
        <v>3.0139734270359299E-2</v>
      </c>
      <c r="R455" s="71">
        <v>0</v>
      </c>
      <c r="S455" s="71">
        <v>4.3496851829391801E-2</v>
      </c>
      <c r="T455" s="72"/>
      <c r="U455" s="71">
        <v>0</v>
      </c>
      <c r="V455" s="71">
        <v>20</v>
      </c>
      <c r="W455" s="71">
        <v>12</v>
      </c>
      <c r="X455" s="71">
        <v>226</v>
      </c>
      <c r="Y455" s="71">
        <v>222</v>
      </c>
      <c r="Z455" s="71">
        <v>295</v>
      </c>
      <c r="AA455" s="71">
        <v>191</v>
      </c>
      <c r="AB455" s="71">
        <v>517</v>
      </c>
      <c r="AC455" s="71">
        <v>0</v>
      </c>
      <c r="AD455" s="71">
        <v>4.3496851829391801E-2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2183</v>
      </c>
      <c r="B456" s="70">
        <v>364</v>
      </c>
      <c r="C456" s="70">
        <v>7</v>
      </c>
      <c r="D456" s="70">
        <v>22</v>
      </c>
      <c r="E456" s="70">
        <v>2010</v>
      </c>
      <c r="F456" s="70" t="s">
        <v>177</v>
      </c>
      <c r="G456" s="70" t="s">
        <v>2176</v>
      </c>
      <c r="H456" s="70" t="s">
        <v>2177</v>
      </c>
      <c r="I456" s="148"/>
      <c r="J456" s="71">
        <v>0</v>
      </c>
      <c r="K456" s="71">
        <v>4.4355080614849648E-2</v>
      </c>
      <c r="L456" s="71">
        <v>0.48939772467400339</v>
      </c>
      <c r="M456" s="71">
        <v>1.156917680780519</v>
      </c>
      <c r="N456" s="71">
        <v>1.034916081545189</v>
      </c>
      <c r="O456" s="71">
        <v>0.58282230331439355</v>
      </c>
      <c r="P456" s="71">
        <v>0.94780312021537472</v>
      </c>
      <c r="Q456" s="71">
        <v>3.23054910527516E-2</v>
      </c>
      <c r="R456" s="71">
        <v>0</v>
      </c>
      <c r="S456" s="71">
        <v>3.7374716420715243E-2</v>
      </c>
      <c r="T456" s="72"/>
      <c r="U456" s="71">
        <v>0</v>
      </c>
      <c r="V456" s="71">
        <v>20</v>
      </c>
      <c r="W456" s="71">
        <v>12</v>
      </c>
      <c r="X456" s="71">
        <v>226</v>
      </c>
      <c r="Y456" s="71">
        <v>226</v>
      </c>
      <c r="Z456" s="71">
        <v>296</v>
      </c>
      <c r="AA456" s="71">
        <v>186</v>
      </c>
      <c r="AB456" s="71">
        <v>531</v>
      </c>
      <c r="AC456" s="71">
        <v>0</v>
      </c>
      <c r="AD456" s="71">
        <v>3.7374716420715243E-2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2184</v>
      </c>
      <c r="B457" s="70">
        <v>365</v>
      </c>
      <c r="C457" s="70">
        <v>8</v>
      </c>
      <c r="D457" s="70">
        <v>22</v>
      </c>
      <c r="E457" s="70">
        <v>2011</v>
      </c>
      <c r="F457" s="70" t="s">
        <v>178</v>
      </c>
      <c r="G457" s="70" t="s">
        <v>2176</v>
      </c>
      <c r="H457" s="70" t="s">
        <v>2177</v>
      </c>
      <c r="I457" s="148"/>
      <c r="J457" s="71">
        <v>0</v>
      </c>
      <c r="K457" s="71">
        <v>5.5671394707004183E-2</v>
      </c>
      <c r="L457" s="71">
        <v>0.43667069802553982</v>
      </c>
      <c r="M457" s="71">
        <v>1.2732018400906171</v>
      </c>
      <c r="N457" s="71">
        <v>0.93315134683922385</v>
      </c>
      <c r="O457" s="71">
        <v>0.56464833627305877</v>
      </c>
      <c r="P457" s="71">
        <v>0.92536159704212639</v>
      </c>
      <c r="Q457" s="71">
        <v>3.5720114278055499E-2</v>
      </c>
      <c r="R457" s="71">
        <v>0</v>
      </c>
      <c r="S457" s="71">
        <v>3.7777615216559472E-2</v>
      </c>
      <c r="T457" s="72"/>
      <c r="U457" s="71">
        <v>0</v>
      </c>
      <c r="V457" s="71">
        <v>20</v>
      </c>
      <c r="W457" s="71">
        <v>12</v>
      </c>
      <c r="X457" s="71">
        <v>226</v>
      </c>
      <c r="Y457" s="71">
        <v>217</v>
      </c>
      <c r="Z457" s="71">
        <v>293</v>
      </c>
      <c r="AA457" s="71">
        <v>187</v>
      </c>
      <c r="AB457" s="71">
        <v>509</v>
      </c>
      <c r="AC457" s="71">
        <v>0</v>
      </c>
      <c r="AD457" s="71">
        <v>3.7777615216559472E-2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2185</v>
      </c>
      <c r="B458" s="70">
        <v>366</v>
      </c>
      <c r="C458" s="70">
        <v>9</v>
      </c>
      <c r="D458" s="70">
        <v>22</v>
      </c>
      <c r="E458" s="70">
        <v>2012</v>
      </c>
      <c r="F458" s="70" t="s">
        <v>179</v>
      </c>
      <c r="G458" s="70" t="s">
        <v>2176</v>
      </c>
      <c r="H458" s="70" t="s">
        <v>2177</v>
      </c>
      <c r="I458" s="148"/>
      <c r="J458" s="71">
        <v>0</v>
      </c>
      <c r="K458" s="71">
        <v>5.0250477141061907E-2</v>
      </c>
      <c r="L458" s="71">
        <v>0.44399050384307459</v>
      </c>
      <c r="M458" s="71">
        <v>1.1462748920199111</v>
      </c>
      <c r="N458" s="71">
        <v>0.87885820442951146</v>
      </c>
      <c r="O458" s="71">
        <v>0.54490933148153164</v>
      </c>
      <c r="P458" s="71">
        <v>0.88583693773448102</v>
      </c>
      <c r="Q458" s="71">
        <v>3.7589249333533699E-2</v>
      </c>
      <c r="R458" s="71">
        <v>0</v>
      </c>
      <c r="S458" s="71">
        <v>4.817593093466141E-2</v>
      </c>
      <c r="T458" s="72"/>
      <c r="U458" s="71">
        <v>0</v>
      </c>
      <c r="V458" s="71">
        <v>20</v>
      </c>
      <c r="W458" s="71">
        <v>12</v>
      </c>
      <c r="X458" s="71">
        <v>226</v>
      </c>
      <c r="Y458" s="71">
        <v>211</v>
      </c>
      <c r="Z458" s="71">
        <v>285</v>
      </c>
      <c r="AA458" s="71">
        <v>178</v>
      </c>
      <c r="AB458" s="71">
        <v>493</v>
      </c>
      <c r="AC458" s="71">
        <v>0</v>
      </c>
      <c r="AD458" s="71">
        <v>4.817593093466141E-2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2186</v>
      </c>
      <c r="B459" s="70">
        <v>367</v>
      </c>
      <c r="C459" s="70">
        <v>10</v>
      </c>
      <c r="D459" s="70">
        <v>22</v>
      </c>
      <c r="E459" s="70">
        <v>2013</v>
      </c>
      <c r="F459" s="70" t="s">
        <v>180</v>
      </c>
      <c r="G459" s="70" t="s">
        <v>2176</v>
      </c>
      <c r="H459" s="70" t="s">
        <v>2177</v>
      </c>
      <c r="I459" s="148"/>
      <c r="J459" s="71">
        <v>0</v>
      </c>
      <c r="K459" s="71">
        <v>4.1335295888019687E-2</v>
      </c>
      <c r="L459" s="71">
        <v>0.45133247288064821</v>
      </c>
      <c r="M459" s="71">
        <v>1.1050304052984059</v>
      </c>
      <c r="N459" s="71">
        <v>0.93169399422940913</v>
      </c>
      <c r="O459" s="71">
        <v>0.54724339826578616</v>
      </c>
      <c r="P459" s="71">
        <v>0.85920259422062095</v>
      </c>
      <c r="Q459" s="71">
        <v>3.7671833279626699E-2</v>
      </c>
      <c r="R459" s="71">
        <v>0</v>
      </c>
      <c r="S459" s="71">
        <v>4.3733605182072761E-2</v>
      </c>
      <c r="T459" s="72"/>
      <c r="U459" s="71">
        <v>0</v>
      </c>
      <c r="V459" s="71">
        <v>20</v>
      </c>
      <c r="W459" s="71">
        <v>12</v>
      </c>
      <c r="X459" s="71">
        <v>226</v>
      </c>
      <c r="Y459" s="71">
        <v>209</v>
      </c>
      <c r="Z459" s="71">
        <v>299</v>
      </c>
      <c r="AA459" s="71">
        <v>172</v>
      </c>
      <c r="AB459" s="71">
        <v>487</v>
      </c>
      <c r="AC459" s="71">
        <v>0</v>
      </c>
      <c r="AD459" s="71">
        <v>4.3733605182072761E-2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2187</v>
      </c>
      <c r="B460" s="70">
        <v>368</v>
      </c>
      <c r="C460" s="70">
        <v>11</v>
      </c>
      <c r="D460" s="70">
        <v>22</v>
      </c>
      <c r="E460" s="70">
        <v>2014</v>
      </c>
      <c r="F460" s="70" t="s">
        <v>181</v>
      </c>
      <c r="G460" s="70" t="s">
        <v>2176</v>
      </c>
      <c r="H460" s="70" t="s">
        <v>2177</v>
      </c>
      <c r="I460" s="148"/>
      <c r="J460" s="71">
        <v>0</v>
      </c>
      <c r="K460" s="71">
        <v>5.8248459513452318E-2</v>
      </c>
      <c r="L460" s="71">
        <v>0.65006150502112281</v>
      </c>
      <c r="M460" s="71">
        <v>1.0514117921256529</v>
      </c>
      <c r="N460" s="71">
        <v>0.92366986421241115</v>
      </c>
      <c r="O460" s="71">
        <v>0.49352315639987138</v>
      </c>
      <c r="P460" s="71">
        <v>0.87371125619739387</v>
      </c>
      <c r="Q460" s="71">
        <v>3.6218097586011203E-2</v>
      </c>
      <c r="R460" s="71">
        <v>0</v>
      </c>
      <c r="S460" s="71">
        <v>4.0126272909392198E-2</v>
      </c>
      <c r="T460" s="72"/>
      <c r="U460" s="71">
        <v>0</v>
      </c>
      <c r="V460" s="71">
        <v>24</v>
      </c>
      <c r="W460" s="71">
        <v>24</v>
      </c>
      <c r="X460" s="71">
        <v>216</v>
      </c>
      <c r="Y460" s="71">
        <v>209</v>
      </c>
      <c r="Z460" s="71">
        <v>284</v>
      </c>
      <c r="AA460" s="71">
        <v>174</v>
      </c>
      <c r="AB460" s="71">
        <v>488</v>
      </c>
      <c r="AC460" s="71">
        <v>0</v>
      </c>
      <c r="AD460" s="71">
        <v>4.0126272909392198E-2</v>
      </c>
      <c r="AE460" s="72"/>
      <c r="AF460" s="71"/>
      <c r="AG460" s="71"/>
      <c r="AH460" s="71"/>
      <c r="AI460" s="71"/>
      <c r="AJ460" s="71"/>
      <c r="AK460" s="71"/>
      <c r="AL460" s="71"/>
      <c r="AM460" s="71"/>
      <c r="AN460" s="71"/>
      <c r="AO460" s="71"/>
      <c r="AP460" s="71"/>
      <c r="AQ460" s="72"/>
      <c r="AR460" s="71">
        <v>3</v>
      </c>
      <c r="AS460" s="71">
        <v>0</v>
      </c>
      <c r="AT460" s="71">
        <v>0</v>
      </c>
      <c r="AU460" s="71">
        <v>0</v>
      </c>
      <c r="AV460" s="71">
        <v>0</v>
      </c>
      <c r="AW460" s="71">
        <v>0</v>
      </c>
      <c r="AX460" s="71"/>
      <c r="AY460" s="72"/>
      <c r="AZ460" s="71">
        <v>14</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2188</v>
      </c>
      <c r="B461" s="70">
        <v>369</v>
      </c>
      <c r="C461" s="70">
        <v>12</v>
      </c>
      <c r="D461" s="70">
        <v>22</v>
      </c>
      <c r="E461" s="70">
        <v>2015</v>
      </c>
      <c r="F461" s="70" t="s">
        <v>182</v>
      </c>
      <c r="G461" s="70" t="s">
        <v>2176</v>
      </c>
      <c r="H461" s="70" t="s">
        <v>2177</v>
      </c>
      <c r="I461" s="148"/>
      <c r="J461" s="71">
        <v>0</v>
      </c>
      <c r="K461" s="71">
        <v>5.4205934894827348E-2</v>
      </c>
      <c r="L461" s="71">
        <v>0.70131791970592028</v>
      </c>
      <c r="M461" s="71">
        <v>1.120856530074781</v>
      </c>
      <c r="N461" s="71">
        <v>0.77651792921692853</v>
      </c>
      <c r="O461" s="71">
        <v>0.47160687530466766</v>
      </c>
      <c r="P461" s="71">
        <v>0.88445213155011559</v>
      </c>
      <c r="Q461" s="71">
        <v>3.4365372360066003E-2</v>
      </c>
      <c r="R461" s="71">
        <v>0</v>
      </c>
      <c r="S461" s="71">
        <v>4.8596650300026419E-2</v>
      </c>
      <c r="T461" s="72"/>
      <c r="U461" s="71">
        <v>0</v>
      </c>
      <c r="V461" s="71">
        <v>24</v>
      </c>
      <c r="W461" s="71">
        <v>24</v>
      </c>
      <c r="X461" s="71">
        <v>216</v>
      </c>
      <c r="Y461" s="71">
        <v>205</v>
      </c>
      <c r="Z461" s="71">
        <v>274</v>
      </c>
      <c r="AA461" s="71">
        <v>176</v>
      </c>
      <c r="AB461" s="71">
        <v>473</v>
      </c>
      <c r="AC461" s="71">
        <v>0</v>
      </c>
      <c r="AD461" s="71">
        <v>4.8596650300026419E-2</v>
      </c>
      <c r="AE461" s="72"/>
      <c r="AF461" s="71">
        <v>0</v>
      </c>
      <c r="AG461" s="71">
        <v>41674.5723100225</v>
      </c>
      <c r="AH461" s="71">
        <v>147482.73780735489</v>
      </c>
      <c r="AI461" s="71">
        <v>1402709.857258904</v>
      </c>
      <c r="AJ461" s="71">
        <v>1007773.443230347</v>
      </c>
      <c r="AK461" s="71">
        <v>0</v>
      </c>
      <c r="AL461" s="71">
        <v>0</v>
      </c>
      <c r="AM461" s="71">
        <v>64822.665839625697</v>
      </c>
      <c r="AN461" s="71">
        <v>0</v>
      </c>
      <c r="AO461" s="71">
        <v>0</v>
      </c>
      <c r="AP461" s="71">
        <v>2664463.276446254</v>
      </c>
      <c r="AQ461" s="72"/>
      <c r="AR461" s="71">
        <v>4</v>
      </c>
      <c r="AS461" s="71">
        <v>2</v>
      </c>
      <c r="AT461" s="71">
        <v>0</v>
      </c>
      <c r="AU461" s="71">
        <v>0</v>
      </c>
      <c r="AV461" s="71">
        <v>0</v>
      </c>
      <c r="AW461" s="71">
        <v>0</v>
      </c>
      <c r="AX461" s="71"/>
      <c r="AY461" s="72"/>
      <c r="AZ461" s="71">
        <v>23.4</v>
      </c>
      <c r="BA461" s="71">
        <v>67.400000000000006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2189</v>
      </c>
      <c r="B462" s="70">
        <v>370</v>
      </c>
      <c r="C462" s="70">
        <v>13</v>
      </c>
      <c r="D462" s="70">
        <v>22</v>
      </c>
      <c r="E462" s="70">
        <v>2016</v>
      </c>
      <c r="F462" s="70" t="s">
        <v>155</v>
      </c>
      <c r="G462" s="1064" t="s">
        <v>2176</v>
      </c>
      <c r="H462" s="70" t="s">
        <v>2177</v>
      </c>
      <c r="I462" s="148"/>
      <c r="J462" s="71">
        <v>0</v>
      </c>
      <c r="K462" s="71">
        <v>5.45316680734639E-2</v>
      </c>
      <c r="L462" s="71">
        <v>0.67398586399853899</v>
      </c>
      <c r="M462" s="71">
        <v>0.90608513172424865</v>
      </c>
      <c r="N462" s="71">
        <v>0.82268297263662848</v>
      </c>
      <c r="O462" s="71">
        <v>0.46247934270411961</v>
      </c>
      <c r="P462" s="71">
        <v>0.85513506039468645</v>
      </c>
      <c r="Q462" s="71">
        <v>3.1784412533087732E-2</v>
      </c>
      <c r="R462" s="71">
        <v>0</v>
      </c>
      <c r="S462" s="71">
        <v>4.7469827352735958E-2</v>
      </c>
      <c r="T462" s="72"/>
      <c r="U462" s="71">
        <v>0</v>
      </c>
      <c r="V462" s="71">
        <v>24</v>
      </c>
      <c r="W462" s="71">
        <v>24</v>
      </c>
      <c r="X462" s="71">
        <v>216</v>
      </c>
      <c r="Y462" s="71">
        <v>204</v>
      </c>
      <c r="Z462" s="71">
        <v>272</v>
      </c>
      <c r="AA462" s="71">
        <v>176</v>
      </c>
      <c r="AB462" s="71">
        <v>450</v>
      </c>
      <c r="AC462" s="71">
        <v>0</v>
      </c>
      <c r="AD462" s="71">
        <v>4.7469827352735958E-2</v>
      </c>
      <c r="AE462" s="72"/>
      <c r="AF462" s="71">
        <v>0</v>
      </c>
      <c r="AG462" s="71">
        <v>40297.355881440417</v>
      </c>
      <c r="AH462" s="71">
        <v>110070.57865429419</v>
      </c>
      <c r="AI462" s="71">
        <v>1364605.512353179</v>
      </c>
      <c r="AJ462" s="71">
        <v>1001604.23724039</v>
      </c>
      <c r="AK462" s="71">
        <v>0</v>
      </c>
      <c r="AL462" s="71">
        <v>0</v>
      </c>
      <c r="AM462" s="71">
        <v>61718.524335704133</v>
      </c>
      <c r="AN462" s="71">
        <v>0</v>
      </c>
      <c r="AO462" s="71">
        <v>0</v>
      </c>
      <c r="AP462" s="71">
        <v>2578296.2084650081</v>
      </c>
      <c r="AQ462" s="72"/>
      <c r="AR462" s="71">
        <v>4</v>
      </c>
      <c r="AS462" s="71">
        <v>2</v>
      </c>
      <c r="AT462" s="71">
        <v>0</v>
      </c>
      <c r="AU462" s="71">
        <v>0</v>
      </c>
      <c r="AV462" s="71">
        <v>0</v>
      </c>
      <c r="AW462" s="71">
        <v>0</v>
      </c>
      <c r="AX462" s="71"/>
      <c r="AY462" s="72"/>
      <c r="AZ462" s="71">
        <v>23.4</v>
      </c>
      <c r="BA462" s="71">
        <v>67.400000000000006</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2190</v>
      </c>
      <c r="B463" s="70">
        <v>371</v>
      </c>
      <c r="C463" s="70">
        <v>14</v>
      </c>
      <c r="D463" s="70">
        <v>22</v>
      </c>
      <c r="E463" s="70">
        <v>2017</v>
      </c>
      <c r="F463" s="70" t="s">
        <v>156</v>
      </c>
      <c r="G463" s="1064" t="s">
        <v>2176</v>
      </c>
      <c r="H463" s="70" t="s">
        <v>2177</v>
      </c>
      <c r="I463" s="148"/>
      <c r="J463" s="71">
        <v>0</v>
      </c>
      <c r="K463" s="71">
        <v>5.3777931268478282E-2</v>
      </c>
      <c r="L463" s="71">
        <v>0.66278747695111251</v>
      </c>
      <c r="M463" s="71">
        <v>0.86077876720679458</v>
      </c>
      <c r="N463" s="71">
        <v>0.83512210552870525</v>
      </c>
      <c r="O463" s="71">
        <v>0.45660532879290078</v>
      </c>
      <c r="P463" s="71">
        <v>0.86902985980716241</v>
      </c>
      <c r="Q463" s="71">
        <v>2.95750877753869E-2</v>
      </c>
      <c r="R463" s="71">
        <v>0</v>
      </c>
      <c r="S463" s="71">
        <v>0.11384158940108012</v>
      </c>
      <c r="T463" s="72"/>
      <c r="U463" s="71">
        <v>0</v>
      </c>
      <c r="V463" s="71">
        <v>24</v>
      </c>
      <c r="W463" s="71">
        <v>24</v>
      </c>
      <c r="X463" s="71">
        <v>216</v>
      </c>
      <c r="Y463" s="71">
        <v>201</v>
      </c>
      <c r="Z463" s="71">
        <v>273</v>
      </c>
      <c r="AA463" s="71">
        <v>180</v>
      </c>
      <c r="AB463" s="71">
        <v>433</v>
      </c>
      <c r="AC463" s="71">
        <v>0</v>
      </c>
      <c r="AD463" s="71">
        <v>0.11384158940108011</v>
      </c>
      <c r="AE463" s="72"/>
      <c r="AF463" s="71">
        <v>0</v>
      </c>
      <c r="AG463" s="71">
        <v>40189.319037222624</v>
      </c>
      <c r="AH463" s="71">
        <v>141957.2259061895</v>
      </c>
      <c r="AI463" s="71">
        <v>1351622.2570961041</v>
      </c>
      <c r="AJ463" s="71">
        <v>984038.94290153577</v>
      </c>
      <c r="AK463" s="71">
        <v>0</v>
      </c>
      <c r="AL463" s="71">
        <v>0</v>
      </c>
      <c r="AM463" s="71">
        <v>59479.859981960799</v>
      </c>
      <c r="AN463" s="71">
        <v>0</v>
      </c>
      <c r="AO463" s="71">
        <v>0</v>
      </c>
      <c r="AP463" s="71">
        <v>2577287.6049230127</v>
      </c>
      <c r="AQ463" s="72"/>
      <c r="AR463" s="71">
        <v>4</v>
      </c>
      <c r="AS463" s="71">
        <v>5</v>
      </c>
      <c r="AT463" s="71">
        <v>0</v>
      </c>
      <c r="AU463" s="71">
        <v>0</v>
      </c>
      <c r="AV463" s="71">
        <v>0</v>
      </c>
      <c r="AW463" s="71">
        <v>0</v>
      </c>
      <c r="AX463" s="71"/>
      <c r="AY463" s="72"/>
      <c r="AZ463" s="71">
        <v>23.4</v>
      </c>
      <c r="BA463" s="71">
        <v>937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2191</v>
      </c>
      <c r="B464" s="70">
        <v>372</v>
      </c>
      <c r="C464" s="70">
        <v>15</v>
      </c>
      <c r="D464" s="70">
        <v>22</v>
      </c>
      <c r="E464" s="70">
        <v>2018</v>
      </c>
      <c r="F464" s="70" t="s">
        <v>183</v>
      </c>
      <c r="G464" s="70" t="s">
        <v>2176</v>
      </c>
      <c r="H464" s="70" t="s">
        <v>2177</v>
      </c>
      <c r="I464" s="148"/>
      <c r="J464" s="71">
        <v>0</v>
      </c>
      <c r="K464" s="71">
        <v>5.046287548735881E-2</v>
      </c>
      <c r="L464" s="71">
        <v>0.59418859540624736</v>
      </c>
      <c r="M464" s="71">
        <v>0.83772506926556201</v>
      </c>
      <c r="N464" s="71">
        <v>0.76914489868349223</v>
      </c>
      <c r="O464" s="71">
        <v>0.42505098240172651</v>
      </c>
      <c r="P464" s="71">
        <v>0.86515921548081287</v>
      </c>
      <c r="Q464" s="71">
        <v>2.6239665019402499E-2</v>
      </c>
      <c r="R464" s="71">
        <v>0</v>
      </c>
      <c r="S464" s="71">
        <v>0.14225953758408405</v>
      </c>
      <c r="T464" s="72"/>
      <c r="U464" s="71">
        <v>0</v>
      </c>
      <c r="V464" s="71">
        <v>24</v>
      </c>
      <c r="W464" s="71">
        <v>24</v>
      </c>
      <c r="X464" s="71">
        <v>216</v>
      </c>
      <c r="Y464" s="71">
        <v>191</v>
      </c>
      <c r="Z464" s="71">
        <v>259</v>
      </c>
      <c r="AA464" s="71">
        <v>181</v>
      </c>
      <c r="AB464" s="71">
        <v>414</v>
      </c>
      <c r="AC464" s="71">
        <v>0</v>
      </c>
      <c r="AD464" s="71">
        <v>0.14225953758408411</v>
      </c>
      <c r="AE464" s="72"/>
      <c r="AF464" s="71">
        <v>0</v>
      </c>
      <c r="AG464" s="71">
        <v>35699.930139852753</v>
      </c>
      <c r="AH464" s="71">
        <v>134139.20792327321</v>
      </c>
      <c r="AI464" s="71">
        <v>1291042.7517202829</v>
      </c>
      <c r="AJ464" s="71">
        <v>897410.72963574424</v>
      </c>
      <c r="AK464" s="71">
        <v>0</v>
      </c>
      <c r="AL464" s="71">
        <v>0</v>
      </c>
      <c r="AM464" s="71">
        <v>56987.559834622632</v>
      </c>
      <c r="AN464" s="71">
        <v>0</v>
      </c>
      <c r="AO464" s="71">
        <v>0</v>
      </c>
      <c r="AP464" s="71">
        <v>2415280.1792537761</v>
      </c>
      <c r="AQ464" s="72"/>
      <c r="AR464" s="71">
        <v>5</v>
      </c>
      <c r="AS464" s="71">
        <v>5</v>
      </c>
      <c r="AT464" s="71">
        <v>0</v>
      </c>
      <c r="AU464" s="71">
        <v>0</v>
      </c>
      <c r="AV464" s="71">
        <v>0</v>
      </c>
      <c r="AW464" s="71">
        <v>0</v>
      </c>
      <c r="AX464" s="71"/>
      <c r="AY464" s="72"/>
      <c r="AZ464" s="71">
        <v>29</v>
      </c>
      <c r="BA464" s="71">
        <v>937</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2192</v>
      </c>
      <c r="B465" s="70">
        <v>373</v>
      </c>
      <c r="C465" s="70">
        <v>16</v>
      </c>
      <c r="D465" s="70">
        <v>22</v>
      </c>
      <c r="E465" s="70">
        <v>2019</v>
      </c>
      <c r="F465" s="70" t="s">
        <v>158</v>
      </c>
      <c r="G465" s="70" t="s">
        <v>2176</v>
      </c>
      <c r="H465" s="70" t="s">
        <v>2177</v>
      </c>
      <c r="I465" s="148"/>
      <c r="J465" s="71">
        <v>0</v>
      </c>
      <c r="K465" s="71">
        <v>4.5806097844051652E-2</v>
      </c>
      <c r="L465" s="71">
        <v>0.59742290292582523</v>
      </c>
      <c r="M465" s="71">
        <v>0.80221081630708246</v>
      </c>
      <c r="N465" s="71">
        <v>0.68267841517678229</v>
      </c>
      <c r="O465" s="71">
        <v>0.4328610096952763</v>
      </c>
      <c r="P465" s="71">
        <v>0.78018110754894798</v>
      </c>
      <c r="Q465" s="71">
        <v>2.4745798037133698E-2</v>
      </c>
      <c r="R465" s="71">
        <v>0</v>
      </c>
      <c r="S465" s="71">
        <v>0.12379641520068715</v>
      </c>
      <c r="T465" s="72"/>
      <c r="U465" s="71">
        <v>0</v>
      </c>
      <c r="V465" s="71">
        <v>24</v>
      </c>
      <c r="W465" s="71">
        <v>24</v>
      </c>
      <c r="X465" s="71">
        <v>216</v>
      </c>
      <c r="Y465" s="71">
        <v>191</v>
      </c>
      <c r="Z465" s="71">
        <v>271</v>
      </c>
      <c r="AA465" s="71">
        <v>162</v>
      </c>
      <c r="AB465" s="71">
        <v>401</v>
      </c>
      <c r="AC465" s="71">
        <v>0</v>
      </c>
      <c r="AD465" s="71">
        <v>0.1237964152006872</v>
      </c>
      <c r="AE465" s="72"/>
      <c r="AF465" s="71">
        <v>0</v>
      </c>
      <c r="AG465" s="71">
        <v>34566.989052390018</v>
      </c>
      <c r="AH465" s="71">
        <v>141684.8498099735</v>
      </c>
      <c r="AI465" s="71">
        <v>1322995.5711863791</v>
      </c>
      <c r="AJ465" s="71">
        <v>871859.84909079003</v>
      </c>
      <c r="AK465" s="71">
        <v>0</v>
      </c>
      <c r="AL465" s="71">
        <v>0</v>
      </c>
      <c r="AM465" s="71">
        <v>54613.181273616217</v>
      </c>
      <c r="AN465" s="71">
        <v>0</v>
      </c>
      <c r="AO465" s="71">
        <v>0</v>
      </c>
      <c r="AP465" s="71">
        <v>2425720.4404131491</v>
      </c>
      <c r="AQ465" s="72"/>
      <c r="AR465" s="71">
        <v>5</v>
      </c>
      <c r="AS465" s="71">
        <v>9</v>
      </c>
      <c r="AT465" s="71">
        <v>0</v>
      </c>
      <c r="AU465" s="71">
        <v>0</v>
      </c>
      <c r="AV465" s="71">
        <v>0</v>
      </c>
      <c r="AW465" s="71">
        <v>0</v>
      </c>
      <c r="AX465" s="71"/>
      <c r="AY465" s="72"/>
      <c r="AZ465" s="71">
        <v>28.9</v>
      </c>
      <c r="BA465" s="71">
        <v>1469.5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2193</v>
      </c>
      <c r="B466" s="70">
        <v>374</v>
      </c>
      <c r="C466" s="70">
        <v>17</v>
      </c>
      <c r="D466" s="70">
        <v>22</v>
      </c>
      <c r="E466" s="70">
        <v>2020</v>
      </c>
      <c r="F466" s="70" t="s">
        <v>159</v>
      </c>
      <c r="G466" s="70" t="s">
        <v>2176</v>
      </c>
      <c r="H466" s="70" t="s">
        <v>2177</v>
      </c>
      <c r="I466" s="148"/>
      <c r="J466" s="71">
        <v>0</v>
      </c>
      <c r="K466" s="71">
        <v>2.8358640341202612E-2</v>
      </c>
      <c r="L466" s="71">
        <v>0.13344109792660755</v>
      </c>
      <c r="M466" s="71">
        <v>0.67185554513909418</v>
      </c>
      <c r="N466" s="71">
        <v>0.67627383097077753</v>
      </c>
      <c r="O466" s="71">
        <v>0.36665251012145339</v>
      </c>
      <c r="P466" s="71">
        <v>0.72042257010885191</v>
      </c>
      <c r="Q466" s="71">
        <v>2.32305250191744E-2</v>
      </c>
      <c r="R466" s="71">
        <v>0</v>
      </c>
      <c r="S466" s="71">
        <v>0.1011585435102802</v>
      </c>
      <c r="T466" s="72"/>
      <c r="U466" s="71">
        <v>0</v>
      </c>
      <c r="V466" s="71">
        <v>13</v>
      </c>
      <c r="W466" s="71">
        <v>6</v>
      </c>
      <c r="X466" s="71">
        <v>201</v>
      </c>
      <c r="Y466" s="71">
        <v>193</v>
      </c>
      <c r="Z466" s="71">
        <v>262</v>
      </c>
      <c r="AA466" s="71">
        <v>159</v>
      </c>
      <c r="AB466" s="71">
        <v>394</v>
      </c>
      <c r="AC466" s="71">
        <v>0</v>
      </c>
      <c r="AD466" s="71">
        <v>0.1011585435102802</v>
      </c>
      <c r="AE466" s="72"/>
      <c r="AF466" s="71"/>
      <c r="AG466" s="71">
        <v>20448.832502558915</v>
      </c>
      <c r="AH466" s="71">
        <v>34336.009269260503</v>
      </c>
      <c r="AI466" s="71">
        <v>1161432.1340505192</v>
      </c>
      <c r="AJ466" s="71">
        <v>881579.69730619551</v>
      </c>
      <c r="AK466" s="71"/>
      <c r="AL466" s="71"/>
      <c r="AM466" s="71">
        <v>51421.377431300287</v>
      </c>
      <c r="AN466" s="71"/>
      <c r="AO466" s="71"/>
      <c r="AP466" s="71">
        <v>2149218.0505598346</v>
      </c>
      <c r="AQ466" s="72"/>
      <c r="AR466" s="71">
        <v>5</v>
      </c>
      <c r="AS466" s="71">
        <v>10</v>
      </c>
      <c r="AT466" s="71">
        <v>0</v>
      </c>
      <c r="AU466" s="71">
        <v>0</v>
      </c>
      <c r="AV466" s="71">
        <v>0</v>
      </c>
      <c r="AW466" s="71">
        <v>0</v>
      </c>
      <c r="AX466" s="71"/>
      <c r="AY466" s="72"/>
      <c r="AZ466" s="71">
        <v>28.9</v>
      </c>
      <c r="BA466" s="71">
        <v>1489.5</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2194</v>
      </c>
      <c r="B467" s="70">
        <v>374</v>
      </c>
      <c r="C467" s="70">
        <v>18</v>
      </c>
      <c r="D467" s="70">
        <v>22</v>
      </c>
      <c r="E467" s="70">
        <v>2021</v>
      </c>
      <c r="F467" s="70" t="s">
        <v>160</v>
      </c>
      <c r="G467" s="70" t="s">
        <v>2176</v>
      </c>
      <c r="H467" s="70" t="s">
        <v>2177</v>
      </c>
      <c r="I467" s="148"/>
      <c r="J467" s="71">
        <v>0</v>
      </c>
      <c r="K467" s="71">
        <v>3.0409360581917531E-2</v>
      </c>
      <c r="L467" s="71">
        <v>0.17506418023066328</v>
      </c>
      <c r="M467" s="71">
        <v>0.75996962750092079</v>
      </c>
      <c r="N467" s="71">
        <v>0.76125820892107032</v>
      </c>
      <c r="O467" s="71">
        <v>0.35881181615337904</v>
      </c>
      <c r="P467" s="71">
        <v>0.74810419416209939</v>
      </c>
      <c r="Q467" s="71">
        <v>2.2712584777602601E-2</v>
      </c>
      <c r="R467" s="71">
        <v>0</v>
      </c>
      <c r="S467" s="71">
        <v>0.1235366640577063</v>
      </c>
      <c r="T467" s="72"/>
      <c r="U467" s="71"/>
      <c r="V467" s="71">
        <v>13</v>
      </c>
      <c r="W467" s="71">
        <v>6</v>
      </c>
      <c r="X467" s="71">
        <v>201</v>
      </c>
      <c r="Y467" s="71">
        <v>199</v>
      </c>
      <c r="Z467" s="71">
        <v>264</v>
      </c>
      <c r="AA467" s="71">
        <v>161</v>
      </c>
      <c r="AB467" s="71">
        <v>389</v>
      </c>
      <c r="AC467" s="71">
        <v>0</v>
      </c>
      <c r="AD467" s="71">
        <v>0.1235366640577063</v>
      </c>
      <c r="AE467" s="72"/>
      <c r="AF467" s="71">
        <v>0</v>
      </c>
      <c r="AG467" s="71">
        <v>21058.066571323299</v>
      </c>
      <c r="AH467" s="71">
        <v>41129.797129752224</v>
      </c>
      <c r="AI467" s="71">
        <v>1242961.0224534126</v>
      </c>
      <c r="AJ467" s="71">
        <v>964121.49768059177</v>
      </c>
      <c r="AK467" s="71">
        <v>0</v>
      </c>
      <c r="AL467" s="71">
        <v>0</v>
      </c>
      <c r="AM467" s="71">
        <v>51061.65235723534</v>
      </c>
      <c r="AN467" s="71">
        <v>0</v>
      </c>
      <c r="AO467" s="71">
        <v>0</v>
      </c>
      <c r="AP467" s="71">
        <v>2320332.0361923156</v>
      </c>
      <c r="AQ467" s="72"/>
      <c r="AR467" s="71">
        <v>5</v>
      </c>
      <c r="AS467" s="71">
        <v>10</v>
      </c>
      <c r="AT467" s="71">
        <v>0</v>
      </c>
      <c r="AU467" s="71">
        <v>0</v>
      </c>
      <c r="AV467" s="71">
        <v>0</v>
      </c>
      <c r="AW467" s="71">
        <v>0</v>
      </c>
      <c r="AX467" s="71"/>
      <c r="AY467" s="72"/>
      <c r="AZ467" s="71">
        <v>28.9</v>
      </c>
      <c r="BA467" s="71">
        <v>1489.5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2195</v>
      </c>
      <c r="B468" s="70">
        <v>374</v>
      </c>
      <c r="C468" s="70">
        <v>19</v>
      </c>
      <c r="D468" s="70">
        <v>22</v>
      </c>
      <c r="E468" s="70">
        <v>2022</v>
      </c>
      <c r="F468" s="70" t="s">
        <v>161</v>
      </c>
      <c r="G468" s="70" t="s">
        <v>2176</v>
      </c>
      <c r="H468" s="70" t="s">
        <v>2177</v>
      </c>
      <c r="I468" s="148"/>
      <c r="J468" s="71">
        <v>0</v>
      </c>
      <c r="K468" s="71">
        <v>2.7396655036118572E-2</v>
      </c>
      <c r="L468" s="71">
        <v>0.11217555144976268</v>
      </c>
      <c r="M468" s="71">
        <v>0.7505121198281629</v>
      </c>
      <c r="N468" s="71">
        <v>0.73321251046960223</v>
      </c>
      <c r="O468" s="71">
        <v>0.37479275690228453</v>
      </c>
      <c r="P468" s="71">
        <v>0.73229418326191387</v>
      </c>
      <c r="Q468" s="71">
        <v>2.2723759207734527E-2</v>
      </c>
      <c r="R468" s="71">
        <v>0</v>
      </c>
      <c r="S468" s="71">
        <v>0.13864273585194359</v>
      </c>
      <c r="T468" s="72"/>
      <c r="U468" s="71"/>
      <c r="V468" s="71">
        <v>13</v>
      </c>
      <c r="W468" s="71">
        <v>6</v>
      </c>
      <c r="X468" s="71">
        <v>201</v>
      </c>
      <c r="Y468" s="71">
        <v>196</v>
      </c>
      <c r="Z468" s="71">
        <v>262</v>
      </c>
      <c r="AA468" s="71">
        <v>160</v>
      </c>
      <c r="AB468" s="71">
        <v>386</v>
      </c>
      <c r="AC468" s="71">
        <v>0</v>
      </c>
      <c r="AD468" s="71">
        <v>0.13864273585194359</v>
      </c>
      <c r="AE468" s="72"/>
      <c r="AF468" s="71">
        <v>0</v>
      </c>
      <c r="AG468" s="71">
        <v>20451.357323739954</v>
      </c>
      <c r="AH468" s="71">
        <v>32110.389838470288</v>
      </c>
      <c r="AI468" s="71">
        <v>1234396.5174139878</v>
      </c>
      <c r="AJ468" s="71">
        <v>941513.79870944098</v>
      </c>
      <c r="AK468" s="71">
        <v>0</v>
      </c>
      <c r="AL468" s="71">
        <v>0</v>
      </c>
      <c r="AM468" s="71">
        <v>49843.135641146604</v>
      </c>
      <c r="AN468" s="71">
        <v>0</v>
      </c>
      <c r="AO468" s="71">
        <v>0</v>
      </c>
      <c r="AP468" s="71">
        <v>2278315.1989267855</v>
      </c>
      <c r="AQ468" s="72"/>
      <c r="AR468" s="71">
        <v>5</v>
      </c>
      <c r="AS468" s="71">
        <v>10</v>
      </c>
      <c r="AT468" s="71">
        <v>0</v>
      </c>
      <c r="AU468" s="71">
        <v>0</v>
      </c>
      <c r="AV468" s="71">
        <v>0</v>
      </c>
      <c r="AW468" s="71">
        <v>0</v>
      </c>
      <c r="AX468" s="71"/>
      <c r="AY468" s="72"/>
      <c r="AZ468" s="71">
        <v>28.9</v>
      </c>
      <c r="BA468" s="71">
        <v>1489.5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2196</v>
      </c>
      <c r="B469" s="70">
        <v>374</v>
      </c>
      <c r="C469" s="70">
        <v>20</v>
      </c>
      <c r="D469" s="70">
        <v>22</v>
      </c>
      <c r="E469" s="70">
        <v>2023</v>
      </c>
      <c r="F469" s="70" t="s">
        <v>1539</v>
      </c>
      <c r="G469" s="70" t="s">
        <v>2176</v>
      </c>
      <c r="H469" s="70" t="s">
        <v>2177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v>
      </c>
      <c r="AS469" s="71">
        <v>10</v>
      </c>
      <c r="AT469" s="71">
        <v>0</v>
      </c>
      <c r="AU469" s="71">
        <v>0</v>
      </c>
      <c r="AV469" s="71">
        <v>0</v>
      </c>
      <c r="AW469" s="71">
        <v>0</v>
      </c>
      <c r="AX469" s="71"/>
      <c r="AY469" s="72"/>
      <c r="AZ469" s="71">
        <v>28.9</v>
      </c>
      <c r="BA469" s="71">
        <v>1489.5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2197</v>
      </c>
      <c r="B470" s="70">
        <v>374</v>
      </c>
      <c r="C470" s="70">
        <v>21</v>
      </c>
      <c r="D470" s="70">
        <v>22</v>
      </c>
      <c r="E470" s="70">
        <v>2024</v>
      </c>
      <c r="F470" s="70" t="s">
        <v>1554</v>
      </c>
      <c r="G470" s="70" t="s">
        <v>2176</v>
      </c>
      <c r="H470" s="70" t="s">
        <v>2177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2198</v>
      </c>
      <c r="B471" s="70">
        <v>426</v>
      </c>
      <c r="C471" s="70">
        <v>1</v>
      </c>
      <c r="D471" s="70">
        <v>26</v>
      </c>
      <c r="E471" s="70">
        <v>1990</v>
      </c>
      <c r="F471" s="70" t="s">
        <v>787</v>
      </c>
      <c r="G471" s="70" t="s">
        <v>2199</v>
      </c>
      <c r="H471" s="70" t="s">
        <v>2200</v>
      </c>
      <c r="I471" s="148"/>
      <c r="J471" s="71">
        <v>0</v>
      </c>
      <c r="K471" s="71">
        <v>0</v>
      </c>
      <c r="L471" s="71">
        <v>0</v>
      </c>
      <c r="M471" s="71">
        <v>0.24901023904533709</v>
      </c>
      <c r="N471" s="71">
        <v>0.54445204811486969</v>
      </c>
      <c r="O471" s="71">
        <v>6.0781155460379377E-2</v>
      </c>
      <c r="P471" s="71">
        <v>0.3994875136689145</v>
      </c>
      <c r="Q471" s="71">
        <v>3.09793769363804E-2</v>
      </c>
      <c r="R471" s="71">
        <v>2.5736453100662389</v>
      </c>
      <c r="S471" s="71">
        <v>2.4746964669511588E-2</v>
      </c>
      <c r="T471" s="72"/>
      <c r="U471" s="71">
        <v>0</v>
      </c>
      <c r="V471" s="71">
        <v>0</v>
      </c>
      <c r="W471" s="71">
        <v>0</v>
      </c>
      <c r="X471" s="71">
        <v>93</v>
      </c>
      <c r="Y471" s="71">
        <v>258</v>
      </c>
      <c r="Z471" s="71">
        <v>25</v>
      </c>
      <c r="AA471" s="71">
        <v>97</v>
      </c>
      <c r="AB471" s="71">
        <v>503</v>
      </c>
      <c r="AC471" s="71">
        <v>445760</v>
      </c>
      <c r="AD471" s="71">
        <v>2.4746964669511588E-2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2201</v>
      </c>
      <c r="B472" s="70">
        <v>427</v>
      </c>
      <c r="C472" s="70">
        <v>2</v>
      </c>
      <c r="D472" s="70">
        <v>26</v>
      </c>
      <c r="E472" s="70">
        <v>2005</v>
      </c>
      <c r="F472" s="70" t="s">
        <v>789</v>
      </c>
      <c r="G472" s="70" t="s">
        <v>2199</v>
      </c>
      <c r="H472" s="70" t="s">
        <v>2200</v>
      </c>
      <c r="I472" s="148"/>
      <c r="J472" s="71">
        <v>0</v>
      </c>
      <c r="K472" s="71">
        <v>0</v>
      </c>
      <c r="L472" s="71">
        <v>0.28206573306850091</v>
      </c>
      <c r="M472" s="71">
        <v>0.16793243264029389</v>
      </c>
      <c r="N472" s="71">
        <v>0.52927424278432844</v>
      </c>
      <c r="O472" s="71">
        <v>0.14706931162804671</v>
      </c>
      <c r="P472" s="71">
        <v>0.68389823709265407</v>
      </c>
      <c r="Q472" s="71">
        <v>2.4037041311714601E-2</v>
      </c>
      <c r="R472" s="71">
        <v>6.2802263932633027</v>
      </c>
      <c r="S472" s="71">
        <v>2.4220040000000002E-2</v>
      </c>
      <c r="T472" s="72"/>
      <c r="U472" s="71">
        <v>0</v>
      </c>
      <c r="V472" s="71">
        <v>0</v>
      </c>
      <c r="W472" s="71">
        <v>3</v>
      </c>
      <c r="X472" s="71">
        <v>36</v>
      </c>
      <c r="Y472" s="71">
        <v>212</v>
      </c>
      <c r="Z472" s="71">
        <v>70</v>
      </c>
      <c r="AA472" s="71">
        <v>136</v>
      </c>
      <c r="AB472" s="71">
        <v>408</v>
      </c>
      <c r="AC472" s="71">
        <v>1110528</v>
      </c>
      <c r="AD472" s="71">
        <v>2.4220040000000002E-2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2202</v>
      </c>
      <c r="B473" s="70">
        <v>428</v>
      </c>
      <c r="C473" s="70">
        <v>3</v>
      </c>
      <c r="D473" s="70">
        <v>26</v>
      </c>
      <c r="E473" s="70">
        <v>2006</v>
      </c>
      <c r="F473" s="70" t="s">
        <v>790</v>
      </c>
      <c r="G473" s="70" t="s">
        <v>2199</v>
      </c>
      <c r="H473" s="70" t="s">
        <v>2200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2203</v>
      </c>
      <c r="B474" s="70">
        <v>429</v>
      </c>
      <c r="C474" s="70">
        <v>4</v>
      </c>
      <c r="D474" s="70">
        <v>26</v>
      </c>
      <c r="E474" s="70">
        <v>2007</v>
      </c>
      <c r="F474" s="70" t="s">
        <v>791</v>
      </c>
      <c r="G474" s="70" t="s">
        <v>2199</v>
      </c>
      <c r="H474" s="70" t="s">
        <v>2200</v>
      </c>
      <c r="I474" s="148"/>
      <c r="J474" s="71">
        <v>0</v>
      </c>
      <c r="K474" s="71">
        <v>0</v>
      </c>
      <c r="L474" s="71">
        <v>0</v>
      </c>
      <c r="M474" s="71">
        <v>0.41037537108001071</v>
      </c>
      <c r="N474" s="71">
        <v>0.51346798658586046</v>
      </c>
      <c r="O474" s="71">
        <v>0.16572644532571371</v>
      </c>
      <c r="P474" s="71">
        <v>0.70980369604390203</v>
      </c>
      <c r="Q474" s="71">
        <v>2.4197210372625001E-2</v>
      </c>
      <c r="R474" s="71">
        <v>6.148216984304268</v>
      </c>
      <c r="S474" s="71">
        <v>2.4220040000000002E-2</v>
      </c>
      <c r="T474" s="72"/>
      <c r="U474" s="71">
        <v>0</v>
      </c>
      <c r="V474" s="71">
        <v>0</v>
      </c>
      <c r="W474" s="71">
        <v>0</v>
      </c>
      <c r="X474" s="71">
        <v>103</v>
      </c>
      <c r="Y474" s="71">
        <v>207</v>
      </c>
      <c r="Z474" s="71">
        <v>82</v>
      </c>
      <c r="AA474" s="71">
        <v>139</v>
      </c>
      <c r="AB474" s="71">
        <v>389</v>
      </c>
      <c r="AC474" s="71">
        <v>1118379</v>
      </c>
      <c r="AD474" s="71">
        <v>2.4220040000000002E-2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2204</v>
      </c>
      <c r="B475" s="70">
        <v>430</v>
      </c>
      <c r="C475" s="70">
        <v>5</v>
      </c>
      <c r="D475" s="70">
        <v>26</v>
      </c>
      <c r="E475" s="70">
        <v>2008</v>
      </c>
      <c r="F475" s="70" t="s">
        <v>792</v>
      </c>
      <c r="G475" s="70" t="s">
        <v>2199</v>
      </c>
      <c r="H475" s="70" t="s">
        <v>2200</v>
      </c>
      <c r="I475" s="148"/>
      <c r="J475" s="71">
        <v>0</v>
      </c>
      <c r="K475" s="71">
        <v>0</v>
      </c>
      <c r="L475" s="71">
        <v>0.1209506252340105</v>
      </c>
      <c r="M475" s="71">
        <v>0.43685517921170969</v>
      </c>
      <c r="N475" s="71">
        <v>0.44441120218276781</v>
      </c>
      <c r="O475" s="71">
        <v>0.1698695914169133</v>
      </c>
      <c r="P475" s="71">
        <v>0.69369272427797701</v>
      </c>
      <c r="Q475" s="71">
        <v>2.2520519711114999E-2</v>
      </c>
      <c r="R475" s="71">
        <v>5.9312949127494843</v>
      </c>
      <c r="S475" s="71">
        <v>2.4220040000000002E-2</v>
      </c>
      <c r="T475" s="72"/>
      <c r="U475" s="71">
        <v>0</v>
      </c>
      <c r="V475" s="71">
        <v>0</v>
      </c>
      <c r="W475" s="71">
        <v>2</v>
      </c>
      <c r="X475" s="71">
        <v>103</v>
      </c>
      <c r="Y475" s="71">
        <v>199</v>
      </c>
      <c r="Z475" s="71">
        <v>87</v>
      </c>
      <c r="AA475" s="71">
        <v>136</v>
      </c>
      <c r="AB475" s="71">
        <v>368</v>
      </c>
      <c r="AC475" s="71">
        <v>1120340</v>
      </c>
      <c r="AD475" s="71">
        <v>2.4220040000000002E-2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2205</v>
      </c>
      <c r="B476" s="70">
        <v>431</v>
      </c>
      <c r="C476" s="70">
        <v>6</v>
      </c>
      <c r="D476" s="70">
        <v>26</v>
      </c>
      <c r="E476" s="70">
        <v>2009</v>
      </c>
      <c r="F476" s="70" t="s">
        <v>176</v>
      </c>
      <c r="G476" s="70" t="s">
        <v>2199</v>
      </c>
      <c r="H476" s="70" t="s">
        <v>2200</v>
      </c>
      <c r="I476" s="148"/>
      <c r="J476" s="71">
        <v>0</v>
      </c>
      <c r="K476" s="71">
        <v>1.078254496396246E-2</v>
      </c>
      <c r="L476" s="71">
        <v>0.36814189784201312</v>
      </c>
      <c r="M476" s="71">
        <v>0.39576896126836619</v>
      </c>
      <c r="N476" s="71">
        <v>0.41109829441615908</v>
      </c>
      <c r="O476" s="71">
        <v>0.1760547972742888</v>
      </c>
      <c r="P476" s="71">
        <v>0.63099402355412948</v>
      </c>
      <c r="Q476" s="71">
        <v>2.0462372783164699E-2</v>
      </c>
      <c r="R476" s="71">
        <v>6.1429503793091964</v>
      </c>
      <c r="S476" s="71">
        <v>2.4220040000000002E-2</v>
      </c>
      <c r="T476" s="72"/>
      <c r="U476" s="71">
        <v>0</v>
      </c>
      <c r="V476" s="71">
        <v>5</v>
      </c>
      <c r="W476" s="71">
        <v>9</v>
      </c>
      <c r="X476" s="71">
        <v>104</v>
      </c>
      <c r="Y476" s="71">
        <v>196</v>
      </c>
      <c r="Z476" s="71">
        <v>89</v>
      </c>
      <c r="AA476" s="71">
        <v>127</v>
      </c>
      <c r="AB476" s="71">
        <v>351</v>
      </c>
      <c r="AC476" s="71">
        <v>1131984</v>
      </c>
      <c r="AD476" s="71">
        <v>2.4220040000000002E-2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2206</v>
      </c>
      <c r="B477" s="70">
        <v>432</v>
      </c>
      <c r="C477" s="70">
        <v>7</v>
      </c>
      <c r="D477" s="70">
        <v>26</v>
      </c>
      <c r="E477" s="70">
        <v>2010</v>
      </c>
      <c r="F477" s="70" t="s">
        <v>177</v>
      </c>
      <c r="G477" s="70" t="s">
        <v>2199</v>
      </c>
      <c r="H477" s="70" t="s">
        <v>2200</v>
      </c>
      <c r="I477" s="148"/>
      <c r="J477" s="71">
        <v>0</v>
      </c>
      <c r="K477" s="71">
        <v>1.145733719757156E-2</v>
      </c>
      <c r="L477" s="71">
        <v>0.33892297697418888</v>
      </c>
      <c r="M477" s="71">
        <v>0.42655597940282569</v>
      </c>
      <c r="N477" s="71">
        <v>0.47955520572756499</v>
      </c>
      <c r="O477" s="71">
        <v>0.1870544554556331</v>
      </c>
      <c r="P477" s="71">
        <v>0.6573473253106632</v>
      </c>
      <c r="Q477" s="71">
        <v>2.2267061629580202E-2</v>
      </c>
      <c r="R477" s="71">
        <v>6.16005173325052</v>
      </c>
      <c r="S477" s="71">
        <v>2.8877739999999999E-2</v>
      </c>
      <c r="T477" s="72"/>
      <c r="U477" s="71">
        <v>0</v>
      </c>
      <c r="V477" s="71">
        <v>5</v>
      </c>
      <c r="W477" s="71">
        <v>9</v>
      </c>
      <c r="X477" s="71">
        <v>104</v>
      </c>
      <c r="Y477" s="71">
        <v>194</v>
      </c>
      <c r="Z477" s="71">
        <v>95</v>
      </c>
      <c r="AA477" s="71">
        <v>129</v>
      </c>
      <c r="AB477" s="71">
        <v>366</v>
      </c>
      <c r="AC477" s="71">
        <v>1075721</v>
      </c>
      <c r="AD477" s="71">
        <v>2.8877739999999999E-2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2207</v>
      </c>
      <c r="B478" s="70">
        <v>433</v>
      </c>
      <c r="C478" s="70">
        <v>8</v>
      </c>
      <c r="D478" s="70">
        <v>26</v>
      </c>
      <c r="E478" s="70">
        <v>2011</v>
      </c>
      <c r="F478" s="70" t="s">
        <v>178</v>
      </c>
      <c r="G478" s="70" t="s">
        <v>2199</v>
      </c>
      <c r="H478" s="70" t="s">
        <v>2200</v>
      </c>
      <c r="I478" s="148"/>
      <c r="J478" s="71">
        <v>0</v>
      </c>
      <c r="K478" s="71">
        <v>1.515704397946757E-2</v>
      </c>
      <c r="L478" s="71">
        <v>0.45602443675902199</v>
      </c>
      <c r="M478" s="71">
        <v>0.50772455246610759</v>
      </c>
      <c r="N478" s="71">
        <v>0.57831269475108171</v>
      </c>
      <c r="O478" s="71">
        <v>0.18500423304509775</v>
      </c>
      <c r="P478" s="71">
        <v>0.62845413275053497</v>
      </c>
      <c r="Q478" s="71">
        <v>2.4140902380454E-2</v>
      </c>
      <c r="R478" s="71">
        <v>6.3325201955132586</v>
      </c>
      <c r="S478" s="71">
        <v>2.515158E-2</v>
      </c>
      <c r="T478" s="72"/>
      <c r="U478" s="71">
        <v>0</v>
      </c>
      <c r="V478" s="71">
        <v>5</v>
      </c>
      <c r="W478" s="71">
        <v>9</v>
      </c>
      <c r="X478" s="71">
        <v>104</v>
      </c>
      <c r="Y478" s="71">
        <v>190</v>
      </c>
      <c r="Z478" s="71">
        <v>96</v>
      </c>
      <c r="AA478" s="71">
        <v>127</v>
      </c>
      <c r="AB478" s="71">
        <v>344</v>
      </c>
      <c r="AC478" s="71">
        <v>1104010</v>
      </c>
      <c r="AD478" s="71">
        <v>2.515158E-2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2208</v>
      </c>
      <c r="B479" s="70">
        <v>434</v>
      </c>
      <c r="C479" s="70">
        <v>9</v>
      </c>
      <c r="D479" s="70">
        <v>26</v>
      </c>
      <c r="E479" s="70">
        <v>2012</v>
      </c>
      <c r="F479" s="70" t="s">
        <v>179</v>
      </c>
      <c r="G479" s="70" t="s">
        <v>2199</v>
      </c>
      <c r="H479" s="70" t="s">
        <v>2200</v>
      </c>
      <c r="I479" s="148"/>
      <c r="J479" s="71">
        <v>0</v>
      </c>
      <c r="K479" s="71">
        <v>1.5522882926146481E-2</v>
      </c>
      <c r="L479" s="71">
        <v>0.46213648661492168</v>
      </c>
      <c r="M479" s="71">
        <v>0.56792355687014917</v>
      </c>
      <c r="N479" s="71">
        <v>0.58981388686176861</v>
      </c>
      <c r="O479" s="71">
        <v>0.18354840639377909</v>
      </c>
      <c r="P479" s="71">
        <v>0.60217005317905725</v>
      </c>
      <c r="Q479" s="71">
        <v>2.48561770440811E-2</v>
      </c>
      <c r="R479" s="71">
        <v>6.48574188207823</v>
      </c>
      <c r="S479" s="71">
        <v>2.32885E-2</v>
      </c>
      <c r="T479" s="72"/>
      <c r="U479" s="71">
        <v>0</v>
      </c>
      <c r="V479" s="71">
        <v>5</v>
      </c>
      <c r="W479" s="71">
        <v>9</v>
      </c>
      <c r="X479" s="71">
        <v>104</v>
      </c>
      <c r="Y479" s="71">
        <v>188</v>
      </c>
      <c r="Z479" s="71">
        <v>96</v>
      </c>
      <c r="AA479" s="71">
        <v>121</v>
      </c>
      <c r="AB479" s="71">
        <v>326</v>
      </c>
      <c r="AC479" s="71">
        <v>1101436</v>
      </c>
      <c r="AD479" s="71">
        <v>2.32885E-2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2209</v>
      </c>
      <c r="B480" s="70">
        <v>435</v>
      </c>
      <c r="C480" s="70">
        <v>10</v>
      </c>
      <c r="D480" s="70">
        <v>26</v>
      </c>
      <c r="E480" s="70">
        <v>2013</v>
      </c>
      <c r="F480" s="70" t="s">
        <v>180</v>
      </c>
      <c r="G480" s="70" t="s">
        <v>2199</v>
      </c>
      <c r="H480" s="70" t="s">
        <v>2200</v>
      </c>
      <c r="I480" s="148"/>
      <c r="J480" s="71">
        <v>0</v>
      </c>
      <c r="K480" s="71">
        <v>1.3668771513994159E-2</v>
      </c>
      <c r="L480" s="71">
        <v>0.42298581025250842</v>
      </c>
      <c r="M480" s="71">
        <v>0.56884489511389147</v>
      </c>
      <c r="N480" s="71">
        <v>0.69692741874487507</v>
      </c>
      <c r="O480" s="71">
        <v>0.16289184764433104</v>
      </c>
      <c r="P480" s="71">
        <v>0.60943439822625434</v>
      </c>
      <c r="Q480" s="71">
        <v>2.7538342192088502E-2</v>
      </c>
      <c r="R480" s="71">
        <v>6.4282039373963951</v>
      </c>
      <c r="S480" s="71">
        <v>2.2356959999999999E-2</v>
      </c>
      <c r="T480" s="72"/>
      <c r="U480" s="71">
        <v>0</v>
      </c>
      <c r="V480" s="71">
        <v>5</v>
      </c>
      <c r="W480" s="71">
        <v>9</v>
      </c>
      <c r="X480" s="71">
        <v>104</v>
      </c>
      <c r="Y480" s="71">
        <v>207</v>
      </c>
      <c r="Z480" s="71">
        <v>89</v>
      </c>
      <c r="AA480" s="71">
        <v>122</v>
      </c>
      <c r="AB480" s="71">
        <v>356</v>
      </c>
      <c r="AC480" s="71">
        <v>1065615</v>
      </c>
      <c r="AD480" s="71">
        <v>2.2356959999999999E-2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2210</v>
      </c>
      <c r="B481" s="70">
        <v>436</v>
      </c>
      <c r="C481" s="70">
        <v>11</v>
      </c>
      <c r="D481" s="70">
        <v>26</v>
      </c>
      <c r="E481" s="70">
        <v>2014</v>
      </c>
      <c r="F481" s="70" t="s">
        <v>181</v>
      </c>
      <c r="G481" s="70" t="s">
        <v>2199</v>
      </c>
      <c r="H481" s="70" t="s">
        <v>2200</v>
      </c>
      <c r="I481" s="148"/>
      <c r="J481" s="71">
        <v>0</v>
      </c>
      <c r="K481" s="71">
        <v>0</v>
      </c>
      <c r="L481" s="71">
        <v>0.37373437156512962</v>
      </c>
      <c r="M481" s="71">
        <v>0.48738945850683868</v>
      </c>
      <c r="N481" s="71">
        <v>0.66796170651981457</v>
      </c>
      <c r="O481" s="71">
        <v>0.15987369855207104</v>
      </c>
      <c r="P481" s="71">
        <v>0.63268746138431953</v>
      </c>
      <c r="Q481" s="71">
        <v>2.7831529907283201E-2</v>
      </c>
      <c r="R481" s="71">
        <v>6.4924538048982718</v>
      </c>
      <c r="S481" s="71">
        <v>2.1891190000000001E-2</v>
      </c>
      <c r="T481" s="72"/>
      <c r="U481" s="71">
        <v>0</v>
      </c>
      <c r="V481" s="71">
        <v>0</v>
      </c>
      <c r="W481" s="71">
        <v>8</v>
      </c>
      <c r="X481" s="71">
        <v>96</v>
      </c>
      <c r="Y481" s="71">
        <v>207</v>
      </c>
      <c r="Z481" s="71">
        <v>92</v>
      </c>
      <c r="AA481" s="71">
        <v>126</v>
      </c>
      <c r="AB481" s="71">
        <v>375</v>
      </c>
      <c r="AC481" s="71">
        <v>1079650</v>
      </c>
      <c r="AD481" s="71">
        <v>2.1891190000000001E-2</v>
      </c>
      <c r="AE481" s="72"/>
      <c r="AF481" s="71"/>
      <c r="AG481" s="71"/>
      <c r="AH481" s="71"/>
      <c r="AI481" s="71"/>
      <c r="AJ481" s="71"/>
      <c r="AK481" s="71"/>
      <c r="AL481" s="71"/>
      <c r="AM481" s="71"/>
      <c r="AN481" s="71"/>
      <c r="AO481" s="71"/>
      <c r="AP481" s="71"/>
      <c r="AQ481" s="72"/>
      <c r="AR481" s="71">
        <v>0</v>
      </c>
      <c r="AS481" s="71">
        <v>0</v>
      </c>
      <c r="AT481" s="71">
        <v>0</v>
      </c>
      <c r="AU481" s="71">
        <v>0</v>
      </c>
      <c r="AV481" s="71">
        <v>0</v>
      </c>
      <c r="AW481" s="71">
        <v>0</v>
      </c>
      <c r="AX481" s="71"/>
      <c r="AY481" s="72"/>
      <c r="AZ481" s="71">
        <v>0</v>
      </c>
      <c r="BA481" s="71">
        <v>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2211</v>
      </c>
      <c r="B482" s="70">
        <v>437</v>
      </c>
      <c r="C482" s="70">
        <v>12</v>
      </c>
      <c r="D482" s="70">
        <v>26</v>
      </c>
      <c r="E482" s="70">
        <v>2015</v>
      </c>
      <c r="F482" s="70" t="s">
        <v>182</v>
      </c>
      <c r="G482" s="1064" t="s">
        <v>2199</v>
      </c>
      <c r="H482" s="70" t="s">
        <v>2200</v>
      </c>
      <c r="I482" s="148"/>
      <c r="J482" s="71">
        <v>0</v>
      </c>
      <c r="K482" s="71">
        <v>0</v>
      </c>
      <c r="L482" s="71">
        <v>0.40133250975984341</v>
      </c>
      <c r="M482" s="71">
        <v>0.4878413447232739</v>
      </c>
      <c r="N482" s="71">
        <v>0.59974257302596257</v>
      </c>
      <c r="O482" s="71">
        <v>0.17039810458088359</v>
      </c>
      <c r="P482" s="71">
        <v>0.63318732145065093</v>
      </c>
      <c r="Q482" s="71">
        <v>2.81897769042402E-2</v>
      </c>
      <c r="R482" s="71">
        <v>5.935541675170394</v>
      </c>
      <c r="S482" s="71">
        <v>2.1891190000000001E-2</v>
      </c>
      <c r="T482" s="72"/>
      <c r="U482" s="71">
        <v>0</v>
      </c>
      <c r="V482" s="71">
        <v>0</v>
      </c>
      <c r="W482" s="71">
        <v>8</v>
      </c>
      <c r="X482" s="71">
        <v>96</v>
      </c>
      <c r="Y482" s="71">
        <v>213</v>
      </c>
      <c r="Z482" s="71">
        <v>99</v>
      </c>
      <c r="AA482" s="71">
        <v>126</v>
      </c>
      <c r="AB482" s="71">
        <v>388</v>
      </c>
      <c r="AC482" s="71">
        <v>1014584</v>
      </c>
      <c r="AD482" s="71">
        <v>2.1891190000000001E-2</v>
      </c>
      <c r="AE482" s="72"/>
      <c r="AF482" s="71">
        <v>0</v>
      </c>
      <c r="AG482" s="71">
        <v>0</v>
      </c>
      <c r="AH482" s="71">
        <v>67118.190874931373</v>
      </c>
      <c r="AI482" s="71">
        <v>589680.12092133821</v>
      </c>
      <c r="AJ482" s="71">
        <v>963227.31113895529</v>
      </c>
      <c r="AK482" s="71">
        <v>0</v>
      </c>
      <c r="AL482" s="71">
        <v>0</v>
      </c>
      <c r="AM482" s="71">
        <v>53173.772401215159</v>
      </c>
      <c r="AN482" s="71">
        <v>0</v>
      </c>
      <c r="AO482" s="71">
        <v>0</v>
      </c>
      <c r="AP482" s="71">
        <v>1673199.3953364398</v>
      </c>
      <c r="AQ482" s="72"/>
      <c r="AR482" s="71">
        <v>0</v>
      </c>
      <c r="AS482" s="71">
        <v>0</v>
      </c>
      <c r="AT482" s="71">
        <v>0</v>
      </c>
      <c r="AU482" s="71">
        <v>0</v>
      </c>
      <c r="AV482" s="71">
        <v>0</v>
      </c>
      <c r="AW482" s="71">
        <v>0</v>
      </c>
      <c r="AX482" s="71"/>
      <c r="AY482" s="72"/>
      <c r="AZ482" s="71">
        <v>0</v>
      </c>
      <c r="BA482" s="71">
        <v>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2212</v>
      </c>
      <c r="B483" s="70">
        <v>438</v>
      </c>
      <c r="C483" s="70">
        <v>13</v>
      </c>
      <c r="D483" s="70">
        <v>26</v>
      </c>
      <c r="E483" s="70">
        <v>2016</v>
      </c>
      <c r="F483" s="70" t="s">
        <v>155</v>
      </c>
      <c r="G483" s="1064" t="s">
        <v>2199</v>
      </c>
      <c r="H483" s="70" t="s">
        <v>2200</v>
      </c>
      <c r="I483" s="148"/>
      <c r="J483" s="71">
        <v>0</v>
      </c>
      <c r="K483" s="71">
        <v>0</v>
      </c>
      <c r="L483" s="71">
        <v>0.35431054705342446</v>
      </c>
      <c r="M483" s="71">
        <v>0.37912784042643893</v>
      </c>
      <c r="N483" s="71">
        <v>0.53579152783796691</v>
      </c>
      <c r="O483" s="71">
        <v>0.18363150372075338</v>
      </c>
      <c r="P483" s="71">
        <v>0.66564490496631834</v>
      </c>
      <c r="Q483" s="71">
        <v>2.6769538555645005E-2</v>
      </c>
      <c r="R483" s="71">
        <v>6.0038294573303475</v>
      </c>
      <c r="S483" s="71">
        <v>2.1891189999999998E-2</v>
      </c>
      <c r="T483" s="72"/>
      <c r="U483" s="71">
        <v>0</v>
      </c>
      <c r="V483" s="71">
        <v>0</v>
      </c>
      <c r="W483" s="71">
        <v>8</v>
      </c>
      <c r="X483" s="71">
        <v>96</v>
      </c>
      <c r="Y483" s="71">
        <v>207</v>
      </c>
      <c r="Z483" s="71">
        <v>108</v>
      </c>
      <c r="AA483" s="71">
        <v>137</v>
      </c>
      <c r="AB483" s="71">
        <v>379</v>
      </c>
      <c r="AC483" s="71">
        <v>1025394.972736552</v>
      </c>
      <c r="AD483" s="71">
        <v>2.1891190000000001E-2</v>
      </c>
      <c r="AE483" s="72"/>
      <c r="AF483" s="71">
        <v>0</v>
      </c>
      <c r="AG483" s="71">
        <v>0</v>
      </c>
      <c r="AH483" s="71">
        <v>56562.897102139737</v>
      </c>
      <c r="AI483" s="71">
        <v>593508.16004009685</v>
      </c>
      <c r="AJ483" s="71">
        <v>883205.20765536581</v>
      </c>
      <c r="AK483" s="71">
        <v>0</v>
      </c>
      <c r="AL483" s="71">
        <v>0</v>
      </c>
      <c r="AM483" s="71">
        <v>51980.712718293042</v>
      </c>
      <c r="AN483" s="71">
        <v>0</v>
      </c>
      <c r="AO483" s="71">
        <v>0</v>
      </c>
      <c r="AP483" s="71">
        <v>1585256.9775158954</v>
      </c>
      <c r="AQ483" s="72"/>
      <c r="AR483" s="71">
        <v>0</v>
      </c>
      <c r="AS483" s="71">
        <v>0</v>
      </c>
      <c r="AT483" s="71">
        <v>0</v>
      </c>
      <c r="AU483" s="71">
        <v>0</v>
      </c>
      <c r="AV483" s="71">
        <v>0</v>
      </c>
      <c r="AW483" s="71">
        <v>0</v>
      </c>
      <c r="AX483" s="71"/>
      <c r="AY483" s="72"/>
      <c r="AZ483" s="71">
        <v>0</v>
      </c>
      <c r="BA483" s="71">
        <v>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2213</v>
      </c>
      <c r="B484" s="70">
        <v>439</v>
      </c>
      <c r="C484" s="70">
        <v>14</v>
      </c>
      <c r="D484" s="70">
        <v>26</v>
      </c>
      <c r="E484" s="70">
        <v>2017</v>
      </c>
      <c r="F484" s="70" t="s">
        <v>156</v>
      </c>
      <c r="G484" s="70" t="s">
        <v>2199</v>
      </c>
      <c r="H484" s="70" t="s">
        <v>2200</v>
      </c>
      <c r="I484" s="148"/>
      <c r="J484" s="71">
        <v>0</v>
      </c>
      <c r="K484" s="71">
        <v>0</v>
      </c>
      <c r="L484" s="71">
        <v>0.32328993798213712</v>
      </c>
      <c r="M484" s="71">
        <v>0.34339148279926551</v>
      </c>
      <c r="N484" s="71">
        <v>0.54722769854626063</v>
      </c>
      <c r="O484" s="71">
        <v>0.17728998114303107</v>
      </c>
      <c r="P484" s="71">
        <v>0.68556800051453914</v>
      </c>
      <c r="Q484" s="71">
        <v>2.6228253362006002E-2</v>
      </c>
      <c r="R484" s="71">
        <v>6.7357263228528534</v>
      </c>
      <c r="S484" s="71">
        <v>2.1891189999999998E-2</v>
      </c>
      <c r="T484" s="72"/>
      <c r="U484" s="71">
        <v>0</v>
      </c>
      <c r="V484" s="71">
        <v>0</v>
      </c>
      <c r="W484" s="71">
        <v>8</v>
      </c>
      <c r="X484" s="71">
        <v>96</v>
      </c>
      <c r="Y484" s="71">
        <v>205</v>
      </c>
      <c r="Z484" s="71">
        <v>106</v>
      </c>
      <c r="AA484" s="71">
        <v>142</v>
      </c>
      <c r="AB484" s="71">
        <v>384</v>
      </c>
      <c r="AC484" s="71">
        <v>1173222</v>
      </c>
      <c r="AD484" s="71">
        <v>2.1891190000000001E-2</v>
      </c>
      <c r="AE484" s="72"/>
      <c r="AF484" s="71">
        <v>0</v>
      </c>
      <c r="AG484" s="71">
        <v>0</v>
      </c>
      <c r="AH484" s="71">
        <v>66524.651075999922</v>
      </c>
      <c r="AI484" s="71">
        <v>567195.59137886786</v>
      </c>
      <c r="AJ484" s="71">
        <v>1005812.464728575</v>
      </c>
      <c r="AK484" s="71">
        <v>0</v>
      </c>
      <c r="AL484" s="71">
        <v>0</v>
      </c>
      <c r="AM484" s="71">
        <v>52748.882755364779</v>
      </c>
      <c r="AN484" s="71">
        <v>0</v>
      </c>
      <c r="AO484" s="71">
        <v>0</v>
      </c>
      <c r="AP484" s="71">
        <v>1692281.5899388075</v>
      </c>
      <c r="AQ484" s="72"/>
      <c r="AR484" s="71">
        <v>0</v>
      </c>
      <c r="AS484" s="71">
        <v>0</v>
      </c>
      <c r="AT484" s="71">
        <v>0</v>
      </c>
      <c r="AU484" s="71">
        <v>0</v>
      </c>
      <c r="AV484" s="71">
        <v>0</v>
      </c>
      <c r="AW484" s="71">
        <v>0</v>
      </c>
      <c r="AX484" s="71"/>
      <c r="AY484" s="72"/>
      <c r="AZ484" s="71">
        <v>0</v>
      </c>
      <c r="BA484" s="71">
        <v>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2214</v>
      </c>
      <c r="B485" s="70">
        <v>440</v>
      </c>
      <c r="C485" s="70">
        <v>15</v>
      </c>
      <c r="D485" s="70">
        <v>26</v>
      </c>
      <c r="E485" s="70">
        <v>2018</v>
      </c>
      <c r="F485" s="70" t="s">
        <v>183</v>
      </c>
      <c r="G485" s="70" t="s">
        <v>2199</v>
      </c>
      <c r="H485" s="70" t="s">
        <v>2200</v>
      </c>
      <c r="I485" s="148"/>
      <c r="J485" s="71">
        <v>0</v>
      </c>
      <c r="K485" s="71">
        <v>0</v>
      </c>
      <c r="L485" s="71">
        <v>0.28744829999140292</v>
      </c>
      <c r="M485" s="71">
        <v>0.3069755524212634</v>
      </c>
      <c r="N485" s="71">
        <v>0.37718303658076247</v>
      </c>
      <c r="O485" s="71">
        <v>0.18216470674359705</v>
      </c>
      <c r="P485" s="71">
        <v>0.69308334941833083</v>
      </c>
      <c r="Q485" s="71">
        <v>2.3641050850814301E-2</v>
      </c>
      <c r="R485" s="71">
        <v>6.3377526631963832</v>
      </c>
      <c r="S485" s="71">
        <v>2.3754270000000001E-2</v>
      </c>
      <c r="T485" s="72"/>
      <c r="U485" s="71">
        <v>0</v>
      </c>
      <c r="V485" s="71">
        <v>0</v>
      </c>
      <c r="W485" s="71">
        <v>8</v>
      </c>
      <c r="X485" s="71">
        <v>96</v>
      </c>
      <c r="Y485" s="71">
        <v>200</v>
      </c>
      <c r="Z485" s="71">
        <v>111</v>
      </c>
      <c r="AA485" s="71">
        <v>145</v>
      </c>
      <c r="AB485" s="71">
        <v>373</v>
      </c>
      <c r="AC485" s="71">
        <v>1099577</v>
      </c>
      <c r="AD485" s="71">
        <v>2.3754270000000001E-2</v>
      </c>
      <c r="AE485" s="72"/>
      <c r="AF485" s="71">
        <v>0</v>
      </c>
      <c r="AG485" s="71">
        <v>0</v>
      </c>
      <c r="AH485" s="71">
        <v>59043.471932959379</v>
      </c>
      <c r="AI485" s="71">
        <v>542862.33310742024</v>
      </c>
      <c r="AJ485" s="71">
        <v>901313.33515613759</v>
      </c>
      <c r="AK485" s="71">
        <v>0</v>
      </c>
      <c r="AL485" s="71">
        <v>0</v>
      </c>
      <c r="AM485" s="71">
        <v>51343.864295445019</v>
      </c>
      <c r="AN485" s="71">
        <v>0</v>
      </c>
      <c r="AO485" s="71">
        <v>0</v>
      </c>
      <c r="AP485" s="71">
        <v>1554563.004491962</v>
      </c>
      <c r="AQ485" s="72"/>
      <c r="AR485" s="71">
        <v>0</v>
      </c>
      <c r="AS485" s="71">
        <v>0</v>
      </c>
      <c r="AT485" s="71">
        <v>0</v>
      </c>
      <c r="AU485" s="71">
        <v>0</v>
      </c>
      <c r="AV485" s="71">
        <v>0</v>
      </c>
      <c r="AW485" s="71">
        <v>0</v>
      </c>
      <c r="AX485" s="71"/>
      <c r="AY485" s="72"/>
      <c r="AZ485" s="71">
        <v>0</v>
      </c>
      <c r="BA485" s="71">
        <v>0</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2215</v>
      </c>
      <c r="B486" s="70">
        <v>441</v>
      </c>
      <c r="C486" s="70">
        <v>16</v>
      </c>
      <c r="D486" s="70">
        <v>26</v>
      </c>
      <c r="E486" s="70">
        <v>2019</v>
      </c>
      <c r="F486" s="70" t="s">
        <v>158</v>
      </c>
      <c r="G486" s="70" t="s">
        <v>2199</v>
      </c>
      <c r="H486" s="70" t="s">
        <v>2200</v>
      </c>
      <c r="I486" s="148"/>
      <c r="J486" s="71">
        <v>0</v>
      </c>
      <c r="K486" s="71">
        <v>0</v>
      </c>
      <c r="L486" s="71">
        <v>0.2935970576272231</v>
      </c>
      <c r="M486" s="71">
        <v>0.33146051661659282</v>
      </c>
      <c r="N486" s="71">
        <v>0.4131307375572334</v>
      </c>
      <c r="O486" s="71">
        <v>0.19007549872227997</v>
      </c>
      <c r="P486" s="71">
        <v>0.68386245229599141</v>
      </c>
      <c r="Q486" s="71">
        <v>2.2585940353094601E-2</v>
      </c>
      <c r="R486" s="71">
        <v>5.9953378001342923</v>
      </c>
      <c r="S486" s="71">
        <v>7.4523199999999993E-3</v>
      </c>
      <c r="T486" s="72"/>
      <c r="U486" s="71">
        <v>0</v>
      </c>
      <c r="V486" s="71">
        <v>0</v>
      </c>
      <c r="W486" s="71">
        <v>8</v>
      </c>
      <c r="X486" s="71">
        <v>96</v>
      </c>
      <c r="Y486" s="71">
        <v>199</v>
      </c>
      <c r="Z486" s="71">
        <v>119</v>
      </c>
      <c r="AA486" s="71">
        <v>142</v>
      </c>
      <c r="AB486" s="71">
        <v>366</v>
      </c>
      <c r="AC486" s="71">
        <v>1057206</v>
      </c>
      <c r="AD486" s="71">
        <v>7.4523199999999993E-3</v>
      </c>
      <c r="AE486" s="72"/>
      <c r="AF486" s="71">
        <v>0</v>
      </c>
      <c r="AG486" s="71">
        <v>0</v>
      </c>
      <c r="AH486" s="71">
        <v>68295.199065498455</v>
      </c>
      <c r="AI486" s="71">
        <v>548454.22870660143</v>
      </c>
      <c r="AJ486" s="71">
        <v>950225.35409489821</v>
      </c>
      <c r="AK486" s="71">
        <v>0</v>
      </c>
      <c r="AL486" s="71">
        <v>0</v>
      </c>
      <c r="AM486" s="71">
        <v>49846.444753475145</v>
      </c>
      <c r="AN486" s="71">
        <v>0</v>
      </c>
      <c r="AO486" s="71">
        <v>0</v>
      </c>
      <c r="AP486" s="71">
        <v>1616821.2266204732</v>
      </c>
      <c r="AQ486" s="72"/>
      <c r="AR486" s="71">
        <v>0</v>
      </c>
      <c r="AS486" s="71">
        <v>0</v>
      </c>
      <c r="AT486" s="71">
        <v>0</v>
      </c>
      <c r="AU486" s="71">
        <v>0</v>
      </c>
      <c r="AV486" s="71">
        <v>0</v>
      </c>
      <c r="AW486" s="71">
        <v>0</v>
      </c>
      <c r="AX486" s="71"/>
      <c r="AY486" s="72"/>
      <c r="AZ486" s="71">
        <v>0</v>
      </c>
      <c r="BA486" s="71">
        <v>0</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2216</v>
      </c>
      <c r="B487" s="70">
        <v>442</v>
      </c>
      <c r="C487" s="70">
        <v>17</v>
      </c>
      <c r="D487" s="70">
        <v>26</v>
      </c>
      <c r="E487" s="70">
        <v>2020</v>
      </c>
      <c r="F487" s="70" t="s">
        <v>159</v>
      </c>
      <c r="G487" s="70" t="s">
        <v>2199</v>
      </c>
      <c r="H487" s="70" t="s">
        <v>2200</v>
      </c>
      <c r="I487" s="148"/>
      <c r="J487" s="71">
        <v>0</v>
      </c>
      <c r="K487" s="71">
        <v>0</v>
      </c>
      <c r="L487" s="71">
        <v>8.4086538512557402E-2</v>
      </c>
      <c r="M487" s="71">
        <v>0.39179278328523703</v>
      </c>
      <c r="N487" s="71">
        <v>0.40917110612283497</v>
      </c>
      <c r="O487" s="71">
        <v>0.16513357326080724</v>
      </c>
      <c r="P487" s="71">
        <v>0.65698913626278954</v>
      </c>
      <c r="Q487" s="71">
        <v>2.2640917785185202E-2</v>
      </c>
      <c r="R487" s="71">
        <v>7.8822860025059693</v>
      </c>
      <c r="S487" s="71">
        <v>7.9180899999999992E-3</v>
      </c>
      <c r="T487" s="72"/>
      <c r="U487" s="71">
        <v>0</v>
      </c>
      <c r="V487" s="71">
        <v>0</v>
      </c>
      <c r="W487" s="71">
        <v>2</v>
      </c>
      <c r="X487" s="71">
        <v>116</v>
      </c>
      <c r="Y487" s="71">
        <v>202</v>
      </c>
      <c r="Z487" s="71">
        <v>118</v>
      </c>
      <c r="AA487" s="71">
        <v>145</v>
      </c>
      <c r="AB487" s="71">
        <v>384</v>
      </c>
      <c r="AC487" s="71">
        <v>1397291</v>
      </c>
      <c r="AD487" s="71">
        <v>7.9180899999999992E-3</v>
      </c>
      <c r="AE487" s="72"/>
      <c r="AF487" s="71">
        <v>0</v>
      </c>
      <c r="AG487" s="71">
        <v>0</v>
      </c>
      <c r="AH487" s="71">
        <v>22661.282486294007</v>
      </c>
      <c r="AI487" s="71">
        <v>624477.2964097294</v>
      </c>
      <c r="AJ487" s="71">
        <v>888377.52345939924</v>
      </c>
      <c r="AK487" s="71"/>
      <c r="AL487" s="71"/>
      <c r="AM487" s="71">
        <v>50116.266328983023</v>
      </c>
      <c r="AN487" s="71"/>
      <c r="AO487" s="71"/>
      <c r="AP487" s="71">
        <v>1585632.3686844057</v>
      </c>
      <c r="AQ487" s="72"/>
      <c r="AR487" s="71">
        <v>0</v>
      </c>
      <c r="AS487" s="71">
        <v>0</v>
      </c>
      <c r="AT487" s="71">
        <v>0</v>
      </c>
      <c r="AU487" s="71">
        <v>0</v>
      </c>
      <c r="AV487" s="71">
        <v>0</v>
      </c>
      <c r="AW487" s="71">
        <v>0</v>
      </c>
      <c r="AX487" s="71"/>
      <c r="AY487" s="72"/>
      <c r="AZ487" s="71">
        <v>0</v>
      </c>
      <c r="BA487" s="71">
        <v>0</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2217</v>
      </c>
      <c r="B488" s="70">
        <v>442</v>
      </c>
      <c r="C488" s="70">
        <v>18</v>
      </c>
      <c r="D488" s="70">
        <v>26</v>
      </c>
      <c r="E488" s="70">
        <v>2021</v>
      </c>
      <c r="F488" s="70" t="s">
        <v>160</v>
      </c>
      <c r="G488" s="70" t="s">
        <v>2199</v>
      </c>
      <c r="H488" s="70" t="s">
        <v>2200</v>
      </c>
      <c r="I488" s="148"/>
      <c r="J488" s="71">
        <v>0</v>
      </c>
      <c r="K488" s="71">
        <v>0</v>
      </c>
      <c r="L488" s="71">
        <v>7.3587380428731225E-2</v>
      </c>
      <c r="M488" s="71">
        <v>0.36939173624386001</v>
      </c>
      <c r="N488" s="71">
        <v>0.37731175490233965</v>
      </c>
      <c r="O488" s="71">
        <v>0.1644554157369654</v>
      </c>
      <c r="P488" s="71">
        <v>0.66446521593279628</v>
      </c>
      <c r="Q488" s="71">
        <v>2.2654197670205201E-2</v>
      </c>
      <c r="R488" s="71">
        <v>10.0385256518407</v>
      </c>
      <c r="S488" s="71">
        <v>8.3838599999999982E-3</v>
      </c>
      <c r="T488" s="72"/>
      <c r="U488" s="71">
        <v>0</v>
      </c>
      <c r="V488" s="71">
        <v>0</v>
      </c>
      <c r="W488" s="71">
        <v>2</v>
      </c>
      <c r="X488" s="71">
        <v>116</v>
      </c>
      <c r="Y488" s="71">
        <v>205</v>
      </c>
      <c r="Z488" s="71">
        <v>121</v>
      </c>
      <c r="AA488" s="71">
        <v>143</v>
      </c>
      <c r="AB488" s="71">
        <v>388</v>
      </c>
      <c r="AC488" s="71">
        <v>1726350</v>
      </c>
      <c r="AD488" s="71">
        <v>8.3838599999999982E-3</v>
      </c>
      <c r="AE488" s="72"/>
      <c r="AF488" s="71">
        <v>0</v>
      </c>
      <c r="AG488" s="71">
        <v>0</v>
      </c>
      <c r="AH488" s="71">
        <v>20910.397996578191</v>
      </c>
      <c r="AI488" s="71">
        <v>702185.24671667512</v>
      </c>
      <c r="AJ488" s="71">
        <v>975532.21363062586</v>
      </c>
      <c r="AK488" s="71">
        <v>0</v>
      </c>
      <c r="AL488" s="71">
        <v>0</v>
      </c>
      <c r="AM488" s="71">
        <v>50930.388469427533</v>
      </c>
      <c r="AN488" s="71">
        <v>0</v>
      </c>
      <c r="AO488" s="71">
        <v>0</v>
      </c>
      <c r="AP488" s="71">
        <v>1749558.2468133068</v>
      </c>
      <c r="AQ488" s="72"/>
      <c r="AR488" s="71">
        <v>0</v>
      </c>
      <c r="AS488" s="71">
        <v>0</v>
      </c>
      <c r="AT488" s="71">
        <v>0</v>
      </c>
      <c r="AU488" s="71">
        <v>0</v>
      </c>
      <c r="AV488" s="71">
        <v>0</v>
      </c>
      <c r="AW488" s="71">
        <v>0</v>
      </c>
      <c r="AX488" s="71"/>
      <c r="AY488" s="72"/>
      <c r="AZ488" s="71">
        <v>0</v>
      </c>
      <c r="BA488" s="71">
        <v>0</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2218</v>
      </c>
      <c r="B489" s="70">
        <v>442</v>
      </c>
      <c r="C489" s="70">
        <v>19</v>
      </c>
      <c r="D489" s="70">
        <v>26</v>
      </c>
      <c r="E489" s="70">
        <v>2022</v>
      </c>
      <c r="F489" s="70" t="s">
        <v>161</v>
      </c>
      <c r="G489" s="70" t="s">
        <v>2199</v>
      </c>
      <c r="H489" s="70" t="s">
        <v>2200</v>
      </c>
      <c r="I489" s="148"/>
      <c r="J489" s="71">
        <v>0</v>
      </c>
      <c r="K489" s="71">
        <v>0</v>
      </c>
      <c r="L489" s="71">
        <v>7.2845732745713765E-2</v>
      </c>
      <c r="M489" s="71">
        <v>0.40334992705045114</v>
      </c>
      <c r="N489" s="71">
        <v>0.50343731715665474</v>
      </c>
      <c r="O489" s="71">
        <v>0.17166080468806924</v>
      </c>
      <c r="P489" s="71">
        <v>0.63618057170878772</v>
      </c>
      <c r="Q489" s="71">
        <v>2.1722971885114094E-2</v>
      </c>
      <c r="R489" s="71">
        <v>9.8732146197186577</v>
      </c>
      <c r="S489" s="71">
        <v>8.849629999999999E-3</v>
      </c>
      <c r="T489" s="72"/>
      <c r="U489" s="71">
        <v>0</v>
      </c>
      <c r="V489" s="71">
        <v>0</v>
      </c>
      <c r="W489" s="71">
        <v>2</v>
      </c>
      <c r="X489" s="71">
        <v>116</v>
      </c>
      <c r="Y489" s="71">
        <v>202</v>
      </c>
      <c r="Z489" s="71">
        <v>120</v>
      </c>
      <c r="AA489" s="71">
        <v>139</v>
      </c>
      <c r="AB489" s="71">
        <v>369</v>
      </c>
      <c r="AC489" s="71">
        <v>1719245.9999999998</v>
      </c>
      <c r="AD489" s="71">
        <v>8.849629999999999E-3</v>
      </c>
      <c r="AE489" s="72"/>
      <c r="AF489" s="71">
        <v>0</v>
      </c>
      <c r="AG489" s="71">
        <v>0</v>
      </c>
      <c r="AH489" s="71">
        <v>23222.435434784889</v>
      </c>
      <c r="AI489" s="71">
        <v>639312.09569891996</v>
      </c>
      <c r="AJ489" s="71">
        <v>988828.87752232573</v>
      </c>
      <c r="AK489" s="71">
        <v>0</v>
      </c>
      <c r="AL489" s="71">
        <v>0</v>
      </c>
      <c r="AM489" s="71">
        <v>47647.971636225637</v>
      </c>
      <c r="AN489" s="71">
        <v>0</v>
      </c>
      <c r="AO489" s="71">
        <v>0</v>
      </c>
      <c r="AP489" s="71">
        <v>1699011.3802922561</v>
      </c>
      <c r="AQ489" s="72"/>
      <c r="AR489" s="71">
        <v>0</v>
      </c>
      <c r="AS489" s="71">
        <v>0</v>
      </c>
      <c r="AT489" s="71">
        <v>0</v>
      </c>
      <c r="AU489" s="71">
        <v>0</v>
      </c>
      <c r="AV489" s="71">
        <v>0</v>
      </c>
      <c r="AW489" s="71">
        <v>0</v>
      </c>
      <c r="AX489" s="71"/>
      <c r="AY489" s="72"/>
      <c r="AZ489" s="71">
        <v>0</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2219</v>
      </c>
      <c r="B490" s="70">
        <v>442</v>
      </c>
      <c r="C490" s="70">
        <v>20</v>
      </c>
      <c r="D490" s="70">
        <v>26</v>
      </c>
      <c r="E490" s="70">
        <v>2023</v>
      </c>
      <c r="F490" s="70" t="s">
        <v>1539</v>
      </c>
      <c r="G490" s="70" t="s">
        <v>2199</v>
      </c>
      <c r="H490" s="70" t="s">
        <v>2200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0</v>
      </c>
      <c r="AS490" s="71">
        <v>0</v>
      </c>
      <c r="AT490" s="71">
        <v>0</v>
      </c>
      <c r="AU490" s="71">
        <v>0</v>
      </c>
      <c r="AV490" s="71">
        <v>0</v>
      </c>
      <c r="AW490" s="71">
        <v>0</v>
      </c>
      <c r="AX490" s="71"/>
      <c r="AY490" s="72"/>
      <c r="AZ490" s="71">
        <v>0</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2220</v>
      </c>
      <c r="B491" s="70">
        <v>442</v>
      </c>
      <c r="C491" s="70">
        <v>21</v>
      </c>
      <c r="D491" s="70">
        <v>26</v>
      </c>
      <c r="E491" s="70">
        <v>2024</v>
      </c>
      <c r="F491" s="70" t="s">
        <v>1554</v>
      </c>
      <c r="G491" s="70" t="s">
        <v>2199</v>
      </c>
      <c r="H491" s="70" t="s">
        <v>2200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2221</v>
      </c>
      <c r="B492" s="70">
        <v>375</v>
      </c>
      <c r="C492" s="70">
        <v>1</v>
      </c>
      <c r="D492" s="70">
        <v>23</v>
      </c>
      <c r="E492" s="70">
        <v>1990</v>
      </c>
      <c r="F492" s="70" t="s">
        <v>787</v>
      </c>
      <c r="G492" s="70" t="s">
        <v>2222</v>
      </c>
      <c r="H492" s="70" t="s">
        <v>2223</v>
      </c>
      <c r="I492" s="148"/>
      <c r="J492" s="71">
        <v>0</v>
      </c>
      <c r="K492" s="71">
        <v>0.22927067618179489</v>
      </c>
      <c r="L492" s="71">
        <v>2.0281685990262162</v>
      </c>
      <c r="M492" s="71">
        <v>0.46501279495420861</v>
      </c>
      <c r="N492" s="71">
        <v>0.66544272341482436</v>
      </c>
      <c r="O492" s="71">
        <v>0.52758042939609306</v>
      </c>
      <c r="P492" s="71">
        <v>1.066672845775761</v>
      </c>
      <c r="Q492" s="71">
        <v>4.6684627669535503E-2</v>
      </c>
      <c r="R492" s="71">
        <v>0</v>
      </c>
      <c r="S492" s="71">
        <v>4.7663942286014872E-2</v>
      </c>
      <c r="T492" s="72"/>
      <c r="U492" s="71">
        <v>0</v>
      </c>
      <c r="V492" s="71">
        <v>60</v>
      </c>
      <c r="W492" s="71">
        <v>27</v>
      </c>
      <c r="X492" s="71">
        <v>187</v>
      </c>
      <c r="Y492" s="71">
        <v>296</v>
      </c>
      <c r="Z492" s="71">
        <v>217</v>
      </c>
      <c r="AA492" s="71">
        <v>259</v>
      </c>
      <c r="AB492" s="71">
        <v>758</v>
      </c>
      <c r="AC492" s="71">
        <v>0</v>
      </c>
      <c r="AD492" s="71">
        <v>4.7663942286014872E-2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2224</v>
      </c>
      <c r="B493" s="70">
        <v>376</v>
      </c>
      <c r="C493" s="70">
        <v>2</v>
      </c>
      <c r="D493" s="70">
        <v>23</v>
      </c>
      <c r="E493" s="70">
        <v>2005</v>
      </c>
      <c r="F493" s="70" t="s">
        <v>789</v>
      </c>
      <c r="G493" s="70" t="s">
        <v>2222</v>
      </c>
      <c r="H493" s="70" t="s">
        <v>2223</v>
      </c>
      <c r="I493" s="148"/>
      <c r="J493" s="71">
        <v>0</v>
      </c>
      <c r="K493" s="71">
        <v>0.22213958656579991</v>
      </c>
      <c r="L493" s="71">
        <v>0.34366406991304438</v>
      </c>
      <c r="M493" s="71">
        <v>0.41145551131981373</v>
      </c>
      <c r="N493" s="71">
        <v>0.59676103587547746</v>
      </c>
      <c r="O493" s="71">
        <v>0.57567130551549694</v>
      </c>
      <c r="P493" s="71">
        <v>1.1917932514041101</v>
      </c>
      <c r="Q493" s="71">
        <v>2.9751730054940799E-2</v>
      </c>
      <c r="R493" s="71">
        <v>0</v>
      </c>
      <c r="S493" s="71">
        <v>3.4786365437934237E-2</v>
      </c>
      <c r="T493" s="72"/>
      <c r="U493" s="71">
        <v>0</v>
      </c>
      <c r="V493" s="71">
        <v>70</v>
      </c>
      <c r="W493" s="71">
        <v>3</v>
      </c>
      <c r="X493" s="71">
        <v>88</v>
      </c>
      <c r="Y493" s="71">
        <v>240</v>
      </c>
      <c r="Z493" s="71">
        <v>274</v>
      </c>
      <c r="AA493" s="71">
        <v>237</v>
      </c>
      <c r="AB493" s="71">
        <v>505</v>
      </c>
      <c r="AC493" s="71">
        <v>0</v>
      </c>
      <c r="AD493" s="71">
        <v>3.4786365437934237E-2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2225</v>
      </c>
      <c r="B494" s="70">
        <v>377</v>
      </c>
      <c r="C494" s="70">
        <v>3</v>
      </c>
      <c r="D494" s="70">
        <v>23</v>
      </c>
      <c r="E494" s="70">
        <v>2006</v>
      </c>
      <c r="F494" s="70" t="s">
        <v>790</v>
      </c>
      <c r="G494" s="70" t="s">
        <v>2222</v>
      </c>
      <c r="H494" s="70" t="s">
        <v>2223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2226</v>
      </c>
      <c r="B495" s="70">
        <v>378</v>
      </c>
      <c r="C495" s="70">
        <v>4</v>
      </c>
      <c r="D495" s="70">
        <v>23</v>
      </c>
      <c r="E495" s="70">
        <v>2007</v>
      </c>
      <c r="F495" s="70" t="s">
        <v>791</v>
      </c>
      <c r="G495" s="70" t="s">
        <v>2222</v>
      </c>
      <c r="H495" s="70" t="s">
        <v>2223</v>
      </c>
      <c r="I495" s="148"/>
      <c r="J495" s="71">
        <v>0</v>
      </c>
      <c r="K495" s="71">
        <v>0.26841460293989527</v>
      </c>
      <c r="L495" s="71">
        <v>0.43911779041410542</v>
      </c>
      <c r="M495" s="71">
        <v>0.4689489981464332</v>
      </c>
      <c r="N495" s="71">
        <v>0.81900720607636701</v>
      </c>
      <c r="O495" s="71">
        <v>0.50930566124487608</v>
      </c>
      <c r="P495" s="71">
        <v>1.2817318540073339</v>
      </c>
      <c r="Q495" s="71">
        <v>3.04797765619183E-2</v>
      </c>
      <c r="R495" s="71">
        <v>0</v>
      </c>
      <c r="S495" s="71">
        <v>3.8118095127733863E-2</v>
      </c>
      <c r="T495" s="72"/>
      <c r="U495" s="71">
        <v>0</v>
      </c>
      <c r="V495" s="71">
        <v>86</v>
      </c>
      <c r="W495" s="71">
        <v>4</v>
      </c>
      <c r="X495" s="71">
        <v>119</v>
      </c>
      <c r="Y495" s="71">
        <v>286</v>
      </c>
      <c r="Z495" s="71">
        <v>252</v>
      </c>
      <c r="AA495" s="71">
        <v>251</v>
      </c>
      <c r="AB495" s="71">
        <v>490</v>
      </c>
      <c r="AC495" s="71">
        <v>0</v>
      </c>
      <c r="AD495" s="71">
        <v>3.8118095127733863E-2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2227</v>
      </c>
      <c r="B496" s="70">
        <v>379</v>
      </c>
      <c r="C496" s="70">
        <v>5</v>
      </c>
      <c r="D496" s="70">
        <v>23</v>
      </c>
      <c r="E496" s="70">
        <v>2008</v>
      </c>
      <c r="F496" s="70" t="s">
        <v>792</v>
      </c>
      <c r="G496" s="70" t="s">
        <v>2222</v>
      </c>
      <c r="H496" s="70" t="s">
        <v>2223</v>
      </c>
      <c r="I496" s="148"/>
      <c r="J496" s="71">
        <v>0</v>
      </c>
      <c r="K496" s="71">
        <v>0.19114117895457089</v>
      </c>
      <c r="L496" s="71">
        <v>0.35060223935548768</v>
      </c>
      <c r="M496" s="71">
        <v>0.49544062464239502</v>
      </c>
      <c r="N496" s="71">
        <v>0.59378553934996248</v>
      </c>
      <c r="O496" s="71">
        <v>0.4998461540543655</v>
      </c>
      <c r="P496" s="71">
        <v>1.254767721855752</v>
      </c>
      <c r="Q496" s="71">
        <v>2.8946211476514699E-2</v>
      </c>
      <c r="R496" s="71">
        <v>0</v>
      </c>
      <c r="S496" s="71">
        <v>3.6320667592736097E-2</v>
      </c>
      <c r="T496" s="72"/>
      <c r="U496" s="71">
        <v>0</v>
      </c>
      <c r="V496" s="71">
        <v>86</v>
      </c>
      <c r="W496" s="71">
        <v>4</v>
      </c>
      <c r="X496" s="71">
        <v>119</v>
      </c>
      <c r="Y496" s="71">
        <v>233</v>
      </c>
      <c r="Z496" s="71">
        <v>256</v>
      </c>
      <c r="AA496" s="71">
        <v>246</v>
      </c>
      <c r="AB496" s="71">
        <v>473</v>
      </c>
      <c r="AC496" s="71">
        <v>0</v>
      </c>
      <c r="AD496" s="71">
        <v>3.6320667592736097E-2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2228</v>
      </c>
      <c r="B497" s="70">
        <v>380</v>
      </c>
      <c r="C497" s="70">
        <v>6</v>
      </c>
      <c r="D497" s="70">
        <v>23</v>
      </c>
      <c r="E497" s="70">
        <v>2009</v>
      </c>
      <c r="F497" s="70" t="s">
        <v>176</v>
      </c>
      <c r="G497" s="70" t="s">
        <v>2222</v>
      </c>
      <c r="H497" s="70" t="s">
        <v>2223</v>
      </c>
      <c r="I497" s="148"/>
      <c r="J497" s="71">
        <v>0</v>
      </c>
      <c r="K497" s="71">
        <v>0.27027996330989229</v>
      </c>
      <c r="L497" s="71">
        <v>1.0249400075885871</v>
      </c>
      <c r="M497" s="71">
        <v>0.3981950120409799</v>
      </c>
      <c r="N497" s="71">
        <v>0.60177892632498653</v>
      </c>
      <c r="O497" s="71">
        <v>0.51431738529567517</v>
      </c>
      <c r="P497" s="71">
        <v>1.1924296508109531</v>
      </c>
      <c r="Q497" s="71">
        <v>2.73414610692428E-2</v>
      </c>
      <c r="R497" s="71">
        <v>0</v>
      </c>
      <c r="S497" s="71">
        <v>4.005696626395229E-2</v>
      </c>
      <c r="T497" s="72"/>
      <c r="U497" s="71">
        <v>0</v>
      </c>
      <c r="V497" s="71">
        <v>87</v>
      </c>
      <c r="W497" s="71">
        <v>18</v>
      </c>
      <c r="X497" s="71">
        <v>92</v>
      </c>
      <c r="Y497" s="71">
        <v>242</v>
      </c>
      <c r="Z497" s="71">
        <v>260</v>
      </c>
      <c r="AA497" s="71">
        <v>240</v>
      </c>
      <c r="AB497" s="71">
        <v>469</v>
      </c>
      <c r="AC497" s="71">
        <v>0</v>
      </c>
      <c r="AD497" s="71">
        <v>4.005696626395229E-2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2229</v>
      </c>
      <c r="B498" s="70">
        <v>381</v>
      </c>
      <c r="C498" s="70">
        <v>7</v>
      </c>
      <c r="D498" s="70">
        <v>23</v>
      </c>
      <c r="E498" s="70">
        <v>2010</v>
      </c>
      <c r="F498" s="70" t="s">
        <v>177</v>
      </c>
      <c r="G498" s="70" t="s">
        <v>2222</v>
      </c>
      <c r="H498" s="70" t="s">
        <v>2223</v>
      </c>
      <c r="I498" s="148"/>
      <c r="J498" s="71">
        <v>0</v>
      </c>
      <c r="K498" s="71">
        <v>0.22141812683789441</v>
      </c>
      <c r="L498" s="71">
        <v>0.91155476949851078</v>
      </c>
      <c r="M498" s="71">
        <v>0.37055010936909161</v>
      </c>
      <c r="N498" s="71">
        <v>0.57978762481529045</v>
      </c>
      <c r="O498" s="71">
        <v>0.5020935383282783</v>
      </c>
      <c r="P498" s="71">
        <v>1.1822060424191769</v>
      </c>
      <c r="Q498" s="71">
        <v>2.8046763418678899E-2</v>
      </c>
      <c r="R498" s="71">
        <v>0</v>
      </c>
      <c r="S498" s="71">
        <v>4.2606410240468712E-2</v>
      </c>
      <c r="T498" s="72"/>
      <c r="U498" s="71">
        <v>0</v>
      </c>
      <c r="V498" s="71">
        <v>87</v>
      </c>
      <c r="W498" s="71">
        <v>18</v>
      </c>
      <c r="X498" s="71">
        <v>92</v>
      </c>
      <c r="Y498" s="71">
        <v>242</v>
      </c>
      <c r="Z498" s="71">
        <v>255</v>
      </c>
      <c r="AA498" s="71">
        <v>232</v>
      </c>
      <c r="AB498" s="71">
        <v>461</v>
      </c>
      <c r="AC498" s="71">
        <v>0</v>
      </c>
      <c r="AD498" s="71">
        <v>4.2606410240468712E-2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2230</v>
      </c>
      <c r="B499" s="70">
        <v>382</v>
      </c>
      <c r="C499" s="70">
        <v>8</v>
      </c>
      <c r="D499" s="70">
        <v>23</v>
      </c>
      <c r="E499" s="70">
        <v>2011</v>
      </c>
      <c r="F499" s="70" t="s">
        <v>178</v>
      </c>
      <c r="G499" s="70" t="s">
        <v>2222</v>
      </c>
      <c r="H499" s="70" t="s">
        <v>2223</v>
      </c>
      <c r="I499" s="148"/>
      <c r="J499" s="71">
        <v>0</v>
      </c>
      <c r="K499" s="71">
        <v>0.32244991011032909</v>
      </c>
      <c r="L499" s="71">
        <v>0.8777088879500653</v>
      </c>
      <c r="M499" s="71">
        <v>0.51962998995000775</v>
      </c>
      <c r="N499" s="71">
        <v>0.77469797281554564</v>
      </c>
      <c r="O499" s="71">
        <v>0.50683451344646568</v>
      </c>
      <c r="P499" s="71">
        <v>1.1430937375226264</v>
      </c>
      <c r="Q499" s="71">
        <v>3.1228783602622202E-2</v>
      </c>
      <c r="R499" s="71">
        <v>0</v>
      </c>
      <c r="S499" s="71">
        <v>3.4974429376615032E-2</v>
      </c>
      <c r="T499" s="72"/>
      <c r="U499" s="71">
        <v>0</v>
      </c>
      <c r="V499" s="71">
        <v>87</v>
      </c>
      <c r="W499" s="71">
        <v>18</v>
      </c>
      <c r="X499" s="71">
        <v>92</v>
      </c>
      <c r="Y499" s="71">
        <v>238</v>
      </c>
      <c r="Z499" s="71">
        <v>263</v>
      </c>
      <c r="AA499" s="71">
        <v>231</v>
      </c>
      <c r="AB499" s="71">
        <v>445</v>
      </c>
      <c r="AC499" s="71">
        <v>0</v>
      </c>
      <c r="AD499" s="71">
        <v>3.4974429376615032E-2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2231</v>
      </c>
      <c r="B500" s="70">
        <v>383</v>
      </c>
      <c r="C500" s="70">
        <v>9</v>
      </c>
      <c r="D500" s="70">
        <v>23</v>
      </c>
      <c r="E500" s="70">
        <v>2012</v>
      </c>
      <c r="F500" s="70" t="s">
        <v>179</v>
      </c>
      <c r="G500" s="70" t="s">
        <v>2222</v>
      </c>
      <c r="H500" s="70" t="s">
        <v>2223</v>
      </c>
      <c r="I500" s="148"/>
      <c r="J500" s="71">
        <v>0</v>
      </c>
      <c r="K500" s="71">
        <v>0.38936791502229467</v>
      </c>
      <c r="L500" s="71">
        <v>0.85815638095266478</v>
      </c>
      <c r="M500" s="71">
        <v>0.53063585953253534</v>
      </c>
      <c r="N500" s="71">
        <v>0.94918261776048651</v>
      </c>
      <c r="O500" s="71">
        <v>0.50475811758289257</v>
      </c>
      <c r="P500" s="71">
        <v>1.1097844781729733</v>
      </c>
      <c r="Q500" s="71">
        <v>3.3166984706059097E-2</v>
      </c>
      <c r="R500" s="71">
        <v>0</v>
      </c>
      <c r="S500" s="71">
        <v>2.9921557237791479E-2</v>
      </c>
      <c r="T500" s="72"/>
      <c r="U500" s="71">
        <v>0</v>
      </c>
      <c r="V500" s="71">
        <v>87</v>
      </c>
      <c r="W500" s="71">
        <v>18</v>
      </c>
      <c r="X500" s="71">
        <v>92</v>
      </c>
      <c r="Y500" s="71">
        <v>236</v>
      </c>
      <c r="Z500" s="71">
        <v>264</v>
      </c>
      <c r="AA500" s="71">
        <v>223</v>
      </c>
      <c r="AB500" s="71">
        <v>435</v>
      </c>
      <c r="AC500" s="71">
        <v>0</v>
      </c>
      <c r="AD500" s="71">
        <v>2.9921557237791479E-2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2232</v>
      </c>
      <c r="B501" s="70">
        <v>384</v>
      </c>
      <c r="C501" s="70">
        <v>10</v>
      </c>
      <c r="D501" s="70">
        <v>23</v>
      </c>
      <c r="E501" s="70">
        <v>2013</v>
      </c>
      <c r="F501" s="70" t="s">
        <v>180</v>
      </c>
      <c r="G501" s="1064" t="s">
        <v>2222</v>
      </c>
      <c r="H501" s="70" t="s">
        <v>2223</v>
      </c>
      <c r="I501" s="148"/>
      <c r="J501" s="71">
        <v>0</v>
      </c>
      <c r="K501" s="71">
        <v>0.39221067377775032</v>
      </c>
      <c r="L501" s="71">
        <v>0.88398175609527774</v>
      </c>
      <c r="M501" s="71">
        <v>0.54999084320545677</v>
      </c>
      <c r="N501" s="71">
        <v>0.99489414342756677</v>
      </c>
      <c r="O501" s="71">
        <v>0.4923360338912926</v>
      </c>
      <c r="P501" s="71">
        <v>1.1189615180547621</v>
      </c>
      <c r="Q501" s="71">
        <v>3.3958798377322699E-2</v>
      </c>
      <c r="R501" s="71">
        <v>0</v>
      </c>
      <c r="S501" s="71">
        <v>4.3370309720972978E-2</v>
      </c>
      <c r="T501" s="72"/>
      <c r="U501" s="71">
        <v>0</v>
      </c>
      <c r="V501" s="71">
        <v>87</v>
      </c>
      <c r="W501" s="71">
        <v>18</v>
      </c>
      <c r="X501" s="71">
        <v>92</v>
      </c>
      <c r="Y501" s="71">
        <v>242</v>
      </c>
      <c r="Z501" s="71">
        <v>269</v>
      </c>
      <c r="AA501" s="71">
        <v>224</v>
      </c>
      <c r="AB501" s="71">
        <v>439</v>
      </c>
      <c r="AC501" s="71">
        <v>0</v>
      </c>
      <c r="AD501" s="71">
        <v>4.3370309720972978E-2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2233</v>
      </c>
      <c r="B502" s="70">
        <v>385</v>
      </c>
      <c r="C502" s="70">
        <v>11</v>
      </c>
      <c r="D502" s="70">
        <v>23</v>
      </c>
      <c r="E502" s="70">
        <v>2014</v>
      </c>
      <c r="F502" s="70" t="s">
        <v>181</v>
      </c>
      <c r="G502" s="1064" t="s">
        <v>2222</v>
      </c>
      <c r="H502" s="70" t="s">
        <v>2223</v>
      </c>
      <c r="I502" s="148"/>
      <c r="J502" s="71">
        <v>0</v>
      </c>
      <c r="K502" s="71">
        <v>0.2538836583688982</v>
      </c>
      <c r="L502" s="71">
        <v>2.0379172926474278</v>
      </c>
      <c r="M502" s="71">
        <v>0.64990110232849951</v>
      </c>
      <c r="N502" s="71">
        <v>0.95949727544757191</v>
      </c>
      <c r="O502" s="71">
        <v>0.46919455009846928</v>
      </c>
      <c r="P502" s="71">
        <v>1.129799038186285</v>
      </c>
      <c r="Q502" s="71">
        <v>3.1171313496157201E-2</v>
      </c>
      <c r="R502" s="71">
        <v>0</v>
      </c>
      <c r="S502" s="71">
        <v>3.2532160915151709E-2</v>
      </c>
      <c r="T502" s="72"/>
      <c r="U502" s="71">
        <v>0</v>
      </c>
      <c r="V502" s="71">
        <v>64</v>
      </c>
      <c r="W502" s="71">
        <v>38</v>
      </c>
      <c r="X502" s="71">
        <v>111</v>
      </c>
      <c r="Y502" s="71">
        <v>234</v>
      </c>
      <c r="Z502" s="71">
        <v>270</v>
      </c>
      <c r="AA502" s="71">
        <v>225</v>
      </c>
      <c r="AB502" s="71">
        <v>420</v>
      </c>
      <c r="AC502" s="71">
        <v>0</v>
      </c>
      <c r="AD502" s="71">
        <v>3.2532160915151709E-2</v>
      </c>
      <c r="AE502" s="72"/>
      <c r="AF502" s="71"/>
      <c r="AG502" s="71"/>
      <c r="AH502" s="71"/>
      <c r="AI502" s="71"/>
      <c r="AJ502" s="71"/>
      <c r="AK502" s="71"/>
      <c r="AL502" s="71"/>
      <c r="AM502" s="71"/>
      <c r="AN502" s="71"/>
      <c r="AO502" s="71"/>
      <c r="AP502" s="71"/>
      <c r="AQ502" s="72"/>
      <c r="AR502" s="71">
        <v>1</v>
      </c>
      <c r="AS502" s="71">
        <v>1</v>
      </c>
      <c r="AT502" s="71">
        <v>0</v>
      </c>
      <c r="AU502" s="71">
        <v>1</v>
      </c>
      <c r="AV502" s="71">
        <v>0</v>
      </c>
      <c r="AW502" s="71">
        <v>0</v>
      </c>
      <c r="AX502" s="71"/>
      <c r="AY502" s="72"/>
      <c r="AZ502" s="71">
        <v>3.6</v>
      </c>
      <c r="BA502" s="71">
        <v>27.5</v>
      </c>
      <c r="BB502" s="71">
        <v>0</v>
      </c>
      <c r="BC502" s="71">
        <v>150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2234</v>
      </c>
      <c r="B503" s="70">
        <v>386</v>
      </c>
      <c r="C503" s="70">
        <v>12</v>
      </c>
      <c r="D503" s="70">
        <v>23</v>
      </c>
      <c r="E503" s="70">
        <v>2015</v>
      </c>
      <c r="F503" s="70" t="s">
        <v>182</v>
      </c>
      <c r="G503" s="70" t="s">
        <v>2222</v>
      </c>
      <c r="H503" s="70" t="s">
        <v>2223</v>
      </c>
      <c r="I503" s="148"/>
      <c r="J503" s="71">
        <v>0</v>
      </c>
      <c r="K503" s="71">
        <v>0.28184519014817477</v>
      </c>
      <c r="L503" s="71">
        <v>2.4284593066731461</v>
      </c>
      <c r="M503" s="71">
        <v>0.62143146121778081</v>
      </c>
      <c r="N503" s="71">
        <v>0.80413580704793552</v>
      </c>
      <c r="O503" s="71">
        <v>0.44406778769563604</v>
      </c>
      <c r="P503" s="71">
        <v>1.1357169416495805</v>
      </c>
      <c r="Q503" s="71">
        <v>3.05147069581981E-2</v>
      </c>
      <c r="R503" s="71">
        <v>0</v>
      </c>
      <c r="S503" s="71">
        <v>4.5783206101088977E-2</v>
      </c>
      <c r="T503" s="72"/>
      <c r="U503" s="71">
        <v>0</v>
      </c>
      <c r="V503" s="71">
        <v>64</v>
      </c>
      <c r="W503" s="71">
        <v>38</v>
      </c>
      <c r="X503" s="71">
        <v>111</v>
      </c>
      <c r="Y503" s="71">
        <v>232</v>
      </c>
      <c r="Z503" s="71">
        <v>258</v>
      </c>
      <c r="AA503" s="71">
        <v>226</v>
      </c>
      <c r="AB503" s="71">
        <v>420</v>
      </c>
      <c r="AC503" s="71">
        <v>0</v>
      </c>
      <c r="AD503" s="71">
        <v>4.5783206101088977E-2</v>
      </c>
      <c r="AE503" s="72"/>
      <c r="AF503" s="71">
        <v>0</v>
      </c>
      <c r="AG503" s="71">
        <v>223758.63198685361</v>
      </c>
      <c r="AH503" s="71">
        <v>297656.06834429753</v>
      </c>
      <c r="AI503" s="71">
        <v>689384.28336155659</v>
      </c>
      <c r="AJ503" s="71">
        <v>1142103.1363982321</v>
      </c>
      <c r="AK503" s="71">
        <v>0</v>
      </c>
      <c r="AL503" s="71">
        <v>0</v>
      </c>
      <c r="AM503" s="71">
        <v>57559.238166263844</v>
      </c>
      <c r="AN503" s="71">
        <v>0</v>
      </c>
      <c r="AO503" s="71">
        <v>0</v>
      </c>
      <c r="AP503" s="71">
        <v>2410461.3582572038</v>
      </c>
      <c r="AQ503" s="72"/>
      <c r="AR503" s="71">
        <v>1</v>
      </c>
      <c r="AS503" s="71">
        <v>1</v>
      </c>
      <c r="AT503" s="71">
        <v>0</v>
      </c>
      <c r="AU503" s="71">
        <v>1</v>
      </c>
      <c r="AV503" s="71">
        <v>0</v>
      </c>
      <c r="AW503" s="71">
        <v>0</v>
      </c>
      <c r="AX503" s="71"/>
      <c r="AY503" s="72"/>
      <c r="AZ503" s="71">
        <v>3.6</v>
      </c>
      <c r="BA503" s="71">
        <v>27.5</v>
      </c>
      <c r="BB503" s="71">
        <v>0</v>
      </c>
      <c r="BC503" s="71">
        <v>150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2235</v>
      </c>
      <c r="B504" s="70">
        <v>387</v>
      </c>
      <c r="C504" s="70">
        <v>13</v>
      </c>
      <c r="D504" s="70">
        <v>23</v>
      </c>
      <c r="E504" s="70">
        <v>2016</v>
      </c>
      <c r="F504" s="70" t="s">
        <v>155</v>
      </c>
      <c r="G504" s="70" t="s">
        <v>2222</v>
      </c>
      <c r="H504" s="70" t="s">
        <v>2223</v>
      </c>
      <c r="I504" s="148"/>
      <c r="J504" s="71">
        <v>0</v>
      </c>
      <c r="K504" s="71">
        <v>0.24234496786225584</v>
      </c>
      <c r="L504" s="71">
        <v>2.3305255526784632</v>
      </c>
      <c r="M504" s="71">
        <v>0.45224545512417474</v>
      </c>
      <c r="N504" s="71">
        <v>0.58138403602217847</v>
      </c>
      <c r="O504" s="71">
        <v>0.44207584229070263</v>
      </c>
      <c r="P504" s="71">
        <v>1.1126473228999045</v>
      </c>
      <c r="Q504" s="71">
        <v>2.8605971279778961E-2</v>
      </c>
      <c r="R504" s="71">
        <v>0</v>
      </c>
      <c r="S504" s="71">
        <v>6.2552364127703444E-2</v>
      </c>
      <c r="T504" s="72"/>
      <c r="U504" s="71">
        <v>0</v>
      </c>
      <c r="V504" s="71">
        <v>64</v>
      </c>
      <c r="W504" s="71">
        <v>38</v>
      </c>
      <c r="X504" s="71">
        <v>111</v>
      </c>
      <c r="Y504" s="71">
        <v>227</v>
      </c>
      <c r="Z504" s="71">
        <v>260</v>
      </c>
      <c r="AA504" s="71">
        <v>229</v>
      </c>
      <c r="AB504" s="71">
        <v>405</v>
      </c>
      <c r="AC504" s="71">
        <v>0</v>
      </c>
      <c r="AD504" s="71">
        <v>6.2552364127703444E-2</v>
      </c>
      <c r="AE504" s="72"/>
      <c r="AF504" s="71">
        <v>0</v>
      </c>
      <c r="AG504" s="71">
        <v>220114.70687558351</v>
      </c>
      <c r="AH504" s="71">
        <v>256695.49511746841</v>
      </c>
      <c r="AI504" s="71">
        <v>650510.76266329689</v>
      </c>
      <c r="AJ504" s="71">
        <v>1034779.515190831</v>
      </c>
      <c r="AK504" s="71">
        <v>0</v>
      </c>
      <c r="AL504" s="71">
        <v>0</v>
      </c>
      <c r="AM504" s="71">
        <v>55546.671902133727</v>
      </c>
      <c r="AN504" s="71">
        <v>0</v>
      </c>
      <c r="AO504" s="71">
        <v>0</v>
      </c>
      <c r="AP504" s="71">
        <v>2217647.1517493133</v>
      </c>
      <c r="AQ504" s="72"/>
      <c r="AR504" s="71">
        <v>1</v>
      </c>
      <c r="AS504" s="71">
        <v>1</v>
      </c>
      <c r="AT504" s="71">
        <v>0</v>
      </c>
      <c r="AU504" s="71">
        <v>1</v>
      </c>
      <c r="AV504" s="71">
        <v>0</v>
      </c>
      <c r="AW504" s="71">
        <v>0</v>
      </c>
      <c r="AX504" s="71"/>
      <c r="AY504" s="72"/>
      <c r="AZ504" s="71">
        <v>3.6</v>
      </c>
      <c r="BA504" s="71">
        <v>27.5</v>
      </c>
      <c r="BB504" s="71">
        <v>0</v>
      </c>
      <c r="BC504" s="71">
        <v>150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2236</v>
      </c>
      <c r="B505" s="70">
        <v>388</v>
      </c>
      <c r="C505" s="70">
        <v>14</v>
      </c>
      <c r="D505" s="70">
        <v>23</v>
      </c>
      <c r="E505" s="70">
        <v>2017</v>
      </c>
      <c r="F505" s="70" t="s">
        <v>156</v>
      </c>
      <c r="G505" s="70" t="s">
        <v>2222</v>
      </c>
      <c r="H505" s="70" t="s">
        <v>2223</v>
      </c>
      <c r="I505" s="148"/>
      <c r="J505" s="71">
        <v>0</v>
      </c>
      <c r="K505" s="71">
        <v>0.25299160400846699</v>
      </c>
      <c r="L505" s="71">
        <v>2.2122328070742161</v>
      </c>
      <c r="M505" s="71">
        <v>0.43092566593868825</v>
      </c>
      <c r="N505" s="71">
        <v>0.72580545472601643</v>
      </c>
      <c r="O505" s="71">
        <v>0.42649948293842382</v>
      </c>
      <c r="P505" s="71">
        <v>1.1249108740837159</v>
      </c>
      <c r="Q505" s="71">
        <v>2.7321097252089501E-2</v>
      </c>
      <c r="R505" s="71">
        <v>0</v>
      </c>
      <c r="S505" s="71">
        <v>3.4817411137297687E-2</v>
      </c>
      <c r="T505" s="72"/>
      <c r="U505" s="71">
        <v>0</v>
      </c>
      <c r="V505" s="71">
        <v>64</v>
      </c>
      <c r="W505" s="71">
        <v>38</v>
      </c>
      <c r="X505" s="71">
        <v>111</v>
      </c>
      <c r="Y505" s="71">
        <v>232</v>
      </c>
      <c r="Z505" s="71">
        <v>255</v>
      </c>
      <c r="AA505" s="71">
        <v>233</v>
      </c>
      <c r="AB505" s="71">
        <v>400</v>
      </c>
      <c r="AC505" s="71">
        <v>0</v>
      </c>
      <c r="AD505" s="71">
        <v>3.4817411137297687E-2</v>
      </c>
      <c r="AE505" s="72"/>
      <c r="AF505" s="71">
        <v>0</v>
      </c>
      <c r="AG505" s="71">
        <v>224660.23623705059</v>
      </c>
      <c r="AH505" s="71">
        <v>316062.1058144744</v>
      </c>
      <c r="AI505" s="71">
        <v>636229.38473437633</v>
      </c>
      <c r="AJ505" s="71">
        <v>1137454.39713898</v>
      </c>
      <c r="AK505" s="71">
        <v>0</v>
      </c>
      <c r="AL505" s="71">
        <v>0</v>
      </c>
      <c r="AM505" s="71">
        <v>54946.752870171636</v>
      </c>
      <c r="AN505" s="71">
        <v>0</v>
      </c>
      <c r="AO505" s="71">
        <v>0</v>
      </c>
      <c r="AP505" s="71">
        <v>2369352.876795053</v>
      </c>
      <c r="AQ505" s="72"/>
      <c r="AR505" s="71">
        <v>1</v>
      </c>
      <c r="AS505" s="71">
        <v>1</v>
      </c>
      <c r="AT505" s="71">
        <v>0</v>
      </c>
      <c r="AU505" s="71">
        <v>1</v>
      </c>
      <c r="AV505" s="71">
        <v>0</v>
      </c>
      <c r="AW505" s="71">
        <v>0</v>
      </c>
      <c r="AX505" s="71"/>
      <c r="AY505" s="72"/>
      <c r="AZ505" s="71">
        <v>3.6</v>
      </c>
      <c r="BA505" s="71">
        <v>27.5</v>
      </c>
      <c r="BB505" s="71">
        <v>0</v>
      </c>
      <c r="BC505" s="71">
        <v>150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2237</v>
      </c>
      <c r="B506" s="70">
        <v>389</v>
      </c>
      <c r="C506" s="70">
        <v>15</v>
      </c>
      <c r="D506" s="70">
        <v>23</v>
      </c>
      <c r="E506" s="70">
        <v>2018</v>
      </c>
      <c r="F506" s="70" t="s">
        <v>183</v>
      </c>
      <c r="G506" s="70" t="s">
        <v>2222</v>
      </c>
      <c r="H506" s="70" t="s">
        <v>2223</v>
      </c>
      <c r="I506" s="148"/>
      <c r="J506" s="71">
        <v>0</v>
      </c>
      <c r="K506" s="71">
        <v>0.253910391679813</v>
      </c>
      <c r="L506" s="71">
        <v>1.9737268670124133</v>
      </c>
      <c r="M506" s="71">
        <v>0.41484930653914676</v>
      </c>
      <c r="N506" s="71">
        <v>0.56170189428826323</v>
      </c>
      <c r="O506" s="71">
        <v>0.41028087104413757</v>
      </c>
      <c r="P506" s="71">
        <v>1.0754741628905133</v>
      </c>
      <c r="Q506" s="71">
        <v>2.58593800191213E-2</v>
      </c>
      <c r="R506" s="71">
        <v>0</v>
      </c>
      <c r="S506" s="71">
        <v>6.0674811470873571E-2</v>
      </c>
      <c r="T506" s="72"/>
      <c r="U506" s="71">
        <v>0</v>
      </c>
      <c r="V506" s="71">
        <v>64</v>
      </c>
      <c r="W506" s="71">
        <v>38</v>
      </c>
      <c r="X506" s="71">
        <v>111</v>
      </c>
      <c r="Y506" s="71">
        <v>235</v>
      </c>
      <c r="Z506" s="71">
        <v>250</v>
      </c>
      <c r="AA506" s="71">
        <v>225</v>
      </c>
      <c r="AB506" s="71">
        <v>408</v>
      </c>
      <c r="AC506" s="71">
        <v>0</v>
      </c>
      <c r="AD506" s="71">
        <v>6.0674811470873571E-2</v>
      </c>
      <c r="AE506" s="72"/>
      <c r="AF506" s="71">
        <v>0</v>
      </c>
      <c r="AG506" s="71">
        <v>227536.19719639281</v>
      </c>
      <c r="AH506" s="71">
        <v>286016.90308014012</v>
      </c>
      <c r="AI506" s="71">
        <v>600344.68232129968</v>
      </c>
      <c r="AJ506" s="71">
        <v>944107.29403819772</v>
      </c>
      <c r="AK506" s="71">
        <v>0</v>
      </c>
      <c r="AL506" s="71">
        <v>0</v>
      </c>
      <c r="AM506" s="71">
        <v>56161.653170352729</v>
      </c>
      <c r="AN506" s="71">
        <v>0</v>
      </c>
      <c r="AO506" s="71">
        <v>0</v>
      </c>
      <c r="AP506" s="71">
        <v>2114166.7298063831</v>
      </c>
      <c r="AQ506" s="72"/>
      <c r="AR506" s="71">
        <v>2</v>
      </c>
      <c r="AS506" s="71">
        <v>1</v>
      </c>
      <c r="AT506" s="71">
        <v>0</v>
      </c>
      <c r="AU506" s="71">
        <v>1</v>
      </c>
      <c r="AV506" s="71">
        <v>0</v>
      </c>
      <c r="AW506" s="71">
        <v>0</v>
      </c>
      <c r="AX506" s="71"/>
      <c r="AY506" s="72"/>
      <c r="AZ506" s="71">
        <v>8.6</v>
      </c>
      <c r="BA506" s="71">
        <v>28</v>
      </c>
      <c r="BB506" s="71">
        <v>0</v>
      </c>
      <c r="BC506" s="71">
        <v>150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2238</v>
      </c>
      <c r="B507" s="70">
        <v>390</v>
      </c>
      <c r="C507" s="70">
        <v>16</v>
      </c>
      <c r="D507" s="70">
        <v>23</v>
      </c>
      <c r="E507" s="70">
        <v>2019</v>
      </c>
      <c r="F507" s="70" t="s">
        <v>158</v>
      </c>
      <c r="G507" s="70" t="s">
        <v>2222</v>
      </c>
      <c r="H507" s="70" t="s">
        <v>2223</v>
      </c>
      <c r="I507" s="148"/>
      <c r="J507" s="71">
        <v>0</v>
      </c>
      <c r="K507" s="71">
        <v>0.19290293407790537</v>
      </c>
      <c r="L507" s="71">
        <v>1.9594026710055175</v>
      </c>
      <c r="M507" s="71">
        <v>0.34557711930392471</v>
      </c>
      <c r="N507" s="71">
        <v>0.38539532108616564</v>
      </c>
      <c r="O507" s="71">
        <v>0.38174827054306648</v>
      </c>
      <c r="P507" s="71">
        <v>1.0691370733078176</v>
      </c>
      <c r="Q507" s="71">
        <v>2.4313826500325899E-2</v>
      </c>
      <c r="R507" s="71">
        <v>0</v>
      </c>
      <c r="S507" s="71">
        <v>5.2929166285622081E-2</v>
      </c>
      <c r="T507" s="72"/>
      <c r="U507" s="71">
        <v>0</v>
      </c>
      <c r="V507" s="71">
        <v>64</v>
      </c>
      <c r="W507" s="71">
        <v>38</v>
      </c>
      <c r="X507" s="71">
        <v>111</v>
      </c>
      <c r="Y507" s="71">
        <v>225</v>
      </c>
      <c r="Z507" s="71">
        <v>239</v>
      </c>
      <c r="AA507" s="71">
        <v>222</v>
      </c>
      <c r="AB507" s="71">
        <v>394</v>
      </c>
      <c r="AC507" s="71">
        <v>0</v>
      </c>
      <c r="AD507" s="71">
        <v>5.2929166285622081E-2</v>
      </c>
      <c r="AE507" s="72"/>
      <c r="AF507" s="71">
        <v>0</v>
      </c>
      <c r="AG507" s="71">
        <v>156699.72796465151</v>
      </c>
      <c r="AH507" s="71">
        <v>317174.74757155369</v>
      </c>
      <c r="AI507" s="71">
        <v>624346.13579760725</v>
      </c>
      <c r="AJ507" s="71">
        <v>772346.37347837503</v>
      </c>
      <c r="AK507" s="71">
        <v>0</v>
      </c>
      <c r="AL507" s="71">
        <v>0</v>
      </c>
      <c r="AM507" s="71">
        <v>53659.833969588006</v>
      </c>
      <c r="AN507" s="71">
        <v>0</v>
      </c>
      <c r="AO507" s="71">
        <v>0</v>
      </c>
      <c r="AP507" s="71">
        <v>1924226.8187817754</v>
      </c>
      <c r="AQ507" s="72"/>
      <c r="AR507" s="71">
        <v>2</v>
      </c>
      <c r="AS507" s="71">
        <v>1</v>
      </c>
      <c r="AT507" s="71">
        <v>0</v>
      </c>
      <c r="AU507" s="71">
        <v>1</v>
      </c>
      <c r="AV507" s="71">
        <v>0</v>
      </c>
      <c r="AW507" s="71">
        <v>0</v>
      </c>
      <c r="AX507" s="71"/>
      <c r="AY507" s="72"/>
      <c r="AZ507" s="71">
        <v>8.1</v>
      </c>
      <c r="BA507" s="71">
        <v>27.5</v>
      </c>
      <c r="BB507" s="71">
        <v>0</v>
      </c>
      <c r="BC507" s="71">
        <v>150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2239</v>
      </c>
      <c r="B508" s="70">
        <v>391</v>
      </c>
      <c r="C508" s="70">
        <v>17</v>
      </c>
      <c r="D508" s="70">
        <v>23</v>
      </c>
      <c r="E508" s="70">
        <v>2020</v>
      </c>
      <c r="F508" s="70" t="s">
        <v>159</v>
      </c>
      <c r="G508" s="70" t="s">
        <v>2222</v>
      </c>
      <c r="H508" s="70" t="s">
        <v>2223</v>
      </c>
      <c r="I508" s="148"/>
      <c r="J508" s="71">
        <v>0</v>
      </c>
      <c r="K508" s="71">
        <v>0.19605573948931762</v>
      </c>
      <c r="L508" s="71">
        <v>2.4793721313056283</v>
      </c>
      <c r="M508" s="71">
        <v>0.5357088747108899</v>
      </c>
      <c r="N508" s="71">
        <v>0.67052935671471736</v>
      </c>
      <c r="O508" s="71">
        <v>0.34006320595234035</v>
      </c>
      <c r="P508" s="71">
        <v>0.99228014373483364</v>
      </c>
      <c r="Q508" s="71">
        <v>2.22281927213928E-2</v>
      </c>
      <c r="R508" s="71">
        <v>0</v>
      </c>
      <c r="S508" s="71">
        <v>5.1700078353274531E-2</v>
      </c>
      <c r="T508" s="72"/>
      <c r="U508" s="71">
        <v>0</v>
      </c>
      <c r="V508" s="71">
        <v>48</v>
      </c>
      <c r="W508" s="71">
        <v>42</v>
      </c>
      <c r="X508" s="71">
        <v>126</v>
      </c>
      <c r="Y508" s="71">
        <v>219</v>
      </c>
      <c r="Z508" s="71">
        <v>243</v>
      </c>
      <c r="AA508" s="71">
        <v>219</v>
      </c>
      <c r="AB508" s="71">
        <v>377</v>
      </c>
      <c r="AC508" s="71">
        <v>0</v>
      </c>
      <c r="AD508" s="71">
        <v>5.1700078353274531E-2</v>
      </c>
      <c r="AE508" s="72"/>
      <c r="AF508" s="71">
        <v>0</v>
      </c>
      <c r="AG508" s="71">
        <v>164793.09596805673</v>
      </c>
      <c r="AH508" s="71">
        <v>426068.99424583284</v>
      </c>
      <c r="AI508" s="71">
        <v>750790.93160806422</v>
      </c>
      <c r="AJ508" s="71">
        <v>1039762.88943297</v>
      </c>
      <c r="AK508" s="71"/>
      <c r="AL508" s="71"/>
      <c r="AM508" s="71">
        <v>49202.68855736094</v>
      </c>
      <c r="AN508" s="71"/>
      <c r="AO508" s="71"/>
      <c r="AP508" s="71">
        <v>2430618.5998122846</v>
      </c>
      <c r="AQ508" s="72"/>
      <c r="AR508" s="71">
        <v>2</v>
      </c>
      <c r="AS508" s="71">
        <v>1</v>
      </c>
      <c r="AT508" s="71">
        <v>0</v>
      </c>
      <c r="AU508" s="71">
        <v>1</v>
      </c>
      <c r="AV508" s="71">
        <v>0</v>
      </c>
      <c r="AW508" s="71">
        <v>0</v>
      </c>
      <c r="AX508" s="71"/>
      <c r="AY508" s="72"/>
      <c r="AZ508" s="71">
        <v>8.1</v>
      </c>
      <c r="BA508" s="71">
        <v>27.5</v>
      </c>
      <c r="BB508" s="71">
        <v>0</v>
      </c>
      <c r="BC508" s="71">
        <v>150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2240</v>
      </c>
      <c r="B509" s="70">
        <v>391</v>
      </c>
      <c r="C509" s="70">
        <v>18</v>
      </c>
      <c r="D509" s="70">
        <v>23</v>
      </c>
      <c r="E509" s="70">
        <v>2021</v>
      </c>
      <c r="F509" s="70" t="s">
        <v>160</v>
      </c>
      <c r="G509" s="70" t="s">
        <v>2222</v>
      </c>
      <c r="H509" s="70" t="s">
        <v>2223</v>
      </c>
      <c r="I509" s="148"/>
      <c r="J509" s="71">
        <v>0</v>
      </c>
      <c r="K509" s="71">
        <v>0.20024062808631063</v>
      </c>
      <c r="L509" s="71">
        <v>2.4123886032742901</v>
      </c>
      <c r="M509" s="71">
        <v>0.51819200118836117</v>
      </c>
      <c r="N509" s="71">
        <v>0.52814436576573076</v>
      </c>
      <c r="O509" s="71">
        <v>0.32483342447218783</v>
      </c>
      <c r="P509" s="71">
        <v>1.0501338377679159</v>
      </c>
      <c r="Q509" s="71">
        <v>2.1661616844448801E-2</v>
      </c>
      <c r="R509" s="71">
        <v>0</v>
      </c>
      <c r="S509" s="71">
        <v>4.2313681566505897E-2</v>
      </c>
      <c r="T509" s="72"/>
      <c r="U509" s="71">
        <v>0</v>
      </c>
      <c r="V509" s="71">
        <v>48</v>
      </c>
      <c r="W509" s="71">
        <v>42</v>
      </c>
      <c r="X509" s="71">
        <v>126</v>
      </c>
      <c r="Y509" s="71">
        <v>216</v>
      </c>
      <c r="Z509" s="71">
        <v>239</v>
      </c>
      <c r="AA509" s="71">
        <v>226</v>
      </c>
      <c r="AB509" s="71">
        <v>371</v>
      </c>
      <c r="AC509" s="71">
        <v>0</v>
      </c>
      <c r="AD509" s="71">
        <v>4.2313681566505897E-2</v>
      </c>
      <c r="AE509" s="72"/>
      <c r="AF509" s="71">
        <v>0</v>
      </c>
      <c r="AG509" s="71">
        <v>176118.79686510764</v>
      </c>
      <c r="AH509" s="71">
        <v>410153.34834989527</v>
      </c>
      <c r="AI509" s="71">
        <v>802033.89893222868</v>
      </c>
      <c r="AJ509" s="71">
        <v>838735.0226473225</v>
      </c>
      <c r="AK509" s="71">
        <v>0</v>
      </c>
      <c r="AL509" s="71">
        <v>0</v>
      </c>
      <c r="AM509" s="71">
        <v>48698.902376694889</v>
      </c>
      <c r="AN509" s="71">
        <v>0</v>
      </c>
      <c r="AO509" s="71">
        <v>0</v>
      </c>
      <c r="AP509" s="71">
        <v>2275739.9691712493</v>
      </c>
      <c r="AQ509" s="72"/>
      <c r="AR509" s="71">
        <v>2</v>
      </c>
      <c r="AS509" s="71">
        <v>1</v>
      </c>
      <c r="AT509" s="71">
        <v>0</v>
      </c>
      <c r="AU509" s="71">
        <v>1</v>
      </c>
      <c r="AV509" s="71">
        <v>0</v>
      </c>
      <c r="AW509" s="71">
        <v>0</v>
      </c>
      <c r="AX509" s="71"/>
      <c r="AY509" s="72"/>
      <c r="AZ509" s="71">
        <v>8.1</v>
      </c>
      <c r="BA509" s="71">
        <v>27.5</v>
      </c>
      <c r="BB509" s="71">
        <v>0</v>
      </c>
      <c r="BC509" s="71">
        <v>150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2241</v>
      </c>
      <c r="B510" s="70">
        <v>391</v>
      </c>
      <c r="C510" s="70">
        <v>19</v>
      </c>
      <c r="D510" s="70">
        <v>23</v>
      </c>
      <c r="E510" s="70">
        <v>2022</v>
      </c>
      <c r="F510" s="70" t="s">
        <v>161</v>
      </c>
      <c r="G510" s="70" t="s">
        <v>2222</v>
      </c>
      <c r="H510" s="70" t="s">
        <v>2223</v>
      </c>
      <c r="I510" s="148"/>
      <c r="J510" s="71">
        <v>0</v>
      </c>
      <c r="K510" s="71">
        <v>0.14628404015772989</v>
      </c>
      <c r="L510" s="71">
        <v>1.9016256304476762</v>
      </c>
      <c r="M510" s="71">
        <v>0.39558288104503603</v>
      </c>
      <c r="N510" s="71">
        <v>0.4787409160493768</v>
      </c>
      <c r="O510" s="71">
        <v>0.34046059596467071</v>
      </c>
      <c r="P510" s="71">
        <v>1.0435192111482272</v>
      </c>
      <c r="Q510" s="71">
        <v>2.1252013145057421E-2</v>
      </c>
      <c r="R510" s="71">
        <v>0</v>
      </c>
      <c r="S510" s="71">
        <v>4.7397394505571337E-2</v>
      </c>
      <c r="T510" s="72"/>
      <c r="U510" s="71">
        <v>0</v>
      </c>
      <c r="V510" s="71">
        <v>48</v>
      </c>
      <c r="W510" s="71">
        <v>42</v>
      </c>
      <c r="X510" s="71">
        <v>126</v>
      </c>
      <c r="Y510" s="71">
        <v>213</v>
      </c>
      <c r="Z510" s="71">
        <v>238</v>
      </c>
      <c r="AA510" s="71">
        <v>228</v>
      </c>
      <c r="AB510" s="71">
        <v>361</v>
      </c>
      <c r="AC510" s="71">
        <v>0</v>
      </c>
      <c r="AD510" s="71">
        <v>4.7397394505571337E-2</v>
      </c>
      <c r="AE510" s="72"/>
      <c r="AF510" s="71">
        <v>0</v>
      </c>
      <c r="AG510" s="71">
        <v>102294.01340107857</v>
      </c>
      <c r="AH510" s="71">
        <v>364014.96205148508</v>
      </c>
      <c r="AI510" s="71">
        <v>700645.41988407238</v>
      </c>
      <c r="AJ510" s="71">
        <v>1004193.4569605296</v>
      </c>
      <c r="AK510" s="71">
        <v>0</v>
      </c>
      <c r="AL510" s="71">
        <v>0</v>
      </c>
      <c r="AM510" s="71">
        <v>46614.953280968715</v>
      </c>
      <c r="AN510" s="71">
        <v>0</v>
      </c>
      <c r="AO510" s="71">
        <v>0</v>
      </c>
      <c r="AP510" s="71">
        <v>2217762.805578134</v>
      </c>
      <c r="AQ510" s="72"/>
      <c r="AR510" s="71">
        <v>2</v>
      </c>
      <c r="AS510" s="71">
        <v>1</v>
      </c>
      <c r="AT510" s="71">
        <v>0</v>
      </c>
      <c r="AU510" s="71">
        <v>1</v>
      </c>
      <c r="AV510" s="71">
        <v>0</v>
      </c>
      <c r="AW510" s="71">
        <v>0</v>
      </c>
      <c r="AX510" s="71"/>
      <c r="AY510" s="72"/>
      <c r="AZ510" s="71">
        <v>8.1</v>
      </c>
      <c r="BA510" s="71">
        <v>27.5</v>
      </c>
      <c r="BB510" s="71">
        <v>0</v>
      </c>
      <c r="BC510" s="71">
        <v>150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2242</v>
      </c>
      <c r="B511" s="70">
        <v>391</v>
      </c>
      <c r="C511" s="70">
        <v>20</v>
      </c>
      <c r="D511" s="70">
        <v>23</v>
      </c>
      <c r="E511" s="70">
        <v>2023</v>
      </c>
      <c r="F511" s="70" t="s">
        <v>1539</v>
      </c>
      <c r="G511" s="70" t="s">
        <v>2222</v>
      </c>
      <c r="H511" s="70" t="s">
        <v>2223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v>
      </c>
      <c r="AS511" s="71">
        <v>1</v>
      </c>
      <c r="AT511" s="71">
        <v>0</v>
      </c>
      <c r="AU511" s="71">
        <v>1</v>
      </c>
      <c r="AV511" s="71">
        <v>0</v>
      </c>
      <c r="AW511" s="71">
        <v>0</v>
      </c>
      <c r="AX511" s="71"/>
      <c r="AY511" s="72"/>
      <c r="AZ511" s="71">
        <v>8.1</v>
      </c>
      <c r="BA511" s="71">
        <v>27.5</v>
      </c>
      <c r="BB511" s="71">
        <v>0</v>
      </c>
      <c r="BC511" s="71">
        <v>150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2243</v>
      </c>
      <c r="B512" s="70">
        <v>391</v>
      </c>
      <c r="C512" s="70">
        <v>21</v>
      </c>
      <c r="D512" s="70">
        <v>23</v>
      </c>
      <c r="E512" s="70">
        <v>2024</v>
      </c>
      <c r="F512" s="70" t="s">
        <v>1554</v>
      </c>
      <c r="G512" s="70" t="s">
        <v>2222</v>
      </c>
      <c r="H512" s="70" t="s">
        <v>2223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2244</v>
      </c>
      <c r="B513" s="70">
        <v>392</v>
      </c>
      <c r="C513" s="70">
        <v>1</v>
      </c>
      <c r="D513" s="70">
        <v>24</v>
      </c>
      <c r="E513" s="70">
        <v>1990</v>
      </c>
      <c r="F513" s="70" t="s">
        <v>787</v>
      </c>
      <c r="G513" s="70" t="s">
        <v>2245</v>
      </c>
      <c r="H513" s="70" t="s">
        <v>2246</v>
      </c>
      <c r="I513" s="148"/>
      <c r="J513" s="71">
        <v>2.8484462018680469E-2</v>
      </c>
      <c r="K513" s="71">
        <v>0.17764124276659121</v>
      </c>
      <c r="L513" s="71">
        <v>1.38512581402917</v>
      </c>
      <c r="M513" s="71">
        <v>0.50266214338223669</v>
      </c>
      <c r="N513" s="71">
        <v>0.98259662478952248</v>
      </c>
      <c r="O513" s="71">
        <v>0.88497362350312381</v>
      </c>
      <c r="P513" s="71">
        <v>1.280831100526107</v>
      </c>
      <c r="Q513" s="71">
        <v>5.7031616387849503E-2</v>
      </c>
      <c r="R513" s="71">
        <v>0</v>
      </c>
      <c r="S513" s="71">
        <v>7.1504930435244099E-2</v>
      </c>
      <c r="T513" s="72"/>
      <c r="U513" s="71">
        <v>8000</v>
      </c>
      <c r="V513" s="71">
        <v>75</v>
      </c>
      <c r="W513" s="71">
        <v>16</v>
      </c>
      <c r="X513" s="71">
        <v>192</v>
      </c>
      <c r="Y513" s="71">
        <v>359</v>
      </c>
      <c r="Z513" s="71">
        <v>364</v>
      </c>
      <c r="AA513" s="71">
        <v>311</v>
      </c>
      <c r="AB513" s="71">
        <v>926</v>
      </c>
      <c r="AC513" s="71">
        <v>0</v>
      </c>
      <c r="AD513" s="71">
        <v>7.1504930435244099E-2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2247</v>
      </c>
      <c r="B514" s="70">
        <v>393</v>
      </c>
      <c r="C514" s="70">
        <v>2</v>
      </c>
      <c r="D514" s="70">
        <v>24</v>
      </c>
      <c r="E514" s="70">
        <v>2005</v>
      </c>
      <c r="F514" s="70" t="s">
        <v>789</v>
      </c>
      <c r="G514" s="70" t="s">
        <v>2245</v>
      </c>
      <c r="H514" s="70" t="s">
        <v>2246</v>
      </c>
      <c r="I514" s="148"/>
      <c r="J514" s="71">
        <v>3.9847276485774789E-2</v>
      </c>
      <c r="K514" s="71">
        <v>0.21541507098109861</v>
      </c>
      <c r="L514" s="71">
        <v>1.5509463146381459</v>
      </c>
      <c r="M514" s="71">
        <v>0.5059872148944824</v>
      </c>
      <c r="N514" s="71">
        <v>0.87865655246452579</v>
      </c>
      <c r="O514" s="71">
        <v>0.83829507627986588</v>
      </c>
      <c r="P514" s="71">
        <v>1.5639143509986431</v>
      </c>
      <c r="Q514" s="71">
        <v>3.6232304918393299E-2</v>
      </c>
      <c r="R514" s="71">
        <v>0</v>
      </c>
      <c r="S514" s="71">
        <v>0</v>
      </c>
      <c r="T514" s="72"/>
      <c r="U514" s="71">
        <v>7200</v>
      </c>
      <c r="V514" s="71">
        <v>107</v>
      </c>
      <c r="W514" s="71">
        <v>20</v>
      </c>
      <c r="X514" s="71">
        <v>105</v>
      </c>
      <c r="Y514" s="71">
        <v>295</v>
      </c>
      <c r="Z514" s="71">
        <v>399</v>
      </c>
      <c r="AA514" s="71">
        <v>311</v>
      </c>
      <c r="AB514" s="71">
        <v>615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2248</v>
      </c>
      <c r="B515" s="70">
        <v>394</v>
      </c>
      <c r="C515" s="70">
        <v>3</v>
      </c>
      <c r="D515" s="70">
        <v>24</v>
      </c>
      <c r="E515" s="70">
        <v>2006</v>
      </c>
      <c r="F515" s="70" t="s">
        <v>790</v>
      </c>
      <c r="G515" s="70" t="s">
        <v>2245</v>
      </c>
      <c r="H515" s="70" t="s">
        <v>2246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2249</v>
      </c>
      <c r="B516" s="70">
        <v>395</v>
      </c>
      <c r="C516" s="70">
        <v>4</v>
      </c>
      <c r="D516" s="70">
        <v>24</v>
      </c>
      <c r="E516" s="70">
        <v>2007</v>
      </c>
      <c r="F516" s="70" t="s">
        <v>791</v>
      </c>
      <c r="G516" s="70" t="s">
        <v>2245</v>
      </c>
      <c r="H516" s="70" t="s">
        <v>2246</v>
      </c>
      <c r="I516" s="148"/>
      <c r="J516" s="71">
        <v>2.764322075387185E-2</v>
      </c>
      <c r="K516" s="71">
        <v>0.20531175869012511</v>
      </c>
      <c r="L516" s="71">
        <v>1.49941918354217</v>
      </c>
      <c r="M516" s="71">
        <v>0.74031275545195951</v>
      </c>
      <c r="N516" s="71">
        <v>0.76346431919394075</v>
      </c>
      <c r="O516" s="71">
        <v>0.74172689554313298</v>
      </c>
      <c r="P516" s="71">
        <v>1.7259974767110711</v>
      </c>
      <c r="Q516" s="71">
        <v>3.4896233982114597E-2</v>
      </c>
      <c r="R516" s="71">
        <v>0</v>
      </c>
      <c r="S516" s="71">
        <v>0</v>
      </c>
      <c r="T516" s="72"/>
      <c r="U516" s="71">
        <v>7180</v>
      </c>
      <c r="V516" s="71">
        <v>104</v>
      </c>
      <c r="W516" s="71">
        <v>19</v>
      </c>
      <c r="X516" s="71">
        <v>184</v>
      </c>
      <c r="Y516" s="71">
        <v>266</v>
      </c>
      <c r="Z516" s="71">
        <v>367</v>
      </c>
      <c r="AA516" s="71">
        <v>338</v>
      </c>
      <c r="AB516" s="71">
        <v>561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2250</v>
      </c>
      <c r="B517" s="70">
        <v>396</v>
      </c>
      <c r="C517" s="70">
        <v>5</v>
      </c>
      <c r="D517" s="70">
        <v>24</v>
      </c>
      <c r="E517" s="70">
        <v>2008</v>
      </c>
      <c r="F517" s="70" t="s">
        <v>792</v>
      </c>
      <c r="G517" s="70" t="s">
        <v>2245</v>
      </c>
      <c r="H517" s="70" t="s">
        <v>2246</v>
      </c>
      <c r="I517" s="148"/>
      <c r="J517" s="71">
        <v>2.0311584473287372E-2</v>
      </c>
      <c r="K517" s="71">
        <v>0.15155971590909201</v>
      </c>
      <c r="L517" s="71">
        <v>1.3273021814504311</v>
      </c>
      <c r="M517" s="71">
        <v>0.81004051481668804</v>
      </c>
      <c r="N517" s="71">
        <v>0.79685996305594231</v>
      </c>
      <c r="O517" s="71">
        <v>0.69509855798185194</v>
      </c>
      <c r="P517" s="71">
        <v>1.4179895393329229</v>
      </c>
      <c r="Q517" s="71">
        <v>3.3658385437807803E-2</v>
      </c>
      <c r="R517" s="71">
        <v>0</v>
      </c>
      <c r="S517" s="71">
        <v>0</v>
      </c>
      <c r="T517" s="72"/>
      <c r="U517" s="71">
        <v>5680</v>
      </c>
      <c r="V517" s="71">
        <v>104</v>
      </c>
      <c r="W517" s="71">
        <v>19</v>
      </c>
      <c r="X517" s="71">
        <v>184</v>
      </c>
      <c r="Y517" s="71">
        <v>266</v>
      </c>
      <c r="Z517" s="71">
        <v>356</v>
      </c>
      <c r="AA517" s="71">
        <v>278</v>
      </c>
      <c r="AB517" s="71">
        <v>550</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2251</v>
      </c>
      <c r="B518" s="70">
        <v>397</v>
      </c>
      <c r="C518" s="70">
        <v>6</v>
      </c>
      <c r="D518" s="70">
        <v>24</v>
      </c>
      <c r="E518" s="70">
        <v>2009</v>
      </c>
      <c r="F518" s="70" t="s">
        <v>176</v>
      </c>
      <c r="G518" s="70" t="s">
        <v>2245</v>
      </c>
      <c r="H518" s="70" t="s">
        <v>2246</v>
      </c>
      <c r="I518" s="148"/>
      <c r="J518" s="71">
        <v>2.7314249712687991E-2</v>
      </c>
      <c r="K518" s="71">
        <v>0.1173686022945864</v>
      </c>
      <c r="L518" s="71">
        <v>2.6924654625348881</v>
      </c>
      <c r="M518" s="71">
        <v>0.60245208795819649</v>
      </c>
      <c r="N518" s="71">
        <v>0.75566114134312767</v>
      </c>
      <c r="O518" s="71">
        <v>0.69630661393876003</v>
      </c>
      <c r="P518" s="71">
        <v>1.351420270919081</v>
      </c>
      <c r="Q518" s="71">
        <v>3.2413331246266497E-2</v>
      </c>
      <c r="R518" s="71">
        <v>0</v>
      </c>
      <c r="S518" s="71">
        <v>0</v>
      </c>
      <c r="T518" s="72"/>
      <c r="U518" s="71">
        <v>7510</v>
      </c>
      <c r="V518" s="71">
        <v>84</v>
      </c>
      <c r="W518" s="71">
        <v>62</v>
      </c>
      <c r="X518" s="71">
        <v>165</v>
      </c>
      <c r="Y518" s="71">
        <v>277</v>
      </c>
      <c r="Z518" s="71">
        <v>352</v>
      </c>
      <c r="AA518" s="71">
        <v>272</v>
      </c>
      <c r="AB518" s="71">
        <v>556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2252</v>
      </c>
      <c r="B519" s="70">
        <v>398</v>
      </c>
      <c r="C519" s="70">
        <v>7</v>
      </c>
      <c r="D519" s="70">
        <v>24</v>
      </c>
      <c r="E519" s="70">
        <v>2010</v>
      </c>
      <c r="F519" s="70" t="s">
        <v>177</v>
      </c>
      <c r="G519" s="70" t="s">
        <v>2245</v>
      </c>
      <c r="H519" s="70" t="s">
        <v>2246</v>
      </c>
      <c r="I519" s="148"/>
      <c r="J519" s="71">
        <v>2.6367044621821718E-2</v>
      </c>
      <c r="K519" s="71">
        <v>0.1310369924202387</v>
      </c>
      <c r="L519" s="71">
        <v>2.59992208431848</v>
      </c>
      <c r="M519" s="71">
        <v>0.65311410002713244</v>
      </c>
      <c r="N519" s="71">
        <v>0.70030376852358411</v>
      </c>
      <c r="O519" s="71">
        <v>0.66158207403255487</v>
      </c>
      <c r="P519" s="71">
        <v>1.3656518076221531</v>
      </c>
      <c r="Q519" s="71">
        <v>3.2488007951354703E-2</v>
      </c>
      <c r="R519" s="71">
        <v>0</v>
      </c>
      <c r="S519" s="71">
        <v>0</v>
      </c>
      <c r="T519" s="72"/>
      <c r="U519" s="71">
        <v>6810</v>
      </c>
      <c r="V519" s="71">
        <v>84</v>
      </c>
      <c r="W519" s="71">
        <v>62</v>
      </c>
      <c r="X519" s="71">
        <v>165</v>
      </c>
      <c r="Y519" s="71">
        <v>261</v>
      </c>
      <c r="Z519" s="71">
        <v>336</v>
      </c>
      <c r="AA519" s="71">
        <v>268</v>
      </c>
      <c r="AB519" s="71">
        <v>534</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2253</v>
      </c>
      <c r="B520" s="70">
        <v>399</v>
      </c>
      <c r="C520" s="70">
        <v>8</v>
      </c>
      <c r="D520" s="70">
        <v>24</v>
      </c>
      <c r="E520" s="70">
        <v>2011</v>
      </c>
      <c r="F520" s="70" t="s">
        <v>178</v>
      </c>
      <c r="G520" s="1064" t="s">
        <v>2245</v>
      </c>
      <c r="H520" s="70" t="s">
        <v>2246</v>
      </c>
      <c r="I520" s="148"/>
      <c r="J520" s="71">
        <v>2.3078070501789311E-2</v>
      </c>
      <c r="K520" s="71">
        <v>0.1872910410783965</v>
      </c>
      <c r="L520" s="71">
        <v>2.0915022195727948</v>
      </c>
      <c r="M520" s="71">
        <v>0.79920670004705963</v>
      </c>
      <c r="N520" s="71">
        <v>0.88281968257228671</v>
      </c>
      <c r="O520" s="71">
        <v>0.6552233253680545</v>
      </c>
      <c r="P520" s="71">
        <v>1.2668051809774563</v>
      </c>
      <c r="Q520" s="71">
        <v>3.6492061737895598E-2</v>
      </c>
      <c r="R520" s="71">
        <v>0</v>
      </c>
      <c r="S520" s="71">
        <v>0</v>
      </c>
      <c r="T520" s="72"/>
      <c r="U520" s="71">
        <v>4814</v>
      </c>
      <c r="V520" s="71">
        <v>84</v>
      </c>
      <c r="W520" s="71">
        <v>62</v>
      </c>
      <c r="X520" s="71">
        <v>165</v>
      </c>
      <c r="Y520" s="71">
        <v>260</v>
      </c>
      <c r="Z520" s="71">
        <v>340</v>
      </c>
      <c r="AA520" s="71">
        <v>256</v>
      </c>
      <c r="AB520" s="71">
        <v>520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2254</v>
      </c>
      <c r="B521" s="70">
        <v>400</v>
      </c>
      <c r="C521" s="70">
        <v>9</v>
      </c>
      <c r="D521" s="70">
        <v>24</v>
      </c>
      <c r="E521" s="70">
        <v>2012</v>
      </c>
      <c r="F521" s="70" t="s">
        <v>179</v>
      </c>
      <c r="G521" s="1064" t="s">
        <v>2245</v>
      </c>
      <c r="H521" s="70" t="s">
        <v>2246</v>
      </c>
      <c r="I521" s="148"/>
      <c r="J521" s="71">
        <v>3.3363750819546498E-2</v>
      </c>
      <c r="K521" s="71">
        <v>0.18220561950144379</v>
      </c>
      <c r="L521" s="71">
        <v>2.0637952380475841</v>
      </c>
      <c r="M521" s="71">
        <v>0.81981072651816089</v>
      </c>
      <c r="N521" s="71">
        <v>0.95471466627317159</v>
      </c>
      <c r="O521" s="71">
        <v>0.65580316034443986</v>
      </c>
      <c r="P521" s="71">
        <v>1.1993634943483702</v>
      </c>
      <c r="Q521" s="71">
        <v>3.7436757449827697E-2</v>
      </c>
      <c r="R521" s="71">
        <v>0</v>
      </c>
      <c r="S521" s="71">
        <v>0</v>
      </c>
      <c r="T521" s="72"/>
      <c r="U521" s="71">
        <v>6970</v>
      </c>
      <c r="V521" s="71">
        <v>84</v>
      </c>
      <c r="W521" s="71">
        <v>62</v>
      </c>
      <c r="X521" s="71">
        <v>165</v>
      </c>
      <c r="Y521" s="71">
        <v>248</v>
      </c>
      <c r="Z521" s="71">
        <v>343</v>
      </c>
      <c r="AA521" s="71">
        <v>241</v>
      </c>
      <c r="AB521" s="71">
        <v>491</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2255</v>
      </c>
      <c r="B522" s="70">
        <v>401</v>
      </c>
      <c r="C522" s="70">
        <v>10</v>
      </c>
      <c r="D522" s="70">
        <v>24</v>
      </c>
      <c r="E522" s="70">
        <v>2013</v>
      </c>
      <c r="F522" s="70" t="s">
        <v>180</v>
      </c>
      <c r="G522" s="70" t="s">
        <v>2245</v>
      </c>
      <c r="H522" s="70" t="s">
        <v>2246</v>
      </c>
      <c r="I522" s="148"/>
      <c r="J522" s="71">
        <v>2.987654607749661E-2</v>
      </c>
      <c r="K522" s="71">
        <v>0.1503331324385527</v>
      </c>
      <c r="L522" s="71">
        <v>1.900118220684756</v>
      </c>
      <c r="M522" s="71">
        <v>0.8402960373214714</v>
      </c>
      <c r="N522" s="71">
        <v>0.99432492016994001</v>
      </c>
      <c r="O522" s="71">
        <v>0.61496248099432826</v>
      </c>
      <c r="P522" s="71">
        <v>1.163919793333748</v>
      </c>
      <c r="Q522" s="71">
        <v>3.7052994129242699E-2</v>
      </c>
      <c r="R522" s="71">
        <v>0</v>
      </c>
      <c r="S522" s="71">
        <v>0</v>
      </c>
      <c r="T522" s="72"/>
      <c r="U522" s="71">
        <v>6210</v>
      </c>
      <c r="V522" s="71">
        <v>84</v>
      </c>
      <c r="W522" s="71">
        <v>62</v>
      </c>
      <c r="X522" s="71">
        <v>165</v>
      </c>
      <c r="Y522" s="71">
        <v>251</v>
      </c>
      <c r="Z522" s="71">
        <v>336</v>
      </c>
      <c r="AA522" s="71">
        <v>233</v>
      </c>
      <c r="AB522" s="71">
        <v>479</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2256</v>
      </c>
      <c r="B523" s="70">
        <v>402</v>
      </c>
      <c r="C523" s="70">
        <v>11</v>
      </c>
      <c r="D523" s="70">
        <v>24</v>
      </c>
      <c r="E523" s="70">
        <v>2014</v>
      </c>
      <c r="F523" s="70" t="s">
        <v>181</v>
      </c>
      <c r="G523" s="70" t="s">
        <v>2245</v>
      </c>
      <c r="H523" s="70" t="s">
        <v>2246</v>
      </c>
      <c r="I523" s="148"/>
      <c r="J523" s="71">
        <v>0</v>
      </c>
      <c r="K523" s="71">
        <v>0.1105795973057134</v>
      </c>
      <c r="L523" s="71">
        <v>1.372278600733317</v>
      </c>
      <c r="M523" s="71">
        <v>0.81025548556597882</v>
      </c>
      <c r="N523" s="71">
        <v>0.98225727968664645</v>
      </c>
      <c r="O523" s="71">
        <v>0.56477121771112049</v>
      </c>
      <c r="P523" s="71">
        <v>1.1448630253621022</v>
      </c>
      <c r="Q523" s="71">
        <v>3.5847010520580702E-2</v>
      </c>
      <c r="R523" s="71">
        <v>0</v>
      </c>
      <c r="S523" s="71">
        <v>0</v>
      </c>
      <c r="T523" s="72"/>
      <c r="U523" s="71">
        <v>0</v>
      </c>
      <c r="V523" s="71">
        <v>52</v>
      </c>
      <c r="W523" s="71">
        <v>36</v>
      </c>
      <c r="X523" s="71">
        <v>159</v>
      </c>
      <c r="Y523" s="71">
        <v>253</v>
      </c>
      <c r="Z523" s="71">
        <v>325</v>
      </c>
      <c r="AA523" s="71">
        <v>228</v>
      </c>
      <c r="AB523" s="71">
        <v>483</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0</v>
      </c>
      <c r="AV523" s="71">
        <v>0</v>
      </c>
      <c r="AW523" s="71">
        <v>0</v>
      </c>
      <c r="AX523" s="71"/>
      <c r="AY523" s="72"/>
      <c r="AZ523" s="71">
        <v>10.8</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2257</v>
      </c>
      <c r="B524" s="70">
        <v>403</v>
      </c>
      <c r="C524" s="70">
        <v>12</v>
      </c>
      <c r="D524" s="70">
        <v>24</v>
      </c>
      <c r="E524" s="70">
        <v>2015</v>
      </c>
      <c r="F524" s="70" t="s">
        <v>182</v>
      </c>
      <c r="G524" s="70" t="s">
        <v>2245</v>
      </c>
      <c r="H524" s="70" t="s">
        <v>2246</v>
      </c>
      <c r="I524" s="148"/>
      <c r="J524" s="71">
        <v>0</v>
      </c>
      <c r="K524" s="71">
        <v>0.11546250360272491</v>
      </c>
      <c r="L524" s="71">
        <v>1.657840474929849</v>
      </c>
      <c r="M524" s="71">
        <v>0.8390399088205136</v>
      </c>
      <c r="N524" s="71">
        <v>0.86666352724207052</v>
      </c>
      <c r="O524" s="71">
        <v>0.55250294515619824</v>
      </c>
      <c r="P524" s="71">
        <v>1.1357169416495805</v>
      </c>
      <c r="Q524" s="71">
        <v>3.2694328883783701E-2</v>
      </c>
      <c r="R524" s="71">
        <v>0</v>
      </c>
      <c r="S524" s="71">
        <v>0</v>
      </c>
      <c r="T524" s="72"/>
      <c r="U524" s="71">
        <v>0</v>
      </c>
      <c r="V524" s="71">
        <v>52</v>
      </c>
      <c r="W524" s="71">
        <v>36</v>
      </c>
      <c r="X524" s="71">
        <v>159</v>
      </c>
      <c r="Y524" s="71">
        <v>243</v>
      </c>
      <c r="Z524" s="71">
        <v>321</v>
      </c>
      <c r="AA524" s="71">
        <v>226</v>
      </c>
      <c r="AB524" s="71">
        <v>450</v>
      </c>
      <c r="AC524" s="71">
        <v>0</v>
      </c>
      <c r="AD524" s="71">
        <v>0</v>
      </c>
      <c r="AE524" s="72"/>
      <c r="AF524" s="71">
        <v>0</v>
      </c>
      <c r="AG524" s="71">
        <v>85406.854172918233</v>
      </c>
      <c r="AH524" s="71">
        <v>352235.06015971291</v>
      </c>
      <c r="AI524" s="71">
        <v>1026584.982642416</v>
      </c>
      <c r="AJ524" s="71">
        <v>1355558.4213224801</v>
      </c>
      <c r="AK524" s="71">
        <v>0</v>
      </c>
      <c r="AL524" s="71">
        <v>0</v>
      </c>
      <c r="AM524" s="71">
        <v>61670.612320996966</v>
      </c>
      <c r="AN524" s="71">
        <v>0</v>
      </c>
      <c r="AO524" s="71">
        <v>0</v>
      </c>
      <c r="AP524" s="71">
        <v>2881455.9306185241</v>
      </c>
      <c r="AQ524" s="72"/>
      <c r="AR524" s="71">
        <v>3</v>
      </c>
      <c r="AS524" s="71">
        <v>0</v>
      </c>
      <c r="AT524" s="71">
        <v>0</v>
      </c>
      <c r="AU524" s="71">
        <v>0</v>
      </c>
      <c r="AV524" s="71">
        <v>0</v>
      </c>
      <c r="AW524" s="71">
        <v>0</v>
      </c>
      <c r="AX524" s="71"/>
      <c r="AY524" s="72"/>
      <c r="AZ524" s="71">
        <v>10.8</v>
      </c>
      <c r="BA524" s="71">
        <v>0</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2258</v>
      </c>
      <c r="B525" s="70">
        <v>404</v>
      </c>
      <c r="C525" s="70">
        <v>13</v>
      </c>
      <c r="D525" s="70">
        <v>24</v>
      </c>
      <c r="E525" s="70">
        <v>2016</v>
      </c>
      <c r="F525" s="70" t="s">
        <v>155</v>
      </c>
      <c r="G525" s="70" t="s">
        <v>2245</v>
      </c>
      <c r="H525" s="70" t="s">
        <v>2246</v>
      </c>
      <c r="I525" s="148"/>
      <c r="J525" s="71">
        <v>0</v>
      </c>
      <c r="K525" s="71">
        <v>0.11439266797141308</v>
      </c>
      <c r="L525" s="71">
        <v>1.7651724982220194</v>
      </c>
      <c r="M525" s="71">
        <v>0.73641256371104391</v>
      </c>
      <c r="N525" s="71">
        <v>0.87058725623605682</v>
      </c>
      <c r="O525" s="71">
        <v>0.53389159415107923</v>
      </c>
      <c r="P525" s="71">
        <v>1.1515170983723904</v>
      </c>
      <c r="Q525" s="71">
        <v>3.0442404003912921E-2</v>
      </c>
      <c r="R525" s="71">
        <v>0</v>
      </c>
      <c r="S525" s="71">
        <v>0</v>
      </c>
      <c r="T525" s="72"/>
      <c r="U525" s="71">
        <v>0</v>
      </c>
      <c r="V525" s="71">
        <v>52</v>
      </c>
      <c r="W525" s="71">
        <v>36</v>
      </c>
      <c r="X525" s="71">
        <v>159</v>
      </c>
      <c r="Y525" s="71">
        <v>237</v>
      </c>
      <c r="Z525" s="71">
        <v>314</v>
      </c>
      <c r="AA525" s="71">
        <v>237</v>
      </c>
      <c r="AB525" s="71">
        <v>431</v>
      </c>
      <c r="AC525" s="71">
        <v>0</v>
      </c>
      <c r="AD525" s="71">
        <v>0</v>
      </c>
      <c r="AE525" s="72"/>
      <c r="AF525" s="71">
        <v>0</v>
      </c>
      <c r="AG525" s="71">
        <v>81359.383741259575</v>
      </c>
      <c r="AH525" s="71">
        <v>293979.40746084251</v>
      </c>
      <c r="AI525" s="71">
        <v>1089679.2802921729</v>
      </c>
      <c r="AJ525" s="71">
        <v>1278874.747889298</v>
      </c>
      <c r="AK525" s="71">
        <v>0</v>
      </c>
      <c r="AL525" s="71">
        <v>0</v>
      </c>
      <c r="AM525" s="71">
        <v>59112.631085974412</v>
      </c>
      <c r="AN525" s="71">
        <v>0</v>
      </c>
      <c r="AO525" s="71">
        <v>0</v>
      </c>
      <c r="AP525" s="71">
        <v>2803005.4504695474</v>
      </c>
      <c r="AQ525" s="72"/>
      <c r="AR525" s="71">
        <v>3</v>
      </c>
      <c r="AS525" s="71">
        <v>0</v>
      </c>
      <c r="AT525" s="71">
        <v>0</v>
      </c>
      <c r="AU525" s="71">
        <v>0</v>
      </c>
      <c r="AV525" s="71">
        <v>0</v>
      </c>
      <c r="AW525" s="71">
        <v>0</v>
      </c>
      <c r="AX525" s="71"/>
      <c r="AY525" s="72"/>
      <c r="AZ525" s="71">
        <v>10.8</v>
      </c>
      <c r="BA525" s="71">
        <v>0</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2259</v>
      </c>
      <c r="B526" s="70">
        <v>405</v>
      </c>
      <c r="C526" s="70">
        <v>14</v>
      </c>
      <c r="D526" s="70">
        <v>24</v>
      </c>
      <c r="E526" s="70">
        <v>2017</v>
      </c>
      <c r="F526" s="70" t="s">
        <v>156</v>
      </c>
      <c r="G526" s="70" t="s">
        <v>2245</v>
      </c>
      <c r="H526" s="70" t="s">
        <v>2246</v>
      </c>
      <c r="I526" s="148"/>
      <c r="J526" s="71">
        <v>0</v>
      </c>
      <c r="K526" s="71">
        <v>0.11276040798625152</v>
      </c>
      <c r="L526" s="71">
        <v>1.5116452983713631</v>
      </c>
      <c r="M526" s="71">
        <v>0.6627575045834676</v>
      </c>
      <c r="N526" s="71">
        <v>0.74654139276962572</v>
      </c>
      <c r="O526" s="71">
        <v>0.50845428554227778</v>
      </c>
      <c r="P526" s="71">
        <v>1.1587064797428832</v>
      </c>
      <c r="Q526" s="71">
        <v>2.85505466284336E-2</v>
      </c>
      <c r="R526" s="71">
        <v>0</v>
      </c>
      <c r="S526" s="71">
        <v>0</v>
      </c>
      <c r="T526" s="72"/>
      <c r="U526" s="71">
        <v>0</v>
      </c>
      <c r="V526" s="71">
        <v>52</v>
      </c>
      <c r="W526" s="71">
        <v>36</v>
      </c>
      <c r="X526" s="71">
        <v>159</v>
      </c>
      <c r="Y526" s="71">
        <v>233</v>
      </c>
      <c r="Z526" s="71">
        <v>304</v>
      </c>
      <c r="AA526" s="71">
        <v>240</v>
      </c>
      <c r="AB526" s="71">
        <v>418</v>
      </c>
      <c r="AC526" s="71">
        <v>0</v>
      </c>
      <c r="AD526" s="71">
        <v>0</v>
      </c>
      <c r="AE526" s="72"/>
      <c r="AF526" s="71">
        <v>0</v>
      </c>
      <c r="AG526" s="71">
        <v>83700.877230658298</v>
      </c>
      <c r="AH526" s="71">
        <v>338623.25487058848</v>
      </c>
      <c r="AI526" s="71">
        <v>1143796.2676968521</v>
      </c>
      <c r="AJ526" s="71">
        <v>1260697.183446069</v>
      </c>
      <c r="AK526" s="71">
        <v>0</v>
      </c>
      <c r="AL526" s="71">
        <v>0</v>
      </c>
      <c r="AM526" s="71">
        <v>57419.356749329367</v>
      </c>
      <c r="AN526" s="71">
        <v>0</v>
      </c>
      <c r="AO526" s="71">
        <v>0</v>
      </c>
      <c r="AP526" s="71">
        <v>2884236.9399934974</v>
      </c>
      <c r="AQ526" s="72"/>
      <c r="AR526" s="71">
        <v>3</v>
      </c>
      <c r="AS526" s="71">
        <v>0</v>
      </c>
      <c r="AT526" s="71">
        <v>0</v>
      </c>
      <c r="AU526" s="71">
        <v>0</v>
      </c>
      <c r="AV526" s="71">
        <v>0</v>
      </c>
      <c r="AW526" s="71">
        <v>0</v>
      </c>
      <c r="AX526" s="71"/>
      <c r="AY526" s="72"/>
      <c r="AZ526" s="71">
        <v>10.8</v>
      </c>
      <c r="BA526" s="71">
        <v>0</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2260</v>
      </c>
      <c r="B527" s="70">
        <v>406</v>
      </c>
      <c r="C527" s="70">
        <v>15</v>
      </c>
      <c r="D527" s="70">
        <v>24</v>
      </c>
      <c r="E527" s="70">
        <v>2018</v>
      </c>
      <c r="F527" s="70" t="s">
        <v>183</v>
      </c>
      <c r="G527" s="70" t="s">
        <v>2245</v>
      </c>
      <c r="H527" s="70" t="s">
        <v>2246</v>
      </c>
      <c r="I527" s="148"/>
      <c r="J527" s="71">
        <v>0</v>
      </c>
      <c r="K527" s="71">
        <v>0.10061408999957262</v>
      </c>
      <c r="L527" s="71">
        <v>1.3387336043582545</v>
      </c>
      <c r="M527" s="71">
        <v>0.58692879206998061</v>
      </c>
      <c r="N527" s="71">
        <v>0.5662239807520365</v>
      </c>
      <c r="O527" s="71">
        <v>0.48413142783208224</v>
      </c>
      <c r="P527" s="71">
        <v>1.0706942777221111</v>
      </c>
      <c r="Q527" s="71">
        <v>2.51621908519391E-2</v>
      </c>
      <c r="R527" s="71">
        <v>0</v>
      </c>
      <c r="S527" s="71">
        <v>0</v>
      </c>
      <c r="T527" s="72"/>
      <c r="U527" s="71">
        <v>0</v>
      </c>
      <c r="V527" s="71">
        <v>52</v>
      </c>
      <c r="W527" s="71">
        <v>36</v>
      </c>
      <c r="X527" s="71">
        <v>159</v>
      </c>
      <c r="Y527" s="71">
        <v>229</v>
      </c>
      <c r="Z527" s="71">
        <v>295</v>
      </c>
      <c r="AA527" s="71">
        <v>224</v>
      </c>
      <c r="AB527" s="71">
        <v>397</v>
      </c>
      <c r="AC527" s="71">
        <v>0</v>
      </c>
      <c r="AD527" s="71">
        <v>0</v>
      </c>
      <c r="AE527" s="72"/>
      <c r="AF527" s="71">
        <v>0</v>
      </c>
      <c r="AG527" s="71">
        <v>73500.450544785403</v>
      </c>
      <c r="AH527" s="71">
        <v>316508.208121303</v>
      </c>
      <c r="AI527" s="71">
        <v>1124180.343290848</v>
      </c>
      <c r="AJ527" s="71">
        <v>1069546.160795473</v>
      </c>
      <c r="AK527" s="71">
        <v>0</v>
      </c>
      <c r="AL527" s="71">
        <v>0</v>
      </c>
      <c r="AM527" s="71">
        <v>54647.490952524589</v>
      </c>
      <c r="AN527" s="71">
        <v>0</v>
      </c>
      <c r="AO527" s="71">
        <v>0</v>
      </c>
      <c r="AP527" s="71">
        <v>2638382.6537049338</v>
      </c>
      <c r="AQ527" s="72"/>
      <c r="AR527" s="71">
        <v>3</v>
      </c>
      <c r="AS527" s="71">
        <v>0</v>
      </c>
      <c r="AT527" s="71">
        <v>0</v>
      </c>
      <c r="AU527" s="71">
        <v>0</v>
      </c>
      <c r="AV527" s="71">
        <v>0</v>
      </c>
      <c r="AW527" s="71">
        <v>0</v>
      </c>
      <c r="AX527" s="71"/>
      <c r="AY527" s="72"/>
      <c r="AZ527" s="71">
        <v>10.8</v>
      </c>
      <c r="BA527" s="71">
        <v>0</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2261</v>
      </c>
      <c r="B528" s="70">
        <v>407</v>
      </c>
      <c r="C528" s="70">
        <v>16</v>
      </c>
      <c r="D528" s="70">
        <v>24</v>
      </c>
      <c r="E528" s="70">
        <v>2019</v>
      </c>
      <c r="F528" s="70" t="s">
        <v>158</v>
      </c>
      <c r="G528" s="70" t="s">
        <v>2245</v>
      </c>
      <c r="H528" s="70" t="s">
        <v>2246</v>
      </c>
      <c r="I528" s="148"/>
      <c r="J528" s="71">
        <v>0</v>
      </c>
      <c r="K528" s="71">
        <v>9.3369515287054297E-2</v>
      </c>
      <c r="L528" s="71">
        <v>1.3498690218124672</v>
      </c>
      <c r="M528" s="71">
        <v>0.52306706003812697</v>
      </c>
      <c r="N528" s="71">
        <v>0.56288631545516454</v>
      </c>
      <c r="O528" s="71">
        <v>0.46001465236988776</v>
      </c>
      <c r="P528" s="71">
        <v>1.0017140146307482</v>
      </c>
      <c r="Q528" s="71">
        <v>2.2771071011726599E-2</v>
      </c>
      <c r="R528" s="71">
        <v>0</v>
      </c>
      <c r="S528" s="71">
        <v>0</v>
      </c>
      <c r="T528" s="72"/>
      <c r="U528" s="71">
        <v>0</v>
      </c>
      <c r="V528" s="71">
        <v>52</v>
      </c>
      <c r="W528" s="71">
        <v>36</v>
      </c>
      <c r="X528" s="71">
        <v>159</v>
      </c>
      <c r="Y528" s="71">
        <v>216</v>
      </c>
      <c r="Z528" s="71">
        <v>288</v>
      </c>
      <c r="AA528" s="71">
        <v>208</v>
      </c>
      <c r="AB528" s="71">
        <v>369</v>
      </c>
      <c r="AC528" s="71">
        <v>0</v>
      </c>
      <c r="AD528" s="71">
        <v>0</v>
      </c>
      <c r="AE528" s="72"/>
      <c r="AF528" s="71">
        <v>0</v>
      </c>
      <c r="AG528" s="71">
        <v>71712.304427356285</v>
      </c>
      <c r="AH528" s="71">
        <v>339705.70095500612</v>
      </c>
      <c r="AI528" s="71">
        <v>1045764.432921919</v>
      </c>
      <c r="AJ528" s="71">
        <v>1112048.8353022709</v>
      </c>
      <c r="AK528" s="71">
        <v>0</v>
      </c>
      <c r="AL528" s="71">
        <v>0</v>
      </c>
      <c r="AM528" s="71">
        <v>50255.022169487238</v>
      </c>
      <c r="AN528" s="71">
        <v>0</v>
      </c>
      <c r="AO528" s="71">
        <v>0</v>
      </c>
      <c r="AP528" s="71">
        <v>2619486.2957760394</v>
      </c>
      <c r="AQ528" s="72"/>
      <c r="AR528" s="71">
        <v>3</v>
      </c>
      <c r="AS528" s="71">
        <v>0</v>
      </c>
      <c r="AT528" s="71">
        <v>0</v>
      </c>
      <c r="AU528" s="71">
        <v>0</v>
      </c>
      <c r="AV528" s="71">
        <v>0</v>
      </c>
      <c r="AW528" s="71">
        <v>0</v>
      </c>
      <c r="AX528" s="71"/>
      <c r="AY528" s="72"/>
      <c r="AZ528" s="71">
        <v>10.8</v>
      </c>
      <c r="BA528" s="71">
        <v>0</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2262</v>
      </c>
      <c r="B529" s="70">
        <v>408</v>
      </c>
      <c r="C529" s="70">
        <v>17</v>
      </c>
      <c r="D529" s="70">
        <v>24</v>
      </c>
      <c r="E529" s="70">
        <v>2020</v>
      </c>
      <c r="F529" s="70" t="s">
        <v>159</v>
      </c>
      <c r="G529" s="70" t="s">
        <v>2245</v>
      </c>
      <c r="H529" s="70" t="s">
        <v>2246</v>
      </c>
      <c r="I529" s="148"/>
      <c r="J529" s="71">
        <v>0</v>
      </c>
      <c r="K529" s="71">
        <v>8.7708786799543345E-2</v>
      </c>
      <c r="L529" s="71">
        <v>0.56767745084129451</v>
      </c>
      <c r="M529" s="71">
        <v>0.42073583443387702</v>
      </c>
      <c r="N529" s="71">
        <v>0.5067174075819556</v>
      </c>
      <c r="O529" s="71">
        <v>0.38344575485984056</v>
      </c>
      <c r="P529" s="71">
        <v>0.92884670988877127</v>
      </c>
      <c r="Q529" s="71">
        <v>2.09310568066166E-2</v>
      </c>
      <c r="R529" s="71">
        <v>0</v>
      </c>
      <c r="S529" s="71">
        <v>0</v>
      </c>
      <c r="T529" s="72"/>
      <c r="U529" s="71">
        <v>0</v>
      </c>
      <c r="V529" s="71">
        <v>42</v>
      </c>
      <c r="W529" s="71">
        <v>22</v>
      </c>
      <c r="X529" s="71">
        <v>144</v>
      </c>
      <c r="Y529" s="71">
        <v>214</v>
      </c>
      <c r="Z529" s="71">
        <v>274</v>
      </c>
      <c r="AA529" s="71">
        <v>205</v>
      </c>
      <c r="AB529" s="71">
        <v>355</v>
      </c>
      <c r="AC529" s="71">
        <v>0</v>
      </c>
      <c r="AD529" s="71">
        <v>0</v>
      </c>
      <c r="AE529" s="72"/>
      <c r="AF529" s="71"/>
      <c r="AG529" s="71">
        <v>61923.642139915755</v>
      </c>
      <c r="AH529" s="71">
        <v>157731.59647008893</v>
      </c>
      <c r="AI529" s="71">
        <v>811093.01381539367</v>
      </c>
      <c r="AJ529" s="71">
        <v>968683.03260198759</v>
      </c>
      <c r="AK529" s="71"/>
      <c r="AL529" s="71"/>
      <c r="AM529" s="71">
        <v>46331.44413226295</v>
      </c>
      <c r="AN529" s="71"/>
      <c r="AO529" s="71"/>
      <c r="AP529" s="71">
        <v>2045762.7291596488</v>
      </c>
      <c r="AQ529" s="72"/>
      <c r="AR529" s="71">
        <v>4</v>
      </c>
      <c r="AS529" s="71">
        <v>0</v>
      </c>
      <c r="AT529" s="71">
        <v>0</v>
      </c>
      <c r="AU529" s="71">
        <v>0</v>
      </c>
      <c r="AV529" s="71">
        <v>0</v>
      </c>
      <c r="AW529" s="71">
        <v>0</v>
      </c>
      <c r="AX529" s="71"/>
      <c r="AY529" s="72"/>
      <c r="AZ529" s="71">
        <v>16.3</v>
      </c>
      <c r="BA529" s="71">
        <v>0</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2263</v>
      </c>
      <c r="B530" s="70">
        <v>408</v>
      </c>
      <c r="C530" s="70">
        <v>18</v>
      </c>
      <c r="D530" s="70">
        <v>24</v>
      </c>
      <c r="E530" s="70">
        <v>2021</v>
      </c>
      <c r="F530" s="70" t="s">
        <v>160</v>
      </c>
      <c r="G530" s="70" t="s">
        <v>2245</v>
      </c>
      <c r="H530" s="70" t="s">
        <v>2246</v>
      </c>
      <c r="I530" s="148"/>
      <c r="J530" s="71">
        <v>0</v>
      </c>
      <c r="K530" s="71">
        <v>9.2017630759154284E-2</v>
      </c>
      <c r="L530" s="71">
        <v>0.63399618329242147</v>
      </c>
      <c r="M530" s="71">
        <v>0.42415192125781648</v>
      </c>
      <c r="N530" s="71">
        <v>0.49446731721957465</v>
      </c>
      <c r="O530" s="71">
        <v>0.35201613781714081</v>
      </c>
      <c r="P530" s="71">
        <v>0.91538215062070538</v>
      </c>
      <c r="Q530" s="71">
        <v>2.0260326266910302E-2</v>
      </c>
      <c r="R530" s="71">
        <v>0</v>
      </c>
      <c r="S530" s="71">
        <v>0</v>
      </c>
      <c r="T530" s="72"/>
      <c r="U530" s="71"/>
      <c r="V530" s="71">
        <v>42</v>
      </c>
      <c r="W530" s="71">
        <v>22</v>
      </c>
      <c r="X530" s="71">
        <v>144</v>
      </c>
      <c r="Y530" s="71">
        <v>209</v>
      </c>
      <c r="Z530" s="71">
        <v>259</v>
      </c>
      <c r="AA530" s="71">
        <v>197</v>
      </c>
      <c r="AB530" s="71">
        <v>347</v>
      </c>
      <c r="AC530" s="71">
        <v>0</v>
      </c>
      <c r="AD530" s="71">
        <v>0</v>
      </c>
      <c r="AE530" s="72"/>
      <c r="AF530" s="71">
        <v>0</v>
      </c>
      <c r="AG530" s="71">
        <v>67375.039463300796</v>
      </c>
      <c r="AH530" s="71">
        <v>170120.09446848076</v>
      </c>
      <c r="AI530" s="71">
        <v>940029.63935614133</v>
      </c>
      <c r="AJ530" s="71">
        <v>1006065.935166245</v>
      </c>
      <c r="AK530" s="71">
        <v>0</v>
      </c>
      <c r="AL530" s="71">
        <v>0</v>
      </c>
      <c r="AM530" s="71">
        <v>45548.56906930761</v>
      </c>
      <c r="AN530" s="71">
        <v>0</v>
      </c>
      <c r="AO530" s="71">
        <v>0</v>
      </c>
      <c r="AP530" s="71">
        <v>2229139.2775234757</v>
      </c>
      <c r="AQ530" s="72"/>
      <c r="AR530" s="71">
        <v>4</v>
      </c>
      <c r="AS530" s="71">
        <v>0</v>
      </c>
      <c r="AT530" s="71">
        <v>0</v>
      </c>
      <c r="AU530" s="71">
        <v>0</v>
      </c>
      <c r="AV530" s="71">
        <v>0</v>
      </c>
      <c r="AW530" s="71">
        <v>0</v>
      </c>
      <c r="AX530" s="71"/>
      <c r="AY530" s="72"/>
      <c r="AZ530" s="71">
        <v>16.3</v>
      </c>
      <c r="BA530" s="71">
        <v>0</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2264</v>
      </c>
      <c r="B531" s="70">
        <v>408</v>
      </c>
      <c r="C531" s="70">
        <v>19</v>
      </c>
      <c r="D531" s="70">
        <v>24</v>
      </c>
      <c r="E531" s="70">
        <v>2022</v>
      </c>
      <c r="F531" s="70" t="s">
        <v>161</v>
      </c>
      <c r="G531" s="70" t="s">
        <v>2245</v>
      </c>
      <c r="H531" s="70" t="s">
        <v>2246</v>
      </c>
      <c r="I531" s="148"/>
      <c r="J531" s="71">
        <v>0</v>
      </c>
      <c r="K531" s="71">
        <v>8.2821505150068975E-2</v>
      </c>
      <c r="L531" s="71">
        <v>0.53974719045356034</v>
      </c>
      <c r="M531" s="71">
        <v>0.48688277621081322</v>
      </c>
      <c r="N531" s="71">
        <v>0.52154818071977993</v>
      </c>
      <c r="O531" s="71">
        <v>0.35762667643347762</v>
      </c>
      <c r="P531" s="71">
        <v>0.89248353585045748</v>
      </c>
      <c r="Q531" s="71">
        <v>1.9780267082380315E-2</v>
      </c>
      <c r="R531" s="71">
        <v>0</v>
      </c>
      <c r="S531" s="71">
        <v>0</v>
      </c>
      <c r="T531" s="72"/>
      <c r="U531" s="71"/>
      <c r="V531" s="71">
        <v>42</v>
      </c>
      <c r="W531" s="71">
        <v>22</v>
      </c>
      <c r="X531" s="71">
        <v>144</v>
      </c>
      <c r="Y531" s="71">
        <v>205</v>
      </c>
      <c r="Z531" s="71">
        <v>250</v>
      </c>
      <c r="AA531" s="71">
        <v>195</v>
      </c>
      <c r="AB531" s="71">
        <v>336</v>
      </c>
      <c r="AC531" s="71">
        <v>0</v>
      </c>
      <c r="AD531" s="71">
        <v>0</v>
      </c>
      <c r="AE531" s="72"/>
      <c r="AF531" s="71">
        <v>0</v>
      </c>
      <c r="AG531" s="71">
        <v>65033.50037448798</v>
      </c>
      <c r="AH531" s="71">
        <v>166798.25484558285</v>
      </c>
      <c r="AI531" s="71">
        <v>933948.88376796735</v>
      </c>
      <c r="AJ531" s="71">
        <v>1010580.4944035532</v>
      </c>
      <c r="AK531" s="71">
        <v>0</v>
      </c>
      <c r="AL531" s="71">
        <v>0</v>
      </c>
      <c r="AM531" s="71">
        <v>43386.770920790834</v>
      </c>
      <c r="AN531" s="71">
        <v>0</v>
      </c>
      <c r="AO531" s="71">
        <v>0</v>
      </c>
      <c r="AP531" s="71">
        <v>2219747.904312382</v>
      </c>
      <c r="AQ531" s="72"/>
      <c r="AR531" s="71">
        <v>4</v>
      </c>
      <c r="AS531" s="71">
        <v>0</v>
      </c>
      <c r="AT531" s="71">
        <v>0</v>
      </c>
      <c r="AU531" s="71">
        <v>0</v>
      </c>
      <c r="AV531" s="71">
        <v>0</v>
      </c>
      <c r="AW531" s="71">
        <v>0</v>
      </c>
      <c r="AX531" s="71"/>
      <c r="AY531" s="72"/>
      <c r="AZ531" s="71">
        <v>16.3</v>
      </c>
      <c r="BA531" s="71">
        <v>0</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2265</v>
      </c>
      <c r="B532" s="70">
        <v>408</v>
      </c>
      <c r="C532" s="70">
        <v>20</v>
      </c>
      <c r="D532" s="70">
        <v>24</v>
      </c>
      <c r="E532" s="70">
        <v>2023</v>
      </c>
      <c r="F532" s="70" t="s">
        <v>1539</v>
      </c>
      <c r="G532" s="70" t="s">
        <v>2245</v>
      </c>
      <c r="H532" s="70" t="s">
        <v>2246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v>
      </c>
      <c r="AS532" s="71">
        <v>0</v>
      </c>
      <c r="AT532" s="71">
        <v>0</v>
      </c>
      <c r="AU532" s="71">
        <v>0</v>
      </c>
      <c r="AV532" s="71">
        <v>0</v>
      </c>
      <c r="AW532" s="71">
        <v>0</v>
      </c>
      <c r="AX532" s="71"/>
      <c r="AY532" s="72"/>
      <c r="AZ532" s="71">
        <v>16.3</v>
      </c>
      <c r="BA532" s="71">
        <v>0</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2266</v>
      </c>
      <c r="B533" s="70">
        <v>408</v>
      </c>
      <c r="C533" s="70">
        <v>21</v>
      </c>
      <c r="D533" s="70">
        <v>24</v>
      </c>
      <c r="E533" s="70">
        <v>2024</v>
      </c>
      <c r="F533" s="70" t="s">
        <v>1554</v>
      </c>
      <c r="G533" s="70" t="s">
        <v>2245</v>
      </c>
      <c r="H533" s="70" t="s">
        <v>2246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2267</v>
      </c>
      <c r="B534" s="70">
        <v>443</v>
      </c>
      <c r="C534" s="70">
        <v>1</v>
      </c>
      <c r="D534" s="70">
        <v>27</v>
      </c>
      <c r="E534" s="70">
        <v>1990</v>
      </c>
      <c r="F534" s="70" t="s">
        <v>787</v>
      </c>
      <c r="G534" s="70" t="s">
        <v>2268</v>
      </c>
      <c r="H534" s="70" t="s">
        <v>2269</v>
      </c>
      <c r="I534" s="148"/>
      <c r="J534" s="71">
        <v>0</v>
      </c>
      <c r="K534" s="71">
        <v>0.33928740369535249</v>
      </c>
      <c r="L534" s="71">
        <v>0</v>
      </c>
      <c r="M534" s="71">
        <v>0.72639559557636413</v>
      </c>
      <c r="N534" s="71">
        <v>0.64638866187632116</v>
      </c>
      <c r="O534" s="71">
        <v>0.24312462184151751</v>
      </c>
      <c r="P534" s="71">
        <v>0.59717205651538774</v>
      </c>
      <c r="Q534" s="71">
        <v>2.9501235690906999E-2</v>
      </c>
      <c r="R534" s="71">
        <v>0</v>
      </c>
      <c r="S534" s="71">
        <v>3.5479229425725463E-2</v>
      </c>
      <c r="T534" s="72"/>
      <c r="U534" s="71">
        <v>0</v>
      </c>
      <c r="V534" s="71">
        <v>60</v>
      </c>
      <c r="W534" s="71">
        <v>0</v>
      </c>
      <c r="X534" s="71">
        <v>292</v>
      </c>
      <c r="Y534" s="71">
        <v>166</v>
      </c>
      <c r="Z534" s="71">
        <v>100</v>
      </c>
      <c r="AA534" s="71">
        <v>145</v>
      </c>
      <c r="AB534" s="71">
        <v>479</v>
      </c>
      <c r="AC534" s="71">
        <v>0</v>
      </c>
      <c r="AD534" s="71">
        <v>3.5479229425725463E-2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2270</v>
      </c>
      <c r="B535" s="70">
        <v>444</v>
      </c>
      <c r="C535" s="70">
        <v>2</v>
      </c>
      <c r="D535" s="70">
        <v>27</v>
      </c>
      <c r="E535" s="70">
        <v>2005</v>
      </c>
      <c r="F535" s="70" t="s">
        <v>789</v>
      </c>
      <c r="G535" s="70" t="s">
        <v>2268</v>
      </c>
      <c r="H535" s="70" t="s">
        <v>2269</v>
      </c>
      <c r="I535" s="148"/>
      <c r="J535" s="71">
        <v>0</v>
      </c>
      <c r="K535" s="71">
        <v>9.2121144299478458E-2</v>
      </c>
      <c r="L535" s="71">
        <v>3.9907337177410942</v>
      </c>
      <c r="M535" s="71">
        <v>1.6205398084915561</v>
      </c>
      <c r="N535" s="71">
        <v>0.68687867003498926</v>
      </c>
      <c r="O535" s="71">
        <v>0.2899366429238634</v>
      </c>
      <c r="P535" s="71">
        <v>0.73921353568103054</v>
      </c>
      <c r="Q535" s="71">
        <v>2.2210697486559801E-2</v>
      </c>
      <c r="R535" s="71">
        <v>0</v>
      </c>
      <c r="S535" s="71">
        <v>9.3619770000000005E-2</v>
      </c>
      <c r="T535" s="72"/>
      <c r="U535" s="71">
        <v>0</v>
      </c>
      <c r="V535" s="71">
        <v>19</v>
      </c>
      <c r="W535" s="71">
        <v>47</v>
      </c>
      <c r="X535" s="71">
        <v>273</v>
      </c>
      <c r="Y535" s="71">
        <v>136</v>
      </c>
      <c r="Z535" s="71">
        <v>138</v>
      </c>
      <c r="AA535" s="71">
        <v>147</v>
      </c>
      <c r="AB535" s="71">
        <v>377</v>
      </c>
      <c r="AC535" s="71">
        <v>0</v>
      </c>
      <c r="AD535" s="71">
        <v>9.3619770000000005E-2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2271</v>
      </c>
      <c r="B536" s="70">
        <v>445</v>
      </c>
      <c r="C536" s="70">
        <v>3</v>
      </c>
      <c r="D536" s="70">
        <v>27</v>
      </c>
      <c r="E536" s="70">
        <v>2006</v>
      </c>
      <c r="F536" s="70" t="s">
        <v>790</v>
      </c>
      <c r="G536" s="70" t="s">
        <v>2268</v>
      </c>
      <c r="H536" s="70" t="s">
        <v>2269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2272</v>
      </c>
      <c r="B537" s="70">
        <v>446</v>
      </c>
      <c r="C537" s="70">
        <v>4</v>
      </c>
      <c r="D537" s="70">
        <v>27</v>
      </c>
      <c r="E537" s="70">
        <v>2007</v>
      </c>
      <c r="F537" s="70" t="s">
        <v>791</v>
      </c>
      <c r="G537" s="70" t="s">
        <v>2268</v>
      </c>
      <c r="H537" s="70" t="s">
        <v>2269</v>
      </c>
      <c r="I537" s="148"/>
      <c r="J537" s="71">
        <v>0</v>
      </c>
      <c r="K537" s="71">
        <v>5.6397956359069953E-2</v>
      </c>
      <c r="L537" s="71">
        <v>1.425116120157071</v>
      </c>
      <c r="M537" s="71">
        <v>1.314758637783221</v>
      </c>
      <c r="N537" s="71">
        <v>0.59842943327665543</v>
      </c>
      <c r="O537" s="71">
        <v>0.24656861377728129</v>
      </c>
      <c r="P537" s="71">
        <v>0.77108171296855543</v>
      </c>
      <c r="Q537" s="71">
        <v>2.27043233573473E-2</v>
      </c>
      <c r="R537" s="71">
        <v>0</v>
      </c>
      <c r="S537" s="71">
        <v>7.4057429999999994E-2</v>
      </c>
      <c r="T537" s="72"/>
      <c r="U537" s="71">
        <v>0</v>
      </c>
      <c r="V537" s="71">
        <v>17</v>
      </c>
      <c r="W537" s="71">
        <v>21</v>
      </c>
      <c r="X537" s="71">
        <v>279</v>
      </c>
      <c r="Y537" s="71">
        <v>131</v>
      </c>
      <c r="Z537" s="71">
        <v>122</v>
      </c>
      <c r="AA537" s="71">
        <v>151</v>
      </c>
      <c r="AB537" s="71">
        <v>365</v>
      </c>
      <c r="AC537" s="71">
        <v>0</v>
      </c>
      <c r="AD537" s="71">
        <v>7.4057429999999994E-2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2273</v>
      </c>
      <c r="B538" s="70">
        <v>447</v>
      </c>
      <c r="C538" s="70">
        <v>5</v>
      </c>
      <c r="D538" s="70">
        <v>27</v>
      </c>
      <c r="E538" s="70">
        <v>2008</v>
      </c>
      <c r="F538" s="70" t="s">
        <v>792</v>
      </c>
      <c r="G538" s="70" t="s">
        <v>2268</v>
      </c>
      <c r="H538" s="70" t="s">
        <v>2269</v>
      </c>
      <c r="I538" s="148"/>
      <c r="J538" s="71">
        <v>0</v>
      </c>
      <c r="K538" s="71">
        <v>5.392395202847837E-2</v>
      </c>
      <c r="L538" s="71">
        <v>1.2713046355071289</v>
      </c>
      <c r="M538" s="71">
        <v>1.351199104679766</v>
      </c>
      <c r="N538" s="71">
        <v>0.58930993562541711</v>
      </c>
      <c r="O538" s="71">
        <v>0.24211298087008329</v>
      </c>
      <c r="P538" s="71">
        <v>0.75490090583191605</v>
      </c>
      <c r="Q538" s="71">
        <v>2.2030943195655999E-2</v>
      </c>
      <c r="R538" s="71">
        <v>0</v>
      </c>
      <c r="S538" s="71">
        <v>7.219434999999999E-2</v>
      </c>
      <c r="T538" s="72"/>
      <c r="U538" s="71">
        <v>0</v>
      </c>
      <c r="V538" s="71">
        <v>17</v>
      </c>
      <c r="W538" s="71">
        <v>21</v>
      </c>
      <c r="X538" s="71">
        <v>279</v>
      </c>
      <c r="Y538" s="71">
        <v>133</v>
      </c>
      <c r="Z538" s="71">
        <v>124</v>
      </c>
      <c r="AA538" s="71">
        <v>148</v>
      </c>
      <c r="AB538" s="71">
        <v>360</v>
      </c>
      <c r="AC538" s="71">
        <v>0</v>
      </c>
      <c r="AD538" s="71">
        <v>7.219434999999999E-2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2274</v>
      </c>
      <c r="B539" s="70">
        <v>448</v>
      </c>
      <c r="C539" s="70">
        <v>6</v>
      </c>
      <c r="D539" s="70">
        <v>27</v>
      </c>
      <c r="E539" s="70">
        <v>2009</v>
      </c>
      <c r="F539" s="70" t="s">
        <v>176</v>
      </c>
      <c r="G539" s="1064" t="s">
        <v>2268</v>
      </c>
      <c r="H539" s="70" t="s">
        <v>2269</v>
      </c>
      <c r="I539" s="148"/>
      <c r="J539" s="71">
        <v>0</v>
      </c>
      <c r="K539" s="71">
        <v>3.7169444887560049E-2</v>
      </c>
      <c r="L539" s="71">
        <v>1.3757176587903139</v>
      </c>
      <c r="M539" s="71">
        <v>1.203725848407317</v>
      </c>
      <c r="N539" s="71">
        <v>0.60641346492346415</v>
      </c>
      <c r="O539" s="71">
        <v>0.25320240506864011</v>
      </c>
      <c r="P539" s="71">
        <v>0.74526853175684593</v>
      </c>
      <c r="Q539" s="71">
        <v>2.0112588633025098E-2</v>
      </c>
      <c r="R539" s="71">
        <v>0</v>
      </c>
      <c r="S539" s="71">
        <v>7.4988969999999988E-2</v>
      </c>
      <c r="T539" s="72"/>
      <c r="U539" s="71">
        <v>0</v>
      </c>
      <c r="V539" s="71">
        <v>14</v>
      </c>
      <c r="W539" s="71">
        <v>33</v>
      </c>
      <c r="X539" s="71">
        <v>257</v>
      </c>
      <c r="Y539" s="71">
        <v>136</v>
      </c>
      <c r="Z539" s="71">
        <v>128</v>
      </c>
      <c r="AA539" s="71">
        <v>150</v>
      </c>
      <c r="AB539" s="71">
        <v>345</v>
      </c>
      <c r="AC539" s="71">
        <v>0</v>
      </c>
      <c r="AD539" s="71">
        <v>7.4988969999999988E-2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2275</v>
      </c>
      <c r="B540" s="70">
        <v>449</v>
      </c>
      <c r="C540" s="70">
        <v>7</v>
      </c>
      <c r="D540" s="70">
        <v>27</v>
      </c>
      <c r="E540" s="70">
        <v>2010</v>
      </c>
      <c r="F540" s="70" t="s">
        <v>177</v>
      </c>
      <c r="G540" s="1064" t="s">
        <v>2268</v>
      </c>
      <c r="H540" s="70" t="s">
        <v>2269</v>
      </c>
      <c r="I540" s="148"/>
      <c r="J540" s="71">
        <v>0</v>
      </c>
      <c r="K540" s="71">
        <v>4.4903272353477408E-2</v>
      </c>
      <c r="L540" s="71">
        <v>1.3019892115678851</v>
      </c>
      <c r="M540" s="71">
        <v>1.1740942760324711</v>
      </c>
      <c r="N540" s="71">
        <v>0.62406364844940532</v>
      </c>
      <c r="O540" s="71">
        <v>0.26187623763788631</v>
      </c>
      <c r="P540" s="71">
        <v>0.74397449221206846</v>
      </c>
      <c r="Q540" s="71">
        <v>2.12327992041626E-2</v>
      </c>
      <c r="R540" s="71">
        <v>0</v>
      </c>
      <c r="S540" s="71">
        <v>6.5673570000000001E-2</v>
      </c>
      <c r="T540" s="72"/>
      <c r="U540" s="71">
        <v>0</v>
      </c>
      <c r="V540" s="71">
        <v>14</v>
      </c>
      <c r="W540" s="71">
        <v>33</v>
      </c>
      <c r="X540" s="71">
        <v>257</v>
      </c>
      <c r="Y540" s="71">
        <v>139</v>
      </c>
      <c r="Z540" s="71">
        <v>133</v>
      </c>
      <c r="AA540" s="71">
        <v>146</v>
      </c>
      <c r="AB540" s="71">
        <v>349</v>
      </c>
      <c r="AC540" s="71">
        <v>0</v>
      </c>
      <c r="AD540" s="71">
        <v>6.5673570000000001E-2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2276</v>
      </c>
      <c r="B541" s="70">
        <v>450</v>
      </c>
      <c r="C541" s="70">
        <v>8</v>
      </c>
      <c r="D541" s="70">
        <v>27</v>
      </c>
      <c r="E541" s="70">
        <v>2011</v>
      </c>
      <c r="F541" s="70" t="s">
        <v>178</v>
      </c>
      <c r="G541" s="70" t="s">
        <v>2268</v>
      </c>
      <c r="H541" s="70" t="s">
        <v>2269</v>
      </c>
      <c r="I541" s="148"/>
      <c r="J541" s="71">
        <v>0</v>
      </c>
      <c r="K541" s="71">
        <v>5.9000884092540923E-2</v>
      </c>
      <c r="L541" s="71">
        <v>1.3150732141862229</v>
      </c>
      <c r="M541" s="71">
        <v>1.3705419338984011</v>
      </c>
      <c r="N541" s="71">
        <v>0.65204419051831919</v>
      </c>
      <c r="O541" s="71">
        <v>0.26401645757477488</v>
      </c>
      <c r="P541" s="71">
        <v>0.74721711846717143</v>
      </c>
      <c r="Q541" s="71">
        <v>2.3509309004221199E-2</v>
      </c>
      <c r="R541" s="71">
        <v>0</v>
      </c>
      <c r="S541" s="71">
        <v>6.5673570000000001E-2</v>
      </c>
      <c r="T541" s="72"/>
      <c r="U541" s="71">
        <v>0</v>
      </c>
      <c r="V541" s="71">
        <v>14</v>
      </c>
      <c r="W541" s="71">
        <v>33</v>
      </c>
      <c r="X541" s="71">
        <v>257</v>
      </c>
      <c r="Y541" s="71">
        <v>134</v>
      </c>
      <c r="Z541" s="71">
        <v>137</v>
      </c>
      <c r="AA541" s="71">
        <v>151</v>
      </c>
      <c r="AB541" s="71">
        <v>335</v>
      </c>
      <c r="AC541" s="71">
        <v>0</v>
      </c>
      <c r="AD541" s="71">
        <v>6.5673570000000001E-2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2277</v>
      </c>
      <c r="B542" s="70">
        <v>451</v>
      </c>
      <c r="C542" s="70">
        <v>9</v>
      </c>
      <c r="D542" s="70">
        <v>27</v>
      </c>
      <c r="E542" s="70">
        <v>2012</v>
      </c>
      <c r="F542" s="70" t="s">
        <v>179</v>
      </c>
      <c r="G542" s="70" t="s">
        <v>2268</v>
      </c>
      <c r="H542" s="70" t="s">
        <v>2269</v>
      </c>
      <c r="I542" s="148"/>
      <c r="J542" s="71">
        <v>0</v>
      </c>
      <c r="K542" s="71">
        <v>5.9362462840582317E-2</v>
      </c>
      <c r="L542" s="71">
        <v>1.435785622154073</v>
      </c>
      <c r="M542" s="71">
        <v>1.4441737328882731</v>
      </c>
      <c r="N542" s="71">
        <v>0.76187108490007405</v>
      </c>
      <c r="O542" s="71">
        <v>0.2485551336582425</v>
      </c>
      <c r="P542" s="71">
        <v>0.62705311322777868</v>
      </c>
      <c r="Q542" s="71">
        <v>2.53898986370522E-2</v>
      </c>
      <c r="R542" s="71">
        <v>0</v>
      </c>
      <c r="S542" s="71">
        <v>0.10479825</v>
      </c>
      <c r="T542" s="72"/>
      <c r="U542" s="71">
        <v>0</v>
      </c>
      <c r="V542" s="71">
        <v>14</v>
      </c>
      <c r="W542" s="71">
        <v>33</v>
      </c>
      <c r="X542" s="71">
        <v>257</v>
      </c>
      <c r="Y542" s="71">
        <v>138</v>
      </c>
      <c r="Z542" s="71">
        <v>130</v>
      </c>
      <c r="AA542" s="71">
        <v>126</v>
      </c>
      <c r="AB542" s="71">
        <v>333</v>
      </c>
      <c r="AC542" s="71">
        <v>0</v>
      </c>
      <c r="AD542" s="71">
        <v>0.10479825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2278</v>
      </c>
      <c r="B543" s="70">
        <v>452</v>
      </c>
      <c r="C543" s="70">
        <v>10</v>
      </c>
      <c r="D543" s="70">
        <v>27</v>
      </c>
      <c r="E543" s="70">
        <v>2013</v>
      </c>
      <c r="F543" s="70" t="s">
        <v>180</v>
      </c>
      <c r="G543" s="70" t="s">
        <v>2268</v>
      </c>
      <c r="H543" s="70" t="s">
        <v>2269</v>
      </c>
      <c r="I543" s="148"/>
      <c r="J543" s="71">
        <v>0</v>
      </c>
      <c r="K543" s="71">
        <v>5.1132709664258001E-2</v>
      </c>
      <c r="L543" s="71">
        <v>1.411019850646656</v>
      </c>
      <c r="M543" s="71">
        <v>1.437360718090789</v>
      </c>
      <c r="N543" s="71">
        <v>0.82942036323523483</v>
      </c>
      <c r="O543" s="71">
        <v>0.24708313968522119</v>
      </c>
      <c r="P543" s="71">
        <v>0.74930458798309962</v>
      </c>
      <c r="Q543" s="71">
        <v>2.6687438360310501E-2</v>
      </c>
      <c r="R543" s="71">
        <v>0</v>
      </c>
      <c r="S543" s="71">
        <v>6.3344719999999993E-2</v>
      </c>
      <c r="T543" s="72"/>
      <c r="U543" s="71">
        <v>0</v>
      </c>
      <c r="V543" s="71">
        <v>14</v>
      </c>
      <c r="W543" s="71">
        <v>33</v>
      </c>
      <c r="X543" s="71">
        <v>257</v>
      </c>
      <c r="Y543" s="71">
        <v>150</v>
      </c>
      <c r="Z543" s="71">
        <v>135</v>
      </c>
      <c r="AA543" s="71">
        <v>150</v>
      </c>
      <c r="AB543" s="71">
        <v>345</v>
      </c>
      <c r="AC543" s="71">
        <v>0</v>
      </c>
      <c r="AD543" s="71">
        <v>6.3344719999999993E-2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2279</v>
      </c>
      <c r="B544" s="70">
        <v>453</v>
      </c>
      <c r="C544" s="70">
        <v>11</v>
      </c>
      <c r="D544" s="70">
        <v>27</v>
      </c>
      <c r="E544" s="70">
        <v>2014</v>
      </c>
      <c r="F544" s="70" t="s">
        <v>181</v>
      </c>
      <c r="G544" s="70" t="s">
        <v>2268</v>
      </c>
      <c r="H544" s="70" t="s">
        <v>2269</v>
      </c>
      <c r="I544" s="148"/>
      <c r="J544" s="71">
        <v>0</v>
      </c>
      <c r="K544" s="71">
        <v>1.9763919530192652E-2</v>
      </c>
      <c r="L544" s="71">
        <v>0.75199302711357363</v>
      </c>
      <c r="M544" s="71">
        <v>1.2828911967849519</v>
      </c>
      <c r="N544" s="71">
        <v>0.73969915750473159</v>
      </c>
      <c r="O544" s="71">
        <v>0.24502382060697842</v>
      </c>
      <c r="P544" s="71">
        <v>0.76826334596667389</v>
      </c>
      <c r="Q544" s="71">
        <v>2.6569833884819701E-2</v>
      </c>
      <c r="R544" s="71">
        <v>0</v>
      </c>
      <c r="S544" s="71">
        <v>8.430436999999999E-2</v>
      </c>
      <c r="T544" s="72"/>
      <c r="U544" s="71">
        <v>0</v>
      </c>
      <c r="V544" s="71">
        <v>5</v>
      </c>
      <c r="W544" s="71">
        <v>24</v>
      </c>
      <c r="X544" s="71">
        <v>237</v>
      </c>
      <c r="Y544" s="71">
        <v>154</v>
      </c>
      <c r="Z544" s="71">
        <v>141</v>
      </c>
      <c r="AA544" s="71">
        <v>153</v>
      </c>
      <c r="AB544" s="71">
        <v>358</v>
      </c>
      <c r="AC544" s="71">
        <v>0</v>
      </c>
      <c r="AD544" s="71">
        <v>8.430436999999999E-2</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2280</v>
      </c>
      <c r="B545" s="70">
        <v>454</v>
      </c>
      <c r="C545" s="70">
        <v>12</v>
      </c>
      <c r="D545" s="70">
        <v>27</v>
      </c>
      <c r="E545" s="70">
        <v>2015</v>
      </c>
      <c r="F545" s="70" t="s">
        <v>182</v>
      </c>
      <c r="G545" s="70" t="s">
        <v>2268</v>
      </c>
      <c r="H545" s="70" t="s">
        <v>2269</v>
      </c>
      <c r="I545" s="148"/>
      <c r="J545" s="71">
        <v>0</v>
      </c>
      <c r="K545" s="71">
        <v>1.9979946515211101E-2</v>
      </c>
      <c r="L545" s="71">
        <v>0.79895021601863714</v>
      </c>
      <c r="M545" s="71">
        <v>1.0728056154007299</v>
      </c>
      <c r="N545" s="71">
        <v>0.71342693367704779</v>
      </c>
      <c r="O545" s="71">
        <v>0.2392458236034628</v>
      </c>
      <c r="P545" s="71">
        <v>0.72866794928844747</v>
      </c>
      <c r="Q545" s="71">
        <v>2.6373425299585501E-2</v>
      </c>
      <c r="R545" s="71">
        <v>0</v>
      </c>
      <c r="S545" s="71">
        <v>9.7811699999999988E-2</v>
      </c>
      <c r="T545" s="72"/>
      <c r="U545" s="71">
        <v>0</v>
      </c>
      <c r="V545" s="71">
        <v>5</v>
      </c>
      <c r="W545" s="71">
        <v>24</v>
      </c>
      <c r="X545" s="71">
        <v>237</v>
      </c>
      <c r="Y545" s="71">
        <v>159</v>
      </c>
      <c r="Z545" s="71">
        <v>139</v>
      </c>
      <c r="AA545" s="71">
        <v>145</v>
      </c>
      <c r="AB545" s="71">
        <v>363</v>
      </c>
      <c r="AC545" s="71">
        <v>0</v>
      </c>
      <c r="AD545" s="71">
        <v>9.7811699999999988E-2</v>
      </c>
      <c r="AE545" s="72"/>
      <c r="AF545" s="71">
        <v>0</v>
      </c>
      <c r="AG545" s="71">
        <v>13462.38958753599</v>
      </c>
      <c r="AH545" s="71">
        <v>162470.2249502991</v>
      </c>
      <c r="AI545" s="71">
        <v>1427559.046757702</v>
      </c>
      <c r="AJ545" s="71">
        <v>871677.53745131171</v>
      </c>
      <c r="AK545" s="71">
        <v>0</v>
      </c>
      <c r="AL545" s="71">
        <v>0</v>
      </c>
      <c r="AM545" s="71">
        <v>49747.627272270882</v>
      </c>
      <c r="AN545" s="71">
        <v>0</v>
      </c>
      <c r="AO545" s="71">
        <v>0</v>
      </c>
      <c r="AP545" s="71">
        <v>2524916.8260191199</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2281</v>
      </c>
      <c r="B546" s="70">
        <v>455</v>
      </c>
      <c r="C546" s="70">
        <v>13</v>
      </c>
      <c r="D546" s="70">
        <v>27</v>
      </c>
      <c r="E546" s="70">
        <v>2016</v>
      </c>
      <c r="F546" s="70" t="s">
        <v>155</v>
      </c>
      <c r="G546" s="70" t="s">
        <v>2268</v>
      </c>
      <c r="H546" s="70" t="s">
        <v>2269</v>
      </c>
      <c r="I546" s="148"/>
      <c r="J546" s="71">
        <v>0</v>
      </c>
      <c r="K546" s="71">
        <v>1.7039661609014139E-2</v>
      </c>
      <c r="L546" s="71">
        <v>1.0282796384124329</v>
      </c>
      <c r="M546" s="71">
        <v>1.0433816272008878</v>
      </c>
      <c r="N546" s="71">
        <v>0.668460007609323</v>
      </c>
      <c r="O546" s="71">
        <v>0.23464025475429595</v>
      </c>
      <c r="P546" s="71">
        <v>0.73366701204316842</v>
      </c>
      <c r="Q546" s="71">
        <v>2.4933105831511045E-2</v>
      </c>
      <c r="R546" s="71">
        <v>0</v>
      </c>
      <c r="S546" s="71">
        <v>6.1481639999999997E-2</v>
      </c>
      <c r="T546" s="72"/>
      <c r="U546" s="71">
        <v>0</v>
      </c>
      <c r="V546" s="71">
        <v>5</v>
      </c>
      <c r="W546" s="71">
        <v>24</v>
      </c>
      <c r="X546" s="71">
        <v>237</v>
      </c>
      <c r="Y546" s="71">
        <v>159</v>
      </c>
      <c r="Z546" s="71">
        <v>138</v>
      </c>
      <c r="AA546" s="71">
        <v>151</v>
      </c>
      <c r="AB546" s="71">
        <v>353</v>
      </c>
      <c r="AC546" s="71">
        <v>0</v>
      </c>
      <c r="AD546" s="71">
        <v>6.1481639999999997E-2</v>
      </c>
      <c r="AE546" s="72"/>
      <c r="AF546" s="71">
        <v>0</v>
      </c>
      <c r="AG546" s="71">
        <v>10981.640223038041</v>
      </c>
      <c r="AH546" s="71">
        <v>161959.22555677671</v>
      </c>
      <c r="AI546" s="71">
        <v>1462880.9446145031</v>
      </c>
      <c r="AJ546" s="71">
        <v>785358.60865355504</v>
      </c>
      <c r="AK546" s="71">
        <v>0</v>
      </c>
      <c r="AL546" s="71">
        <v>0</v>
      </c>
      <c r="AM546" s="71">
        <v>48414.753534452357</v>
      </c>
      <c r="AN546" s="71">
        <v>0</v>
      </c>
      <c r="AO546" s="71">
        <v>0</v>
      </c>
      <c r="AP546" s="71">
        <v>2469595.1725823255</v>
      </c>
      <c r="AQ546" s="72"/>
      <c r="AR546" s="71">
        <v>0</v>
      </c>
      <c r="AS546" s="71">
        <v>0</v>
      </c>
      <c r="AT546" s="71">
        <v>0</v>
      </c>
      <c r="AU546" s="71">
        <v>0</v>
      </c>
      <c r="AV546" s="71">
        <v>0</v>
      </c>
      <c r="AW546" s="71">
        <v>0</v>
      </c>
      <c r="AX546" s="71"/>
      <c r="AY546" s="72"/>
      <c r="AZ546" s="71">
        <v>0</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2282</v>
      </c>
      <c r="B547" s="70">
        <v>456</v>
      </c>
      <c r="C547" s="70">
        <v>14</v>
      </c>
      <c r="D547" s="70">
        <v>27</v>
      </c>
      <c r="E547" s="70">
        <v>2017</v>
      </c>
      <c r="F547" s="70" t="s">
        <v>156</v>
      </c>
      <c r="G547" s="70" t="s">
        <v>2268</v>
      </c>
      <c r="H547" s="70" t="s">
        <v>2269</v>
      </c>
      <c r="I547" s="148"/>
      <c r="J547" s="71">
        <v>0</v>
      </c>
      <c r="K547" s="71">
        <v>1.7433231864619276E-2</v>
      </c>
      <c r="L547" s="71">
        <v>0.92635431322582384</v>
      </c>
      <c r="M547" s="71">
        <v>1.0053581454104448</v>
      </c>
      <c r="N547" s="71">
        <v>0.73967488306891527</v>
      </c>
      <c r="O547" s="71">
        <v>0.23081148488432346</v>
      </c>
      <c r="P547" s="71">
        <v>0.70005183151132522</v>
      </c>
      <c r="Q547" s="71">
        <v>2.4247473811229499E-2</v>
      </c>
      <c r="R547" s="71">
        <v>0</v>
      </c>
      <c r="S547" s="71">
        <v>8.6633219999999997E-2</v>
      </c>
      <c r="T547" s="72"/>
      <c r="U547" s="71">
        <v>0</v>
      </c>
      <c r="V547" s="71">
        <v>5</v>
      </c>
      <c r="W547" s="71">
        <v>24</v>
      </c>
      <c r="X547" s="71">
        <v>237</v>
      </c>
      <c r="Y547" s="71">
        <v>166</v>
      </c>
      <c r="Z547" s="71">
        <v>138</v>
      </c>
      <c r="AA547" s="71">
        <v>145</v>
      </c>
      <c r="AB547" s="71">
        <v>355</v>
      </c>
      <c r="AC547" s="71">
        <v>0</v>
      </c>
      <c r="AD547" s="71">
        <v>8.6633219999999997E-2</v>
      </c>
      <c r="AE547" s="72"/>
      <c r="AF547" s="71">
        <v>0</v>
      </c>
      <c r="AG547" s="71">
        <v>12501.882721305639</v>
      </c>
      <c r="AH547" s="71">
        <v>196102.99427563959</v>
      </c>
      <c r="AI547" s="71">
        <v>1503810.4802354591</v>
      </c>
      <c r="AJ547" s="71">
        <v>875017.83021322521</v>
      </c>
      <c r="AK547" s="71">
        <v>0</v>
      </c>
      <c r="AL547" s="71">
        <v>0</v>
      </c>
      <c r="AM547" s="71">
        <v>48765.243172277333</v>
      </c>
      <c r="AN547" s="71">
        <v>0</v>
      </c>
      <c r="AO547" s="71">
        <v>0</v>
      </c>
      <c r="AP547" s="71">
        <v>2636198.4306179066</v>
      </c>
      <c r="AQ547" s="72"/>
      <c r="AR547" s="71">
        <v>0</v>
      </c>
      <c r="AS547" s="71">
        <v>0</v>
      </c>
      <c r="AT547" s="71">
        <v>0</v>
      </c>
      <c r="AU547" s="71">
        <v>0</v>
      </c>
      <c r="AV547" s="71">
        <v>0</v>
      </c>
      <c r="AW547" s="71">
        <v>0</v>
      </c>
      <c r="AX547" s="71"/>
      <c r="AY547" s="72"/>
      <c r="AZ547" s="71">
        <v>0</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2283</v>
      </c>
      <c r="B548" s="70">
        <v>457</v>
      </c>
      <c r="C548" s="70">
        <v>15</v>
      </c>
      <c r="D548" s="70">
        <v>27</v>
      </c>
      <c r="E548" s="70">
        <v>2018</v>
      </c>
      <c r="F548" s="70" t="s">
        <v>183</v>
      </c>
      <c r="G548" s="70" t="s">
        <v>2268</v>
      </c>
      <c r="H548" s="70" t="s">
        <v>2269</v>
      </c>
      <c r="I548" s="148"/>
      <c r="J548" s="71">
        <v>0</v>
      </c>
      <c r="K548" s="71">
        <v>1.5963279979774918E-2</v>
      </c>
      <c r="L548" s="71">
        <v>0.863127859238629</v>
      </c>
      <c r="M548" s="71">
        <v>0.98103271230251621</v>
      </c>
      <c r="N548" s="71">
        <v>0.68045053789630794</v>
      </c>
      <c r="O548" s="71">
        <v>0.22975728778471699</v>
      </c>
      <c r="P548" s="71">
        <v>0.71698277526034215</v>
      </c>
      <c r="Q548" s="71">
        <v>2.2246672516449899E-2</v>
      </c>
      <c r="R548" s="71">
        <v>0</v>
      </c>
      <c r="S548" s="71">
        <v>8.2441290000000014E-2</v>
      </c>
      <c r="T548" s="72"/>
      <c r="U548" s="71">
        <v>0</v>
      </c>
      <c r="V548" s="71">
        <v>5</v>
      </c>
      <c r="W548" s="71">
        <v>24</v>
      </c>
      <c r="X548" s="71">
        <v>237</v>
      </c>
      <c r="Y548" s="71">
        <v>163</v>
      </c>
      <c r="Z548" s="71">
        <v>140</v>
      </c>
      <c r="AA548" s="71">
        <v>150</v>
      </c>
      <c r="AB548" s="71">
        <v>351</v>
      </c>
      <c r="AC548" s="71">
        <v>0</v>
      </c>
      <c r="AD548" s="71">
        <v>8.2441290000000014E-2</v>
      </c>
      <c r="AE548" s="72"/>
      <c r="AF548" s="71">
        <v>0</v>
      </c>
      <c r="AG548" s="71">
        <v>10963.33759599989</v>
      </c>
      <c r="AH548" s="71">
        <v>185433.90842055969</v>
      </c>
      <c r="AI548" s="71">
        <v>1421930.2699933499</v>
      </c>
      <c r="AJ548" s="71">
        <v>845447.75880175934</v>
      </c>
      <c r="AK548" s="71">
        <v>0</v>
      </c>
      <c r="AL548" s="71">
        <v>0</v>
      </c>
      <c r="AM548" s="71">
        <v>48315.539859788747</v>
      </c>
      <c r="AN548" s="71">
        <v>0</v>
      </c>
      <c r="AO548" s="71">
        <v>0</v>
      </c>
      <c r="AP548" s="71">
        <v>2512090.8146714577</v>
      </c>
      <c r="AQ548" s="72"/>
      <c r="AR548" s="71">
        <v>0</v>
      </c>
      <c r="AS548" s="71">
        <v>0</v>
      </c>
      <c r="AT548" s="71">
        <v>0</v>
      </c>
      <c r="AU548" s="71">
        <v>0</v>
      </c>
      <c r="AV548" s="71">
        <v>0</v>
      </c>
      <c r="AW548" s="71">
        <v>0</v>
      </c>
      <c r="AX548" s="71"/>
      <c r="AY548" s="72"/>
      <c r="AZ548" s="71">
        <v>0</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2284</v>
      </c>
      <c r="B549" s="70">
        <v>458</v>
      </c>
      <c r="C549" s="70">
        <v>16</v>
      </c>
      <c r="D549" s="70">
        <v>27</v>
      </c>
      <c r="E549" s="70">
        <v>2019</v>
      </c>
      <c r="F549" s="70" t="s">
        <v>158</v>
      </c>
      <c r="G549" s="70" t="s">
        <v>2268</v>
      </c>
      <c r="H549" s="70" t="s">
        <v>2269</v>
      </c>
      <c r="I549" s="148"/>
      <c r="J549" s="71">
        <v>0</v>
      </c>
      <c r="K549" s="71">
        <v>1.7981133171238527E-2</v>
      </c>
      <c r="L549" s="71">
        <v>0.87124492887592853</v>
      </c>
      <c r="M549" s="71">
        <v>0.99531192798829926</v>
      </c>
      <c r="N549" s="71">
        <v>0.65953803985747839</v>
      </c>
      <c r="O549" s="71">
        <v>0.23479914548046349</v>
      </c>
      <c r="P549" s="71">
        <v>0.68867838505863932</v>
      </c>
      <c r="Q549" s="71">
        <v>2.0981474644951301E-2</v>
      </c>
      <c r="R549" s="71">
        <v>0</v>
      </c>
      <c r="S549" s="71">
        <v>2.1891189999999998E-2</v>
      </c>
      <c r="T549" s="72"/>
      <c r="U549" s="71">
        <v>0</v>
      </c>
      <c r="V549" s="71">
        <v>5</v>
      </c>
      <c r="W549" s="71">
        <v>24</v>
      </c>
      <c r="X549" s="71">
        <v>237</v>
      </c>
      <c r="Y549" s="71">
        <v>164</v>
      </c>
      <c r="Z549" s="71">
        <v>147</v>
      </c>
      <c r="AA549" s="71">
        <v>143</v>
      </c>
      <c r="AB549" s="71">
        <v>340</v>
      </c>
      <c r="AC549" s="71">
        <v>0</v>
      </c>
      <c r="AD549" s="71">
        <v>2.1891190000000001E-2</v>
      </c>
      <c r="AE549" s="72"/>
      <c r="AF549" s="71">
        <v>0</v>
      </c>
      <c r="AG549" s="71">
        <v>10683.219855537291</v>
      </c>
      <c r="AH549" s="71">
        <v>196118.4222250155</v>
      </c>
      <c r="AI549" s="71">
        <v>1468472.4840961529</v>
      </c>
      <c r="AJ549" s="71">
        <v>822750.19482578349</v>
      </c>
      <c r="AK549" s="71">
        <v>0</v>
      </c>
      <c r="AL549" s="71">
        <v>0</v>
      </c>
      <c r="AM549" s="71">
        <v>46305.440481370359</v>
      </c>
      <c r="AN549" s="71">
        <v>0</v>
      </c>
      <c r="AO549" s="71">
        <v>0</v>
      </c>
      <c r="AP549" s="71">
        <v>2544329.7614838597</v>
      </c>
      <c r="AQ549" s="72"/>
      <c r="AR549" s="71">
        <v>0</v>
      </c>
      <c r="AS549" s="71">
        <v>0</v>
      </c>
      <c r="AT549" s="71">
        <v>0</v>
      </c>
      <c r="AU549" s="71">
        <v>0</v>
      </c>
      <c r="AV549" s="71">
        <v>0</v>
      </c>
      <c r="AW549" s="71">
        <v>0</v>
      </c>
      <c r="AX549" s="71"/>
      <c r="AY549" s="72"/>
      <c r="AZ549" s="71">
        <v>0</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2285</v>
      </c>
      <c r="B550" s="70">
        <v>459</v>
      </c>
      <c r="C550" s="70">
        <v>17</v>
      </c>
      <c r="D550" s="70">
        <v>27</v>
      </c>
      <c r="E550" s="70">
        <v>2020</v>
      </c>
      <c r="F550" s="70" t="s">
        <v>159</v>
      </c>
      <c r="G550" s="70" t="s">
        <v>2268</v>
      </c>
      <c r="H550" s="70" t="s">
        <v>2269</v>
      </c>
      <c r="I550" s="148"/>
      <c r="J550" s="71">
        <v>0</v>
      </c>
      <c r="K550" s="71">
        <v>1.987527383433401E-2</v>
      </c>
      <c r="L550" s="71">
        <v>0.480938966198933</v>
      </c>
      <c r="M550" s="71">
        <v>0.80194467011440973</v>
      </c>
      <c r="N550" s="71">
        <v>0.63883974409143207</v>
      </c>
      <c r="O550" s="71">
        <v>0.21411387041443652</v>
      </c>
      <c r="P550" s="71">
        <v>0.62527241933975819</v>
      </c>
      <c r="Q550" s="71">
        <v>2.0282488849228401E-2</v>
      </c>
      <c r="R550" s="71">
        <v>0</v>
      </c>
      <c r="S550" s="71">
        <v>0</v>
      </c>
      <c r="T550" s="72"/>
      <c r="U550" s="71">
        <v>0</v>
      </c>
      <c r="V550" s="71">
        <v>5</v>
      </c>
      <c r="W550" s="71">
        <v>14</v>
      </c>
      <c r="X550" s="71">
        <v>216</v>
      </c>
      <c r="Y550" s="71">
        <v>170</v>
      </c>
      <c r="Z550" s="71">
        <v>153</v>
      </c>
      <c r="AA550" s="71">
        <v>138</v>
      </c>
      <c r="AB550" s="71">
        <v>344</v>
      </c>
      <c r="AC550" s="71">
        <v>0</v>
      </c>
      <c r="AD550" s="71">
        <v>0</v>
      </c>
      <c r="AE550" s="72"/>
      <c r="AF550" s="71"/>
      <c r="AG550" s="71">
        <v>11286.65780185461</v>
      </c>
      <c r="AH550" s="71">
        <v>111133.33923387232</v>
      </c>
      <c r="AI550" s="71">
        <v>1256382.6379689479</v>
      </c>
      <c r="AJ550" s="71">
        <v>832139.76029383054</v>
      </c>
      <c r="AK550" s="71"/>
      <c r="AL550" s="71"/>
      <c r="AM550" s="71">
        <v>44895.821919713955</v>
      </c>
      <c r="AN550" s="71"/>
      <c r="AO550" s="71"/>
      <c r="AP550" s="71">
        <v>2255838.2172182193</v>
      </c>
      <c r="AQ550" s="72"/>
      <c r="AR550" s="71">
        <v>0</v>
      </c>
      <c r="AS550" s="71">
        <v>0</v>
      </c>
      <c r="AT550" s="71">
        <v>0</v>
      </c>
      <c r="AU550" s="71">
        <v>0</v>
      </c>
      <c r="AV550" s="71">
        <v>0</v>
      </c>
      <c r="AW550" s="71">
        <v>0</v>
      </c>
      <c r="AX550" s="71"/>
      <c r="AY550" s="72"/>
      <c r="AZ550" s="71">
        <v>0</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2286</v>
      </c>
      <c r="B551" s="70">
        <v>459</v>
      </c>
      <c r="C551" s="70">
        <v>18</v>
      </c>
      <c r="D551" s="70">
        <v>27</v>
      </c>
      <c r="E551" s="70">
        <v>2021</v>
      </c>
      <c r="F551" s="70" t="s">
        <v>160</v>
      </c>
      <c r="G551" s="70" t="s">
        <v>2268</v>
      </c>
      <c r="H551" s="70" t="s">
        <v>2269</v>
      </c>
      <c r="I551" s="148"/>
      <c r="J551" s="71">
        <v>0</v>
      </c>
      <c r="K551" s="71">
        <v>1.6305716889002175E-2</v>
      </c>
      <c r="L551" s="71">
        <v>0.35031240243397227</v>
      </c>
      <c r="M551" s="71">
        <v>0.8959885298382807</v>
      </c>
      <c r="N551" s="71">
        <v>0.57722647396164417</v>
      </c>
      <c r="O551" s="71">
        <v>0.19979294308540424</v>
      </c>
      <c r="P551" s="71">
        <v>0.68305165553930813</v>
      </c>
      <c r="Q551" s="71">
        <v>1.9734842300333399E-2</v>
      </c>
      <c r="R551" s="71">
        <v>0</v>
      </c>
      <c r="S551" s="71">
        <v>2.1891190000000001E-2</v>
      </c>
      <c r="T551" s="72"/>
      <c r="U551" s="71"/>
      <c r="V551" s="71">
        <v>5</v>
      </c>
      <c r="W551" s="71">
        <v>14</v>
      </c>
      <c r="X551" s="71">
        <v>216</v>
      </c>
      <c r="Y551" s="71">
        <v>167</v>
      </c>
      <c r="Z551" s="71">
        <v>147</v>
      </c>
      <c r="AA551" s="71">
        <v>147</v>
      </c>
      <c r="AB551" s="71">
        <v>338</v>
      </c>
      <c r="AC551" s="71">
        <v>0</v>
      </c>
      <c r="AD551" s="71">
        <v>2.1891190000000001E-2</v>
      </c>
      <c r="AE551" s="72"/>
      <c r="AF551" s="71">
        <v>0</v>
      </c>
      <c r="AG551" s="71">
        <v>11291.150390470197</v>
      </c>
      <c r="AH551" s="71">
        <v>75791.812655403846</v>
      </c>
      <c r="AI551" s="71">
        <v>1384287.7349632455</v>
      </c>
      <c r="AJ551" s="71">
        <v>699185.99148018903</v>
      </c>
      <c r="AK551" s="71">
        <v>0</v>
      </c>
      <c r="AL551" s="71">
        <v>0</v>
      </c>
      <c r="AM551" s="71">
        <v>44367.194079037385</v>
      </c>
      <c r="AN551" s="71">
        <v>0</v>
      </c>
      <c r="AO551" s="71">
        <v>0</v>
      </c>
      <c r="AP551" s="71">
        <v>2214923.883568346</v>
      </c>
      <c r="AQ551" s="72"/>
      <c r="AR551" s="71">
        <v>0</v>
      </c>
      <c r="AS551" s="71">
        <v>0</v>
      </c>
      <c r="AT551" s="71">
        <v>0</v>
      </c>
      <c r="AU551" s="71">
        <v>0</v>
      </c>
      <c r="AV551" s="71">
        <v>0</v>
      </c>
      <c r="AW551" s="71">
        <v>0</v>
      </c>
      <c r="AX551" s="71"/>
      <c r="AY551" s="72"/>
      <c r="AZ551" s="71">
        <v>0</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2287</v>
      </c>
      <c r="B552" s="70">
        <v>459</v>
      </c>
      <c r="C552" s="70">
        <v>19</v>
      </c>
      <c r="D552" s="70">
        <v>27</v>
      </c>
      <c r="E552" s="70">
        <v>2022</v>
      </c>
      <c r="F552" s="70" t="s">
        <v>161</v>
      </c>
      <c r="G552" s="70" t="s">
        <v>2268</v>
      </c>
      <c r="H552" s="70" t="s">
        <v>2269</v>
      </c>
      <c r="I552" s="148"/>
      <c r="J552" s="71">
        <v>0</v>
      </c>
      <c r="K552" s="71">
        <v>1.6652429895083094E-2</v>
      </c>
      <c r="L552" s="71">
        <v>0.35189877487179688</v>
      </c>
      <c r="M552" s="71">
        <v>0.83902550454542391</v>
      </c>
      <c r="N552" s="71">
        <v>0.58531977404864688</v>
      </c>
      <c r="O552" s="71">
        <v>0.2045624589199492</v>
      </c>
      <c r="P552" s="71">
        <v>0.65906476493572252</v>
      </c>
      <c r="Q552" s="71">
        <v>1.9368178184830723E-2</v>
      </c>
      <c r="R552" s="71">
        <v>0</v>
      </c>
      <c r="S552" s="71">
        <v>2.3754270000000001E-2</v>
      </c>
      <c r="T552" s="72"/>
      <c r="U552" s="71"/>
      <c r="V552" s="71">
        <v>5</v>
      </c>
      <c r="W552" s="71">
        <v>14</v>
      </c>
      <c r="X552" s="71">
        <v>216</v>
      </c>
      <c r="Y552" s="71">
        <v>169</v>
      </c>
      <c r="Z552" s="71">
        <v>143</v>
      </c>
      <c r="AA552" s="71">
        <v>144</v>
      </c>
      <c r="AB552" s="71">
        <v>329</v>
      </c>
      <c r="AC552" s="71">
        <v>0</v>
      </c>
      <c r="AD552" s="71">
        <v>2.3754270000000001E-2</v>
      </c>
      <c r="AE552" s="72"/>
      <c r="AF552" s="71">
        <v>0</v>
      </c>
      <c r="AG552" s="71">
        <v>11060.720785963826</v>
      </c>
      <c r="AH552" s="71">
        <v>91710.452132327118</v>
      </c>
      <c r="AI552" s="71">
        <v>1276182.2860357543</v>
      </c>
      <c r="AJ552" s="71">
        <v>792973.48573616927</v>
      </c>
      <c r="AK552" s="71">
        <v>0</v>
      </c>
      <c r="AL552" s="71">
        <v>0</v>
      </c>
      <c r="AM552" s="71">
        <v>42482.879859941022</v>
      </c>
      <c r="AN552" s="71">
        <v>0</v>
      </c>
      <c r="AO552" s="71">
        <v>0</v>
      </c>
      <c r="AP552" s="71">
        <v>2214409.8245501556</v>
      </c>
      <c r="AQ552" s="72"/>
      <c r="AR552" s="71">
        <v>0</v>
      </c>
      <c r="AS552" s="71">
        <v>0</v>
      </c>
      <c r="AT552" s="71">
        <v>0</v>
      </c>
      <c r="AU552" s="71">
        <v>0</v>
      </c>
      <c r="AV552" s="71">
        <v>0</v>
      </c>
      <c r="AW552" s="71">
        <v>0</v>
      </c>
      <c r="AX552" s="71"/>
      <c r="AY552" s="72"/>
      <c r="AZ552" s="71">
        <v>0</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2288</v>
      </c>
      <c r="B553" s="70">
        <v>459</v>
      </c>
      <c r="C553" s="70">
        <v>20</v>
      </c>
      <c r="D553" s="70">
        <v>27</v>
      </c>
      <c r="E553" s="70">
        <v>2023</v>
      </c>
      <c r="F553" s="70" t="s">
        <v>1539</v>
      </c>
      <c r="G553" s="70" t="s">
        <v>2268</v>
      </c>
      <c r="H553" s="70" t="s">
        <v>2269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0</v>
      </c>
      <c r="AS553" s="71">
        <v>0</v>
      </c>
      <c r="AT553" s="71">
        <v>0</v>
      </c>
      <c r="AU553" s="71">
        <v>0</v>
      </c>
      <c r="AV553" s="71">
        <v>0</v>
      </c>
      <c r="AW553" s="71">
        <v>0</v>
      </c>
      <c r="AX553" s="71"/>
      <c r="AY553" s="72"/>
      <c r="AZ553" s="71">
        <v>0</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2289</v>
      </c>
      <c r="B554" s="70">
        <v>459</v>
      </c>
      <c r="C554" s="70">
        <v>21</v>
      </c>
      <c r="D554" s="70">
        <v>27</v>
      </c>
      <c r="E554" s="70">
        <v>2024</v>
      </c>
      <c r="F554" s="70" t="s">
        <v>1554</v>
      </c>
      <c r="G554" s="70" t="s">
        <v>2268</v>
      </c>
      <c r="H554" s="70" t="s">
        <v>2269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2290</v>
      </c>
      <c r="B555" s="70">
        <v>460</v>
      </c>
      <c r="C555" s="70">
        <v>1</v>
      </c>
      <c r="D555" s="70">
        <v>28</v>
      </c>
      <c r="E555" s="70">
        <v>1990</v>
      </c>
      <c r="F555" s="70" t="s">
        <v>787</v>
      </c>
      <c r="G555" s="70" t="s">
        <v>2291</v>
      </c>
      <c r="H555" s="70" t="s">
        <v>2292</v>
      </c>
      <c r="I555" s="148"/>
      <c r="J555" s="71">
        <v>0</v>
      </c>
      <c r="K555" s="71">
        <v>0.10417948765484369</v>
      </c>
      <c r="L555" s="71">
        <v>0</v>
      </c>
      <c r="M555" s="71">
        <v>0.330841514560197</v>
      </c>
      <c r="N555" s="71">
        <v>0.34950612535126391</v>
      </c>
      <c r="O555" s="71">
        <v>7.2937386552455255E-2</v>
      </c>
      <c r="P555" s="71">
        <v>0.778382887457988</v>
      </c>
      <c r="Q555" s="71">
        <v>1.9400603846838602E-2</v>
      </c>
      <c r="R555" s="71">
        <v>10.88999075714823</v>
      </c>
      <c r="S555" s="71">
        <v>2.439720103971444E-2</v>
      </c>
      <c r="T555" s="72"/>
      <c r="U555" s="71">
        <v>0</v>
      </c>
      <c r="V555" s="71">
        <v>40</v>
      </c>
      <c r="W555" s="71">
        <v>0</v>
      </c>
      <c r="X555" s="71">
        <v>138</v>
      </c>
      <c r="Y555" s="71">
        <v>153</v>
      </c>
      <c r="Z555" s="71">
        <v>30</v>
      </c>
      <c r="AA555" s="71">
        <v>189</v>
      </c>
      <c r="AB555" s="71">
        <v>315</v>
      </c>
      <c r="AC555" s="71">
        <v>1886166</v>
      </c>
      <c r="AD555" s="71">
        <v>2.439720103971444E-2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2293</v>
      </c>
      <c r="B556" s="70">
        <v>461</v>
      </c>
      <c r="C556" s="70">
        <v>2</v>
      </c>
      <c r="D556" s="70">
        <v>28</v>
      </c>
      <c r="E556" s="70">
        <v>2005</v>
      </c>
      <c r="F556" s="70" t="s">
        <v>789</v>
      </c>
      <c r="G556" s="70" t="s">
        <v>2291</v>
      </c>
      <c r="H556" s="70" t="s">
        <v>2292</v>
      </c>
      <c r="I556" s="148"/>
      <c r="J556" s="71">
        <v>0</v>
      </c>
      <c r="K556" s="71">
        <v>6.8283575531086271E-2</v>
      </c>
      <c r="L556" s="71">
        <v>0</v>
      </c>
      <c r="M556" s="71">
        <v>0.43670032808779702</v>
      </c>
      <c r="N556" s="71">
        <v>0.44200965985136098</v>
      </c>
      <c r="O556" s="71">
        <v>0.15967525262473639</v>
      </c>
      <c r="P556" s="71">
        <v>1.171678597371973</v>
      </c>
      <c r="Q556" s="71">
        <v>1.7438637814381201E-2</v>
      </c>
      <c r="R556" s="71">
        <v>10.796825319925601</v>
      </c>
      <c r="S556" s="71">
        <v>3.3097472000000003E-2</v>
      </c>
      <c r="T556" s="72"/>
      <c r="U556" s="71">
        <v>0</v>
      </c>
      <c r="V556" s="71">
        <v>32</v>
      </c>
      <c r="W556" s="71">
        <v>0</v>
      </c>
      <c r="X556" s="71">
        <v>104</v>
      </c>
      <c r="Y556" s="71">
        <v>167</v>
      </c>
      <c r="Z556" s="71">
        <v>76</v>
      </c>
      <c r="AA556" s="71">
        <v>233</v>
      </c>
      <c r="AB556" s="71">
        <v>296</v>
      </c>
      <c r="AC556" s="71">
        <v>1909195</v>
      </c>
      <c r="AD556" s="71">
        <v>3.3097472000000003E-2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2294</v>
      </c>
      <c r="B557" s="70">
        <v>462</v>
      </c>
      <c r="C557" s="70">
        <v>3</v>
      </c>
      <c r="D557" s="70">
        <v>28</v>
      </c>
      <c r="E557" s="70">
        <v>2006</v>
      </c>
      <c r="F557" s="70" t="s">
        <v>790</v>
      </c>
      <c r="G557" s="70" t="s">
        <v>2291</v>
      </c>
      <c r="H557" s="70" t="s">
        <v>2292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2295</v>
      </c>
      <c r="B558" s="70">
        <v>463</v>
      </c>
      <c r="C558" s="70">
        <v>4</v>
      </c>
      <c r="D558" s="70">
        <v>28</v>
      </c>
      <c r="E558" s="70">
        <v>2007</v>
      </c>
      <c r="F558" s="70" t="s">
        <v>791</v>
      </c>
      <c r="G558" s="1064" t="s">
        <v>2291</v>
      </c>
      <c r="H558" s="70" t="s">
        <v>2292</v>
      </c>
      <c r="I558" s="148"/>
      <c r="J558" s="71">
        <v>0</v>
      </c>
      <c r="K558" s="71">
        <v>9.4806986204442764E-2</v>
      </c>
      <c r="L558" s="71">
        <v>0</v>
      </c>
      <c r="M558" s="71">
        <v>0.67818647432023371</v>
      </c>
      <c r="N558" s="71">
        <v>0.44170715922154952</v>
      </c>
      <c r="O558" s="71">
        <v>0.1576422284805569</v>
      </c>
      <c r="P558" s="71">
        <v>1.17449532438919</v>
      </c>
      <c r="Q558" s="71">
        <v>1.7976847808968199E-2</v>
      </c>
      <c r="R558" s="71">
        <v>11.45373750049977</v>
      </c>
      <c r="S558" s="71">
        <v>2.7370350144000001E-2</v>
      </c>
      <c r="T558" s="72"/>
      <c r="U558" s="71">
        <v>0</v>
      </c>
      <c r="V558" s="71">
        <v>40</v>
      </c>
      <c r="W558" s="71">
        <v>0</v>
      </c>
      <c r="X558" s="71">
        <v>173</v>
      </c>
      <c r="Y558" s="71">
        <v>159</v>
      </c>
      <c r="Z558" s="71">
        <v>78</v>
      </c>
      <c r="AA558" s="71">
        <v>230</v>
      </c>
      <c r="AB558" s="71">
        <v>289</v>
      </c>
      <c r="AC558" s="71">
        <v>2083469</v>
      </c>
      <c r="AD558" s="71">
        <v>2.7370350144000001E-2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2296</v>
      </c>
      <c r="B559" s="70">
        <v>464</v>
      </c>
      <c r="C559" s="70">
        <v>5</v>
      </c>
      <c r="D559" s="70">
        <v>28</v>
      </c>
      <c r="E559" s="70">
        <v>2008</v>
      </c>
      <c r="F559" s="70" t="s">
        <v>792</v>
      </c>
      <c r="G559" s="1064" t="s">
        <v>2291</v>
      </c>
      <c r="H559" s="70" t="s">
        <v>2292</v>
      </c>
      <c r="I559" s="148"/>
      <c r="J559" s="71">
        <v>0</v>
      </c>
      <c r="K559" s="71">
        <v>7.5206630907853622E-2</v>
      </c>
      <c r="L559" s="71">
        <v>0</v>
      </c>
      <c r="M559" s="71">
        <v>0.67676043322799573</v>
      </c>
      <c r="N559" s="71">
        <v>0.41513459304373179</v>
      </c>
      <c r="O559" s="71">
        <v>0.15620192314198919</v>
      </c>
      <c r="P559" s="71">
        <v>1.208861585690298</v>
      </c>
      <c r="Q559" s="71">
        <v>1.7379966298795301E-2</v>
      </c>
      <c r="R559" s="71">
        <v>11.502314774971881</v>
      </c>
      <c r="S559" s="71">
        <v>3.9636410560000002E-2</v>
      </c>
      <c r="T559" s="72"/>
      <c r="U559" s="71">
        <v>0</v>
      </c>
      <c r="V559" s="71">
        <v>40</v>
      </c>
      <c r="W559" s="71">
        <v>0</v>
      </c>
      <c r="X559" s="71">
        <v>173</v>
      </c>
      <c r="Y559" s="71">
        <v>152</v>
      </c>
      <c r="Z559" s="71">
        <v>80</v>
      </c>
      <c r="AA559" s="71">
        <v>237</v>
      </c>
      <c r="AB559" s="71">
        <v>284</v>
      </c>
      <c r="AC559" s="71">
        <v>2172629</v>
      </c>
      <c r="AD559" s="71">
        <v>3.9636410560000002E-2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2297</v>
      </c>
      <c r="B560" s="70">
        <v>465</v>
      </c>
      <c r="C560" s="70">
        <v>6</v>
      </c>
      <c r="D560" s="70">
        <v>28</v>
      </c>
      <c r="E560" s="70">
        <v>2009</v>
      </c>
      <c r="F560" s="70" t="s">
        <v>176</v>
      </c>
      <c r="G560" s="70" t="s">
        <v>2291</v>
      </c>
      <c r="H560" s="70" t="s">
        <v>2292</v>
      </c>
      <c r="I560" s="148"/>
      <c r="J560" s="71">
        <v>0.31277358029847241</v>
      </c>
      <c r="K560" s="71">
        <v>8.6430484813100575E-2</v>
      </c>
      <c r="L560" s="71">
        <v>0.41472932189472028</v>
      </c>
      <c r="M560" s="71">
        <v>0.53064775510804896</v>
      </c>
      <c r="N560" s="71">
        <v>0.39878090119939458</v>
      </c>
      <c r="O560" s="71">
        <v>0.15429521558870249</v>
      </c>
      <c r="P560" s="71">
        <v>1.187461193932575</v>
      </c>
      <c r="Q560" s="71">
        <v>1.7314315431908599E-2</v>
      </c>
      <c r="R560" s="71">
        <v>11.151316517495109</v>
      </c>
      <c r="S560" s="71">
        <v>4.1247333225000002E-2</v>
      </c>
      <c r="T560" s="72"/>
      <c r="U560" s="71">
        <v>38638</v>
      </c>
      <c r="V560" s="71">
        <v>53</v>
      </c>
      <c r="W560" s="71">
        <v>4</v>
      </c>
      <c r="X560" s="71">
        <v>155</v>
      </c>
      <c r="Y560" s="71">
        <v>160</v>
      </c>
      <c r="Z560" s="71">
        <v>78</v>
      </c>
      <c r="AA560" s="71">
        <v>239</v>
      </c>
      <c r="AB560" s="71">
        <v>297</v>
      </c>
      <c r="AC560" s="71">
        <v>2054894</v>
      </c>
      <c r="AD560" s="71">
        <v>4.1247333225000002E-2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2298</v>
      </c>
      <c r="B561" s="70">
        <v>466</v>
      </c>
      <c r="C561" s="70">
        <v>7</v>
      </c>
      <c r="D561" s="70">
        <v>28</v>
      </c>
      <c r="E561" s="70">
        <v>2010</v>
      </c>
      <c r="F561" s="70" t="s">
        <v>177</v>
      </c>
      <c r="G561" s="70" t="s">
        <v>2291</v>
      </c>
      <c r="H561" s="70" t="s">
        <v>2292</v>
      </c>
      <c r="I561" s="148"/>
      <c r="J561" s="71">
        <v>0</v>
      </c>
      <c r="K561" s="71">
        <v>7.748154785082445E-2</v>
      </c>
      <c r="L561" s="71">
        <v>0.38737909500091289</v>
      </c>
      <c r="M561" s="71">
        <v>0.53682063290737536</v>
      </c>
      <c r="N561" s="71">
        <v>0.40932986445710962</v>
      </c>
      <c r="O561" s="71">
        <v>0.14964356436450649</v>
      </c>
      <c r="P561" s="71">
        <v>1.2331631994200041</v>
      </c>
      <c r="Q561" s="71">
        <v>1.83125288265127E-2</v>
      </c>
      <c r="R561" s="71">
        <v>12.348666949081981</v>
      </c>
      <c r="S561" s="71">
        <v>3.7796906784000002E-2</v>
      </c>
      <c r="T561" s="72"/>
      <c r="U561" s="71">
        <v>0</v>
      </c>
      <c r="V561" s="71">
        <v>53</v>
      </c>
      <c r="W561" s="71">
        <v>4</v>
      </c>
      <c r="X561" s="71">
        <v>155</v>
      </c>
      <c r="Y561" s="71">
        <v>162</v>
      </c>
      <c r="Z561" s="71">
        <v>76</v>
      </c>
      <c r="AA561" s="71">
        <v>242</v>
      </c>
      <c r="AB561" s="71">
        <v>301</v>
      </c>
      <c r="AC561" s="71">
        <v>2156430</v>
      </c>
      <c r="AD561" s="71">
        <v>3.7796906784000002E-2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2299</v>
      </c>
      <c r="B562" s="70">
        <v>467</v>
      </c>
      <c r="C562" s="70">
        <v>8</v>
      </c>
      <c r="D562" s="70">
        <v>28</v>
      </c>
      <c r="E562" s="70">
        <v>2011</v>
      </c>
      <c r="F562" s="70" t="s">
        <v>178</v>
      </c>
      <c r="G562" s="70" t="s">
        <v>2291</v>
      </c>
      <c r="H562" s="70" t="s">
        <v>2292</v>
      </c>
      <c r="I562" s="148"/>
      <c r="J562" s="71">
        <v>0.25597716582514402</v>
      </c>
      <c r="K562" s="71">
        <v>0.11697011921444581</v>
      </c>
      <c r="L562" s="71">
        <v>0.17080647200947879</v>
      </c>
      <c r="M562" s="71">
        <v>0.68263241330099</v>
      </c>
      <c r="N562" s="71">
        <v>0.48448877153751352</v>
      </c>
      <c r="O562" s="71">
        <v>0.16766008619711986</v>
      </c>
      <c r="P562" s="71">
        <v>1.1430937375226264</v>
      </c>
      <c r="Q562" s="71">
        <v>2.1474174791915501E-2</v>
      </c>
      <c r="R562" s="71">
        <v>12.70527791529851</v>
      </c>
      <c r="S562" s="71">
        <v>5.9559278389999998E-2</v>
      </c>
      <c r="T562" s="72"/>
      <c r="U562" s="71">
        <v>31758</v>
      </c>
      <c r="V562" s="71">
        <v>53</v>
      </c>
      <c r="W562" s="71">
        <v>4</v>
      </c>
      <c r="X562" s="71">
        <v>155</v>
      </c>
      <c r="Y562" s="71">
        <v>166</v>
      </c>
      <c r="Z562" s="71">
        <v>87</v>
      </c>
      <c r="AA562" s="71">
        <v>231</v>
      </c>
      <c r="AB562" s="71">
        <v>306</v>
      </c>
      <c r="AC562" s="71">
        <v>2215035</v>
      </c>
      <c r="AD562" s="71">
        <v>5.9559278389999998E-2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2300</v>
      </c>
      <c r="B563" s="70">
        <v>468</v>
      </c>
      <c r="C563" s="70">
        <v>9</v>
      </c>
      <c r="D563" s="70">
        <v>28</v>
      </c>
      <c r="E563" s="70">
        <v>2012</v>
      </c>
      <c r="F563" s="70" t="s">
        <v>179</v>
      </c>
      <c r="G563" s="70" t="s">
        <v>2291</v>
      </c>
      <c r="H563" s="70" t="s">
        <v>2292</v>
      </c>
      <c r="I563" s="148"/>
      <c r="J563" s="71">
        <v>0</v>
      </c>
      <c r="K563" s="71">
        <v>0.1153827693802387</v>
      </c>
      <c r="L563" s="71">
        <v>0.1691073973222183</v>
      </c>
      <c r="M563" s="71">
        <v>0.71875318585171577</v>
      </c>
      <c r="N563" s="71">
        <v>0.50226893858310395</v>
      </c>
      <c r="O563" s="71">
        <v>0.17016466842756603</v>
      </c>
      <c r="P563" s="71">
        <v>1.1247143142022062</v>
      </c>
      <c r="Q563" s="71">
        <v>2.2645044730343799E-2</v>
      </c>
      <c r="R563" s="71">
        <v>12.66044448661774</v>
      </c>
      <c r="S563" s="71">
        <v>4.2925575200000003E-2</v>
      </c>
      <c r="T563" s="72"/>
      <c r="U563" s="71">
        <v>0</v>
      </c>
      <c r="V563" s="71">
        <v>53</v>
      </c>
      <c r="W563" s="71">
        <v>4</v>
      </c>
      <c r="X563" s="71">
        <v>155</v>
      </c>
      <c r="Y563" s="71">
        <v>163</v>
      </c>
      <c r="Z563" s="71">
        <v>89</v>
      </c>
      <c r="AA563" s="71">
        <v>226</v>
      </c>
      <c r="AB563" s="71">
        <v>297</v>
      </c>
      <c r="AC563" s="71">
        <v>2150050</v>
      </c>
      <c r="AD563" s="71">
        <v>4.2925575200000003E-2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2301</v>
      </c>
      <c r="B564" s="70">
        <v>469</v>
      </c>
      <c r="C564" s="70">
        <v>10</v>
      </c>
      <c r="D564" s="70">
        <v>28</v>
      </c>
      <c r="E564" s="70">
        <v>2013</v>
      </c>
      <c r="F564" s="70" t="s">
        <v>180</v>
      </c>
      <c r="G564" s="70" t="s">
        <v>2291</v>
      </c>
      <c r="H564" s="70" t="s">
        <v>2292</v>
      </c>
      <c r="I564" s="148"/>
      <c r="J564" s="71">
        <v>0</v>
      </c>
      <c r="K564" s="71">
        <v>9.9497824391450398E-2</v>
      </c>
      <c r="L564" s="71">
        <v>0.15499114017495119</v>
      </c>
      <c r="M564" s="71">
        <v>0.76476732635155298</v>
      </c>
      <c r="N564" s="71">
        <v>0.50065073777440716</v>
      </c>
      <c r="O564" s="71">
        <v>0.17936405695667912</v>
      </c>
      <c r="P564" s="71">
        <v>1.1888966129331846</v>
      </c>
      <c r="Q564" s="71">
        <v>2.3670597502188501E-2</v>
      </c>
      <c r="R564" s="71">
        <v>13.30505472326619</v>
      </c>
      <c r="S564" s="71">
        <v>3.9485799999999988E-2</v>
      </c>
      <c r="T564" s="72"/>
      <c r="U564" s="71">
        <v>0</v>
      </c>
      <c r="V564" s="71">
        <v>53</v>
      </c>
      <c r="W564" s="71">
        <v>4</v>
      </c>
      <c r="X564" s="71">
        <v>155</v>
      </c>
      <c r="Y564" s="71">
        <v>169</v>
      </c>
      <c r="Z564" s="71">
        <v>98</v>
      </c>
      <c r="AA564" s="71">
        <v>238</v>
      </c>
      <c r="AB564" s="71">
        <v>306</v>
      </c>
      <c r="AC564" s="71">
        <v>2205603</v>
      </c>
      <c r="AD564" s="71">
        <v>3.9485799999999988E-2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2302</v>
      </c>
      <c r="B565" s="70">
        <v>470</v>
      </c>
      <c r="C565" s="70">
        <v>11</v>
      </c>
      <c r="D565" s="70">
        <v>28</v>
      </c>
      <c r="E565" s="70">
        <v>2014</v>
      </c>
      <c r="F565" s="70" t="s">
        <v>181</v>
      </c>
      <c r="G565" s="70" t="s">
        <v>2291</v>
      </c>
      <c r="H565" s="70" t="s">
        <v>2292</v>
      </c>
      <c r="I565" s="148"/>
      <c r="J565" s="71">
        <v>0</v>
      </c>
      <c r="K565" s="71">
        <v>5.693861892488198E-2</v>
      </c>
      <c r="L565" s="71">
        <v>0.44246656392005268</v>
      </c>
      <c r="M565" s="71">
        <v>0.64783156567594191</v>
      </c>
      <c r="N565" s="71">
        <v>0.44118212738509349</v>
      </c>
      <c r="O565" s="71">
        <v>0.17551351688868666</v>
      </c>
      <c r="P565" s="71">
        <v>1.1549056834793137</v>
      </c>
      <c r="Q565" s="71">
        <v>2.2784745817429199E-2</v>
      </c>
      <c r="R565" s="71">
        <v>13.52531501370613</v>
      </c>
      <c r="S565" s="71">
        <v>3.0215280099999998E-2</v>
      </c>
      <c r="T565" s="72"/>
      <c r="U565" s="71">
        <v>0</v>
      </c>
      <c r="V565" s="71">
        <v>29</v>
      </c>
      <c r="W565" s="71">
        <v>5</v>
      </c>
      <c r="X565" s="71">
        <v>145</v>
      </c>
      <c r="Y565" s="71">
        <v>166</v>
      </c>
      <c r="Z565" s="71">
        <v>101</v>
      </c>
      <c r="AA565" s="71">
        <v>230</v>
      </c>
      <c r="AB565" s="71">
        <v>307</v>
      </c>
      <c r="AC565" s="71">
        <v>2249166</v>
      </c>
      <c r="AD565" s="71">
        <v>3.0215280099999998E-2</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2303</v>
      </c>
      <c r="B566" s="70">
        <v>471</v>
      </c>
      <c r="C566" s="70">
        <v>12</v>
      </c>
      <c r="D566" s="70">
        <v>28</v>
      </c>
      <c r="E566" s="70">
        <v>2015</v>
      </c>
      <c r="F566" s="70" t="s">
        <v>182</v>
      </c>
      <c r="G566" s="70" t="s">
        <v>2291</v>
      </c>
      <c r="H566" s="70" t="s">
        <v>2292</v>
      </c>
      <c r="I566" s="148"/>
      <c r="J566" s="71">
        <v>0</v>
      </c>
      <c r="K566" s="71">
        <v>6.0554997181012211E-2</v>
      </c>
      <c r="L566" s="71">
        <v>0.55152283031423444</v>
      </c>
      <c r="M566" s="71">
        <v>0.68925353342496887</v>
      </c>
      <c r="N566" s="71">
        <v>0.44980209591375819</v>
      </c>
      <c r="O566" s="71">
        <v>0.18244645540983498</v>
      </c>
      <c r="P566" s="71">
        <v>1.130691645447591</v>
      </c>
      <c r="Q566" s="71">
        <v>2.2813376154462401E-2</v>
      </c>
      <c r="R566" s="71">
        <v>14.271645910330296</v>
      </c>
      <c r="S566" s="71">
        <v>3.7935995999999993E-2</v>
      </c>
      <c r="T566" s="72"/>
      <c r="U566" s="71">
        <v>0</v>
      </c>
      <c r="V566" s="71">
        <v>29</v>
      </c>
      <c r="W566" s="71">
        <v>5</v>
      </c>
      <c r="X566" s="71">
        <v>145</v>
      </c>
      <c r="Y566" s="71">
        <v>170</v>
      </c>
      <c r="Z566" s="71">
        <v>106</v>
      </c>
      <c r="AA566" s="71">
        <v>225</v>
      </c>
      <c r="AB566" s="71">
        <v>314</v>
      </c>
      <c r="AC566" s="71">
        <v>2439505</v>
      </c>
      <c r="AD566" s="71">
        <v>3.7935995999999993E-2</v>
      </c>
      <c r="AE566" s="72"/>
      <c r="AF566" s="71">
        <v>0</v>
      </c>
      <c r="AG566" s="71">
        <v>50192.184647229449</v>
      </c>
      <c r="AH566" s="71">
        <v>112405.66507670539</v>
      </c>
      <c r="AI566" s="71">
        <v>848395.19238634023</v>
      </c>
      <c r="AJ566" s="71">
        <v>663533.73908505705</v>
      </c>
      <c r="AK566" s="71">
        <v>0</v>
      </c>
      <c r="AL566" s="71">
        <v>0</v>
      </c>
      <c r="AM566" s="71">
        <v>43032.382819540107</v>
      </c>
      <c r="AN566" s="71">
        <v>0</v>
      </c>
      <c r="AO566" s="71">
        <v>0</v>
      </c>
      <c r="AP566" s="71">
        <v>1717559.1640148722</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2304</v>
      </c>
      <c r="B567" s="70">
        <v>472</v>
      </c>
      <c r="C567" s="70">
        <v>13</v>
      </c>
      <c r="D567" s="70">
        <v>28</v>
      </c>
      <c r="E567" s="70">
        <v>2016</v>
      </c>
      <c r="F567" s="70" t="s">
        <v>155</v>
      </c>
      <c r="G567" s="70" t="s">
        <v>2291</v>
      </c>
      <c r="H567" s="70" t="s">
        <v>2292</v>
      </c>
      <c r="I567" s="148"/>
      <c r="J567" s="71">
        <v>0</v>
      </c>
      <c r="K567" s="71">
        <v>6.2370941167866532E-2</v>
      </c>
      <c r="L567" s="71">
        <v>0.62324460950417748</v>
      </c>
      <c r="M567" s="71">
        <v>0.53090292376352888</v>
      </c>
      <c r="N567" s="71">
        <v>0.4341864564840191</v>
      </c>
      <c r="O567" s="71">
        <v>0.20233471243305234</v>
      </c>
      <c r="P567" s="71">
        <v>1.1709519861086333</v>
      </c>
      <c r="Q567" s="71">
        <v>2.2249088773161414E-2</v>
      </c>
      <c r="R567" s="71">
        <v>15.727508798836121</v>
      </c>
      <c r="S567" s="71">
        <v>4.8088023680000001E-2</v>
      </c>
      <c r="T567" s="72"/>
      <c r="U567" s="71">
        <v>0</v>
      </c>
      <c r="V567" s="71">
        <v>29</v>
      </c>
      <c r="W567" s="71">
        <v>5</v>
      </c>
      <c r="X567" s="71">
        <v>145</v>
      </c>
      <c r="Y567" s="71">
        <v>173</v>
      </c>
      <c r="Z567" s="71">
        <v>119</v>
      </c>
      <c r="AA567" s="71">
        <v>241</v>
      </c>
      <c r="AB567" s="71">
        <v>315</v>
      </c>
      <c r="AC567" s="71">
        <v>2686103.689422152</v>
      </c>
      <c r="AD567" s="71">
        <v>4.8088023680000001E-2</v>
      </c>
      <c r="AE567" s="72"/>
      <c r="AF567" s="71">
        <v>0</v>
      </c>
      <c r="AG567" s="71">
        <v>49340.248767817138</v>
      </c>
      <c r="AH567" s="71">
        <v>96670.658971211771</v>
      </c>
      <c r="AI567" s="71">
        <v>820283.20657004486</v>
      </c>
      <c r="AJ567" s="71">
        <v>609333.97026819701</v>
      </c>
      <c r="AK567" s="71">
        <v>0</v>
      </c>
      <c r="AL567" s="71">
        <v>0</v>
      </c>
      <c r="AM567" s="71">
        <v>43202.9670349929</v>
      </c>
      <c r="AN567" s="71">
        <v>0</v>
      </c>
      <c r="AO567" s="71">
        <v>0</v>
      </c>
      <c r="AP567" s="71">
        <v>1618831.0516122638</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2305</v>
      </c>
      <c r="B568" s="70">
        <v>473</v>
      </c>
      <c r="C568" s="70">
        <v>14</v>
      </c>
      <c r="D568" s="70">
        <v>28</v>
      </c>
      <c r="E568" s="70">
        <v>2017</v>
      </c>
      <c r="F568" s="70" t="s">
        <v>156</v>
      </c>
      <c r="G568" s="70" t="s">
        <v>2291</v>
      </c>
      <c r="H568" s="70" t="s">
        <v>2292</v>
      </c>
      <c r="I568" s="148"/>
      <c r="J568" s="71">
        <v>0</v>
      </c>
      <c r="K568" s="71">
        <v>6.3806567921981722E-2</v>
      </c>
      <c r="L568" s="71">
        <v>0.51330313006583472</v>
      </c>
      <c r="M568" s="71">
        <v>0.5326298322866303</v>
      </c>
      <c r="N568" s="71">
        <v>0.44551453246709938</v>
      </c>
      <c r="O568" s="71">
        <v>0.19067035707835417</v>
      </c>
      <c r="P568" s="71">
        <v>1.1587064797428832</v>
      </c>
      <c r="Q568" s="71">
        <v>2.19251805448019E-2</v>
      </c>
      <c r="R568" s="71">
        <v>14.364424875239045</v>
      </c>
      <c r="S568" s="71">
        <v>3.9904856640000007E-2</v>
      </c>
      <c r="T568" s="72"/>
      <c r="U568" s="71">
        <v>0</v>
      </c>
      <c r="V568" s="71">
        <v>29</v>
      </c>
      <c r="W568" s="71">
        <v>5</v>
      </c>
      <c r="X568" s="71">
        <v>145</v>
      </c>
      <c r="Y568" s="71">
        <v>174</v>
      </c>
      <c r="Z568" s="71">
        <v>114</v>
      </c>
      <c r="AA568" s="71">
        <v>240</v>
      </c>
      <c r="AB568" s="71">
        <v>321</v>
      </c>
      <c r="AC568" s="71">
        <v>2501981</v>
      </c>
      <c r="AD568" s="71">
        <v>3.9904856640000007E-2</v>
      </c>
      <c r="AE568" s="72"/>
      <c r="AF568" s="71">
        <v>0</v>
      </c>
      <c r="AG568" s="71">
        <v>51601.410170380601</v>
      </c>
      <c r="AH568" s="71">
        <v>108184.8883730473</v>
      </c>
      <c r="AI568" s="71">
        <v>858514.45490270061</v>
      </c>
      <c r="AJ568" s="71">
        <v>660710.35581256857</v>
      </c>
      <c r="AK568" s="71">
        <v>0</v>
      </c>
      <c r="AL568" s="71">
        <v>0</v>
      </c>
      <c r="AM568" s="71">
        <v>44094.769178312737</v>
      </c>
      <c r="AN568" s="71">
        <v>0</v>
      </c>
      <c r="AO568" s="71">
        <v>0</v>
      </c>
      <c r="AP568" s="71">
        <v>1723105.8784370096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2306</v>
      </c>
      <c r="B569" s="70">
        <v>474</v>
      </c>
      <c r="C569" s="70">
        <v>15</v>
      </c>
      <c r="D569" s="70">
        <v>28</v>
      </c>
      <c r="E569" s="70">
        <v>2018</v>
      </c>
      <c r="F569" s="70" t="s">
        <v>183</v>
      </c>
      <c r="G569" s="70" t="s">
        <v>2291</v>
      </c>
      <c r="H569" s="70" t="s">
        <v>2292</v>
      </c>
      <c r="I569" s="148"/>
      <c r="J569" s="71">
        <v>0</v>
      </c>
      <c r="K569" s="71">
        <v>5.9985976847134199E-2</v>
      </c>
      <c r="L569" s="71">
        <v>0.47969719431641611</v>
      </c>
      <c r="M569" s="71">
        <v>0.52856853828096406</v>
      </c>
      <c r="N569" s="71">
        <v>0.42386142251449099</v>
      </c>
      <c r="O569" s="71">
        <v>0.19857594158536257</v>
      </c>
      <c r="P569" s="71">
        <v>1.1615120959217542</v>
      </c>
      <c r="Q569" s="71">
        <v>2.0472009181804401E-2</v>
      </c>
      <c r="R569" s="71">
        <v>14.160902507840724</v>
      </c>
      <c r="S569" s="71">
        <v>2.20151328E-2</v>
      </c>
      <c r="T569" s="72"/>
      <c r="U569" s="71">
        <v>0</v>
      </c>
      <c r="V569" s="71">
        <v>29</v>
      </c>
      <c r="W569" s="71">
        <v>5</v>
      </c>
      <c r="X569" s="71">
        <v>145</v>
      </c>
      <c r="Y569" s="71">
        <v>174</v>
      </c>
      <c r="Z569" s="71">
        <v>121</v>
      </c>
      <c r="AA569" s="71">
        <v>243</v>
      </c>
      <c r="AB569" s="71">
        <v>323</v>
      </c>
      <c r="AC569" s="71">
        <v>2456865</v>
      </c>
      <c r="AD569" s="71">
        <v>2.20151328E-2</v>
      </c>
      <c r="AE569" s="72"/>
      <c r="AF569" s="71">
        <v>0</v>
      </c>
      <c r="AG569" s="71">
        <v>45766.740878984128</v>
      </c>
      <c r="AH569" s="71">
        <v>103047.9684932705</v>
      </c>
      <c r="AI569" s="71">
        <v>822118.81685430952</v>
      </c>
      <c r="AJ569" s="71">
        <v>616442.21017108031</v>
      </c>
      <c r="AK569" s="71">
        <v>0</v>
      </c>
      <c r="AL569" s="71">
        <v>0</v>
      </c>
      <c r="AM569" s="71">
        <v>44461.308759862579</v>
      </c>
      <c r="AN569" s="71">
        <v>0</v>
      </c>
      <c r="AO569" s="71">
        <v>0</v>
      </c>
      <c r="AP569" s="71">
        <v>1631837.0451575071</v>
      </c>
      <c r="AQ569" s="72"/>
      <c r="AR569" s="71">
        <v>0</v>
      </c>
      <c r="AS569" s="71">
        <v>0</v>
      </c>
      <c r="AT569" s="71">
        <v>0</v>
      </c>
      <c r="AU569" s="71">
        <v>0</v>
      </c>
      <c r="AV569" s="71">
        <v>0</v>
      </c>
      <c r="AW569" s="71">
        <v>0</v>
      </c>
      <c r="AX569" s="71"/>
      <c r="AY569" s="72"/>
      <c r="AZ569" s="71">
        <v>0</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2307</v>
      </c>
      <c r="B570" s="70">
        <v>475</v>
      </c>
      <c r="C570" s="70">
        <v>16</v>
      </c>
      <c r="D570" s="70">
        <v>28</v>
      </c>
      <c r="E570" s="70">
        <v>2019</v>
      </c>
      <c r="F570" s="70" t="s">
        <v>158</v>
      </c>
      <c r="G570" s="70" t="s">
        <v>2291</v>
      </c>
      <c r="H570" s="70" t="s">
        <v>2292</v>
      </c>
      <c r="I570" s="148"/>
      <c r="J570" s="71">
        <v>0</v>
      </c>
      <c r="K570" s="71">
        <v>5.4320987027876445E-2</v>
      </c>
      <c r="L570" s="71">
        <v>0.48638298407827163</v>
      </c>
      <c r="M570" s="71">
        <v>0.51141362279231417</v>
      </c>
      <c r="N570" s="71">
        <v>0.40156257950651558</v>
      </c>
      <c r="O570" s="71">
        <v>0.19646459111630621</v>
      </c>
      <c r="P570" s="71">
        <v>1.0017140146307482</v>
      </c>
      <c r="Q570" s="71">
        <v>1.98706906931598E-2</v>
      </c>
      <c r="R570" s="71">
        <v>14.431453821214548</v>
      </c>
      <c r="S570" s="71">
        <v>4.36299833224E-2</v>
      </c>
      <c r="T570" s="72"/>
      <c r="U570" s="71">
        <v>0</v>
      </c>
      <c r="V570" s="71">
        <v>29</v>
      </c>
      <c r="W570" s="71">
        <v>5</v>
      </c>
      <c r="X570" s="71">
        <v>145</v>
      </c>
      <c r="Y570" s="71">
        <v>176</v>
      </c>
      <c r="Z570" s="71">
        <v>123</v>
      </c>
      <c r="AA570" s="71">
        <v>208</v>
      </c>
      <c r="AB570" s="71">
        <v>322</v>
      </c>
      <c r="AC570" s="71">
        <v>2544814</v>
      </c>
      <c r="AD570" s="71">
        <v>4.36299833224E-2</v>
      </c>
      <c r="AE570" s="72"/>
      <c r="AF570" s="71">
        <v>0</v>
      </c>
      <c r="AG570" s="71">
        <v>44143.515858509738</v>
      </c>
      <c r="AH570" s="71">
        <v>109537.4763466133</v>
      </c>
      <c r="AI570" s="71">
        <v>830072.2802711447</v>
      </c>
      <c r="AJ570" s="71">
        <v>605778.87245085719</v>
      </c>
      <c r="AK570" s="71">
        <v>0</v>
      </c>
      <c r="AL570" s="71">
        <v>0</v>
      </c>
      <c r="AM570" s="71">
        <v>43853.97598529781</v>
      </c>
      <c r="AN570" s="71">
        <v>0</v>
      </c>
      <c r="AO570" s="71">
        <v>0</v>
      </c>
      <c r="AP570" s="71">
        <v>1633386.1209124227</v>
      </c>
      <c r="AQ570" s="72"/>
      <c r="AR570" s="71">
        <v>0</v>
      </c>
      <c r="AS570" s="71">
        <v>0</v>
      </c>
      <c r="AT570" s="71">
        <v>0</v>
      </c>
      <c r="AU570" s="71">
        <v>0</v>
      </c>
      <c r="AV570" s="71">
        <v>0</v>
      </c>
      <c r="AW570" s="71">
        <v>0</v>
      </c>
      <c r="AX570" s="71"/>
      <c r="AY570" s="72"/>
      <c r="AZ570" s="71">
        <v>0</v>
      </c>
      <c r="BA570" s="71">
        <v>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2308</v>
      </c>
      <c r="B571" s="70">
        <v>476</v>
      </c>
      <c r="C571" s="70">
        <v>17</v>
      </c>
      <c r="D571" s="70">
        <v>28</v>
      </c>
      <c r="E571" s="70">
        <v>2020</v>
      </c>
      <c r="F571" s="70" t="s">
        <v>159</v>
      </c>
      <c r="G571" s="70" t="s">
        <v>2291</v>
      </c>
      <c r="H571" s="70" t="s">
        <v>2292</v>
      </c>
      <c r="I571" s="148"/>
      <c r="J571" s="71">
        <v>0</v>
      </c>
      <c r="K571" s="71">
        <v>4.3462556428680334E-2</v>
      </c>
      <c r="L571" s="71">
        <v>0.31694911537410214</v>
      </c>
      <c r="M571" s="71">
        <v>0.52020162093490041</v>
      </c>
      <c r="N571" s="71">
        <v>0.41045288620578757</v>
      </c>
      <c r="O571" s="71">
        <v>0.16513357326080724</v>
      </c>
      <c r="P571" s="71">
        <v>0.92884670988877127</v>
      </c>
      <c r="Q571" s="71">
        <v>1.8277824253665201E-2</v>
      </c>
      <c r="R571" s="71">
        <v>15.764696109648735</v>
      </c>
      <c r="S571" s="71">
        <v>3.0291745728199999E-2</v>
      </c>
      <c r="T571" s="72"/>
      <c r="U571" s="71">
        <v>0</v>
      </c>
      <c r="V571" s="71">
        <v>23</v>
      </c>
      <c r="W571" s="71">
        <v>4</v>
      </c>
      <c r="X571" s="71">
        <v>169</v>
      </c>
      <c r="Y571" s="71">
        <v>179</v>
      </c>
      <c r="Z571" s="71">
        <v>118</v>
      </c>
      <c r="AA571" s="71">
        <v>205</v>
      </c>
      <c r="AB571" s="71">
        <v>310</v>
      </c>
      <c r="AC571" s="71">
        <v>2794603.9999999995</v>
      </c>
      <c r="AD571" s="71">
        <v>3.0291745728199999E-2</v>
      </c>
      <c r="AE571" s="72"/>
      <c r="AF571" s="71"/>
      <c r="AG571" s="71">
        <v>33251.68839207603</v>
      </c>
      <c r="AH571" s="71">
        <v>74143.685105001146</v>
      </c>
      <c r="AI571" s="71">
        <v>857437.78879983688</v>
      </c>
      <c r="AJ571" s="71">
        <v>635521.98344110232</v>
      </c>
      <c r="AK571" s="71"/>
      <c r="AL571" s="71"/>
      <c r="AM571" s="71">
        <v>40458.444171835254</v>
      </c>
      <c r="AN571" s="71"/>
      <c r="AO571" s="71"/>
      <c r="AP571" s="71">
        <v>1640813.5899098516</v>
      </c>
      <c r="AQ571" s="72"/>
      <c r="AR571" s="71">
        <v>0</v>
      </c>
      <c r="AS571" s="71">
        <v>0</v>
      </c>
      <c r="AT571" s="71">
        <v>0</v>
      </c>
      <c r="AU571" s="71">
        <v>0</v>
      </c>
      <c r="AV571" s="71">
        <v>0</v>
      </c>
      <c r="AW571" s="71">
        <v>0</v>
      </c>
      <c r="AX571" s="71"/>
      <c r="AY571" s="72"/>
      <c r="AZ571" s="71">
        <v>0</v>
      </c>
      <c r="BA571" s="71">
        <v>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2309</v>
      </c>
      <c r="B572" s="70">
        <v>476</v>
      </c>
      <c r="C572" s="70">
        <v>18</v>
      </c>
      <c r="D572" s="70">
        <v>28</v>
      </c>
      <c r="E572" s="70">
        <v>2021</v>
      </c>
      <c r="F572" s="70" t="s">
        <v>160</v>
      </c>
      <c r="G572" s="70" t="s">
        <v>2291</v>
      </c>
      <c r="H572" s="70" t="s">
        <v>2292</v>
      </c>
      <c r="I572" s="148"/>
      <c r="J572" s="71">
        <v>0</v>
      </c>
      <c r="K572" s="71">
        <v>4.9779670359334019E-2</v>
      </c>
      <c r="L572" s="71">
        <v>0.34067638384725468</v>
      </c>
      <c r="M572" s="71">
        <v>0.56898198663302779</v>
      </c>
      <c r="N572" s="71">
        <v>0.43222496059153392</v>
      </c>
      <c r="O572" s="71">
        <v>0.17261022974045129</v>
      </c>
      <c r="P572" s="71">
        <v>0.9618482496369849</v>
      </c>
      <c r="Q572" s="71">
        <v>1.9384519655948802E-2</v>
      </c>
      <c r="R572" s="71">
        <v>17.784887844259245</v>
      </c>
      <c r="S572" s="71">
        <v>2.3849835520000001E-2</v>
      </c>
      <c r="T572" s="72"/>
      <c r="U572" s="71"/>
      <c r="V572" s="71">
        <v>23</v>
      </c>
      <c r="W572" s="71">
        <v>4</v>
      </c>
      <c r="X572" s="71">
        <v>169</v>
      </c>
      <c r="Y572" s="71">
        <v>187</v>
      </c>
      <c r="Z572" s="71">
        <v>127</v>
      </c>
      <c r="AA572" s="71">
        <v>207</v>
      </c>
      <c r="AB572" s="71">
        <v>332</v>
      </c>
      <c r="AC572" s="71">
        <v>3058510.9999999995</v>
      </c>
      <c r="AD572" s="71">
        <v>2.3849835520000001E-2</v>
      </c>
      <c r="AE572" s="72"/>
      <c r="AF572" s="71">
        <v>0</v>
      </c>
      <c r="AG572" s="71">
        <v>38165.920448817327</v>
      </c>
      <c r="AH572" s="71">
        <v>75827.437590847549</v>
      </c>
      <c r="AI572" s="71">
        <v>926971.8983217245</v>
      </c>
      <c r="AJ572" s="71">
        <v>639898.23742642708</v>
      </c>
      <c r="AK572" s="71">
        <v>0</v>
      </c>
      <c r="AL572" s="71">
        <v>0</v>
      </c>
      <c r="AM572" s="71">
        <v>43579.610752190572</v>
      </c>
      <c r="AN572" s="71">
        <v>0</v>
      </c>
      <c r="AO572" s="71">
        <v>0</v>
      </c>
      <c r="AP572" s="71">
        <v>1724443.104540007</v>
      </c>
      <c r="AQ572" s="72"/>
      <c r="AR572" s="71">
        <v>0</v>
      </c>
      <c r="AS572" s="71">
        <v>0</v>
      </c>
      <c r="AT572" s="71">
        <v>0</v>
      </c>
      <c r="AU572" s="71">
        <v>0</v>
      </c>
      <c r="AV572" s="71">
        <v>0</v>
      </c>
      <c r="AW572" s="71">
        <v>0</v>
      </c>
      <c r="AX572" s="71"/>
      <c r="AY572" s="72"/>
      <c r="AZ572" s="71">
        <v>0</v>
      </c>
      <c r="BA572" s="71">
        <v>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2310</v>
      </c>
      <c r="B573" s="70">
        <v>476</v>
      </c>
      <c r="C573" s="70">
        <v>19</v>
      </c>
      <c r="D573" s="70">
        <v>28</v>
      </c>
      <c r="E573" s="70">
        <v>2022</v>
      </c>
      <c r="F573" s="70" t="s">
        <v>161</v>
      </c>
      <c r="G573" s="70" t="s">
        <v>2291</v>
      </c>
      <c r="H573" s="70" t="s">
        <v>2292</v>
      </c>
      <c r="I573" s="148"/>
      <c r="J573" s="71">
        <v>0</v>
      </c>
      <c r="K573" s="71">
        <v>4.6987215778239375E-2</v>
      </c>
      <c r="L573" s="71">
        <v>0.29863831163126059</v>
      </c>
      <c r="M573" s="71">
        <v>0.56013189215607917</v>
      </c>
      <c r="N573" s="71">
        <v>0.43986398575523977</v>
      </c>
      <c r="O573" s="71">
        <v>0.17166080468806924</v>
      </c>
      <c r="P573" s="71">
        <v>0.99317398604897067</v>
      </c>
      <c r="Q573" s="71">
        <v>1.8661740074745713E-2</v>
      </c>
      <c r="R573" s="71">
        <v>18.533593095920413</v>
      </c>
      <c r="S573" s="71">
        <v>3.4346894399999987E-2</v>
      </c>
      <c r="T573" s="72"/>
      <c r="U573" s="71"/>
      <c r="V573" s="71">
        <v>23</v>
      </c>
      <c r="W573" s="71">
        <v>4</v>
      </c>
      <c r="X573" s="71">
        <v>169</v>
      </c>
      <c r="Y573" s="71">
        <v>187</v>
      </c>
      <c r="Z573" s="71">
        <v>120</v>
      </c>
      <c r="AA573" s="71">
        <v>217</v>
      </c>
      <c r="AB573" s="71">
        <v>317</v>
      </c>
      <c r="AC573" s="71">
        <v>3227297.9999999995</v>
      </c>
      <c r="AD573" s="71">
        <v>3.4346894399999987E-2</v>
      </c>
      <c r="AE573" s="72"/>
      <c r="AF573" s="71">
        <v>0</v>
      </c>
      <c r="AG573" s="71">
        <v>38567.77349864968</v>
      </c>
      <c r="AH573" s="71">
        <v>75568.455669728588</v>
      </c>
      <c r="AI573" s="71">
        <v>901716.91822888434</v>
      </c>
      <c r="AJ573" s="71">
        <v>683226.63415622385</v>
      </c>
      <c r="AK573" s="71">
        <v>0</v>
      </c>
      <c r="AL573" s="71">
        <v>0</v>
      </c>
      <c r="AM573" s="71">
        <v>40933.352327055632</v>
      </c>
      <c r="AN573" s="71">
        <v>0</v>
      </c>
      <c r="AO573" s="71">
        <v>0</v>
      </c>
      <c r="AP573" s="71">
        <v>1740013.1338805419</v>
      </c>
      <c r="AQ573" s="72"/>
      <c r="AR573" s="71">
        <v>0</v>
      </c>
      <c r="AS573" s="71">
        <v>0</v>
      </c>
      <c r="AT573" s="71">
        <v>0</v>
      </c>
      <c r="AU573" s="71">
        <v>0</v>
      </c>
      <c r="AV573" s="71">
        <v>0</v>
      </c>
      <c r="AW573" s="71">
        <v>0</v>
      </c>
      <c r="AX573" s="71"/>
      <c r="AY573" s="72"/>
      <c r="AZ573" s="71">
        <v>0</v>
      </c>
      <c r="BA573" s="71">
        <v>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2311</v>
      </c>
      <c r="B574" s="70">
        <v>476</v>
      </c>
      <c r="C574" s="70">
        <v>20</v>
      </c>
      <c r="D574" s="70">
        <v>28</v>
      </c>
      <c r="E574" s="70">
        <v>2023</v>
      </c>
      <c r="F574" s="70" t="s">
        <v>1539</v>
      </c>
      <c r="G574" s="70" t="s">
        <v>2291</v>
      </c>
      <c r="H574" s="70" t="s">
        <v>2292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0</v>
      </c>
      <c r="AS574" s="71">
        <v>0</v>
      </c>
      <c r="AT574" s="71">
        <v>0</v>
      </c>
      <c r="AU574" s="71">
        <v>0</v>
      </c>
      <c r="AV574" s="71">
        <v>0</v>
      </c>
      <c r="AW574" s="71">
        <v>0</v>
      </c>
      <c r="AX574" s="71"/>
      <c r="AY574" s="72"/>
      <c r="AZ574" s="71">
        <v>0</v>
      </c>
      <c r="BA574" s="71">
        <v>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2312</v>
      </c>
      <c r="B575" s="70">
        <v>476</v>
      </c>
      <c r="C575" s="70">
        <v>21</v>
      </c>
      <c r="D575" s="70">
        <v>28</v>
      </c>
      <c r="E575" s="70">
        <v>2024</v>
      </c>
      <c r="F575" s="70" t="s">
        <v>1554</v>
      </c>
      <c r="G575" s="70" t="s">
        <v>2291</v>
      </c>
      <c r="H575" s="70" t="s">
        <v>2292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2313</v>
      </c>
      <c r="B576" s="70">
        <v>409</v>
      </c>
      <c r="C576" s="70">
        <v>1</v>
      </c>
      <c r="D576" s="70">
        <v>25</v>
      </c>
      <c r="E576" s="70">
        <v>1990</v>
      </c>
      <c r="F576" s="70" t="s">
        <v>787</v>
      </c>
      <c r="G576" s="70" t="s">
        <v>2314</v>
      </c>
      <c r="H576" s="70" t="s">
        <v>2315</v>
      </c>
      <c r="I576" s="148"/>
      <c r="J576" s="71">
        <v>0</v>
      </c>
      <c r="K576" s="71">
        <v>3.8543329639008028E-2</v>
      </c>
      <c r="L576" s="71">
        <v>0</v>
      </c>
      <c r="M576" s="71">
        <v>0.54425090305767176</v>
      </c>
      <c r="N576" s="71">
        <v>1.0483233638090519</v>
      </c>
      <c r="O576" s="71">
        <v>0.17261848150747749</v>
      </c>
      <c r="P576" s="71">
        <v>0.1812108309426004</v>
      </c>
      <c r="Q576" s="71">
        <v>3.4489962394379799E-2</v>
      </c>
      <c r="R576" s="71">
        <v>0</v>
      </c>
      <c r="S576" s="71">
        <v>3.5273369229988923E-2</v>
      </c>
      <c r="T576" s="72"/>
      <c r="U576" s="71">
        <v>0</v>
      </c>
      <c r="V576" s="71">
        <v>9</v>
      </c>
      <c r="W576" s="71">
        <v>0</v>
      </c>
      <c r="X576" s="71">
        <v>118</v>
      </c>
      <c r="Y576" s="71">
        <v>241</v>
      </c>
      <c r="Z576" s="71">
        <v>71</v>
      </c>
      <c r="AA576" s="71">
        <v>44</v>
      </c>
      <c r="AB576" s="71">
        <v>560</v>
      </c>
      <c r="AC576" s="71">
        <v>0</v>
      </c>
      <c r="AD576" s="71">
        <v>3.5273369229988923E-2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2316</v>
      </c>
      <c r="B577" s="70">
        <v>410</v>
      </c>
      <c r="C577" s="70">
        <v>2</v>
      </c>
      <c r="D577" s="70">
        <v>25</v>
      </c>
      <c r="E577" s="70">
        <v>2005</v>
      </c>
      <c r="F577" s="70" t="s">
        <v>789</v>
      </c>
      <c r="G577" s="1064" t="s">
        <v>2314</v>
      </c>
      <c r="H577" s="70" t="s">
        <v>2315</v>
      </c>
      <c r="I577" s="148"/>
      <c r="J577" s="71">
        <v>0</v>
      </c>
      <c r="K577" s="71">
        <v>0</v>
      </c>
      <c r="L577" s="71">
        <v>0</v>
      </c>
      <c r="M577" s="71">
        <v>0.52568348730703351</v>
      </c>
      <c r="N577" s="71">
        <v>1.1453038495300281</v>
      </c>
      <c r="O577" s="71">
        <v>0.19539208544869061</v>
      </c>
      <c r="P577" s="71">
        <v>0.55315298588376427</v>
      </c>
      <c r="Q577" s="71">
        <v>2.8161043497548E-2</v>
      </c>
      <c r="R577" s="71">
        <v>0</v>
      </c>
      <c r="S577" s="71">
        <v>6.8002419999999994E-2</v>
      </c>
      <c r="T577" s="72"/>
      <c r="U577" s="71">
        <v>0</v>
      </c>
      <c r="V577" s="71">
        <v>0</v>
      </c>
      <c r="W577" s="71">
        <v>0</v>
      </c>
      <c r="X577" s="71">
        <v>49</v>
      </c>
      <c r="Y577" s="71">
        <v>231</v>
      </c>
      <c r="Z577" s="71">
        <v>93</v>
      </c>
      <c r="AA577" s="71">
        <v>110</v>
      </c>
      <c r="AB577" s="71">
        <v>478</v>
      </c>
      <c r="AC577" s="71">
        <v>0</v>
      </c>
      <c r="AD577" s="71">
        <v>6.8002419999999994E-2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2317</v>
      </c>
      <c r="B578" s="70">
        <v>411</v>
      </c>
      <c r="C578" s="70">
        <v>3</v>
      </c>
      <c r="D578" s="70">
        <v>25</v>
      </c>
      <c r="E578" s="70">
        <v>2006</v>
      </c>
      <c r="F578" s="70" t="s">
        <v>790</v>
      </c>
      <c r="G578" s="1064" t="s">
        <v>2314</v>
      </c>
      <c r="H578" s="70" t="s">
        <v>2315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2318</v>
      </c>
      <c r="B579" s="70">
        <v>412</v>
      </c>
      <c r="C579" s="70">
        <v>4</v>
      </c>
      <c r="D579" s="70">
        <v>25</v>
      </c>
      <c r="E579" s="70">
        <v>2007</v>
      </c>
      <c r="F579" s="70" t="s">
        <v>791</v>
      </c>
      <c r="G579" s="70" t="s">
        <v>2314</v>
      </c>
      <c r="H579" s="70" t="s">
        <v>2315</v>
      </c>
      <c r="I579" s="148"/>
      <c r="J579" s="71">
        <v>0</v>
      </c>
      <c r="K579" s="71">
        <v>0</v>
      </c>
      <c r="L579" s="71">
        <v>0</v>
      </c>
      <c r="M579" s="71">
        <v>0.87298185365323366</v>
      </c>
      <c r="N579" s="71">
        <v>0.98176549948385761</v>
      </c>
      <c r="O579" s="71">
        <v>0.15360012005797849</v>
      </c>
      <c r="P579" s="71">
        <v>0.51575664244916619</v>
      </c>
      <c r="Q579" s="71">
        <v>2.6934169900633902E-2</v>
      </c>
      <c r="R579" s="71">
        <v>0</v>
      </c>
      <c r="S579" s="71">
        <v>9.6414390000000003E-2</v>
      </c>
      <c r="T579" s="72"/>
      <c r="U579" s="71">
        <v>0</v>
      </c>
      <c r="V579" s="71">
        <v>0</v>
      </c>
      <c r="W579" s="71">
        <v>0</v>
      </c>
      <c r="X579" s="71">
        <v>113</v>
      </c>
      <c r="Y579" s="71">
        <v>223</v>
      </c>
      <c r="Z579" s="71">
        <v>76</v>
      </c>
      <c r="AA579" s="71">
        <v>101</v>
      </c>
      <c r="AB579" s="71">
        <v>433</v>
      </c>
      <c r="AC579" s="71">
        <v>0</v>
      </c>
      <c r="AD579" s="71">
        <v>9.6414390000000003E-2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2319</v>
      </c>
      <c r="B580" s="70">
        <v>413</v>
      </c>
      <c r="C580" s="70">
        <v>5</v>
      </c>
      <c r="D580" s="70">
        <v>25</v>
      </c>
      <c r="E580" s="70">
        <v>2008</v>
      </c>
      <c r="F580" s="70" t="s">
        <v>792</v>
      </c>
      <c r="G580" s="70" t="s">
        <v>2314</v>
      </c>
      <c r="H580" s="70" t="s">
        <v>2315</v>
      </c>
      <c r="I580" s="148"/>
      <c r="J580" s="71">
        <v>0</v>
      </c>
      <c r="K580" s="71">
        <v>0</v>
      </c>
      <c r="L580" s="71">
        <v>0</v>
      </c>
      <c r="M580" s="71">
        <v>0.97579259841972699</v>
      </c>
      <c r="N580" s="71">
        <v>1.0329463256569731</v>
      </c>
      <c r="O580" s="71">
        <v>0.14839182698488981</v>
      </c>
      <c r="P580" s="71">
        <v>0.49476613422767468</v>
      </c>
      <c r="Q580" s="71">
        <v>2.59475553193282E-2</v>
      </c>
      <c r="R580" s="71">
        <v>0</v>
      </c>
      <c r="S580" s="71">
        <v>0</v>
      </c>
      <c r="T580" s="72"/>
      <c r="U580" s="71">
        <v>0</v>
      </c>
      <c r="V580" s="71">
        <v>0</v>
      </c>
      <c r="W580" s="71">
        <v>0</v>
      </c>
      <c r="X580" s="71">
        <v>113</v>
      </c>
      <c r="Y580" s="71">
        <v>222</v>
      </c>
      <c r="Z580" s="71">
        <v>76</v>
      </c>
      <c r="AA580" s="71">
        <v>97</v>
      </c>
      <c r="AB580" s="71">
        <v>424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2320</v>
      </c>
      <c r="B581" s="70">
        <v>414</v>
      </c>
      <c r="C581" s="70">
        <v>6</v>
      </c>
      <c r="D581" s="70">
        <v>25</v>
      </c>
      <c r="E581" s="70">
        <v>2009</v>
      </c>
      <c r="F581" s="70" t="s">
        <v>176</v>
      </c>
      <c r="G581" s="70" t="s">
        <v>2314</v>
      </c>
      <c r="H581" s="70" t="s">
        <v>2315</v>
      </c>
      <c r="I581" s="148"/>
      <c r="J581" s="71">
        <v>0</v>
      </c>
      <c r="K581" s="71">
        <v>1.442757258339925E-2</v>
      </c>
      <c r="L581" s="71">
        <v>0</v>
      </c>
      <c r="M581" s="71">
        <v>0.74286976235124724</v>
      </c>
      <c r="N581" s="71">
        <v>0.9126094358500636</v>
      </c>
      <c r="O581" s="71">
        <v>0.16220779074709751</v>
      </c>
      <c r="P581" s="71">
        <v>0.4918772309595183</v>
      </c>
      <c r="Q581" s="71">
        <v>2.4426593151413101E-2</v>
      </c>
      <c r="R581" s="71">
        <v>0</v>
      </c>
      <c r="S581" s="71">
        <v>6.0084329999999991E-2</v>
      </c>
      <c r="T581" s="72"/>
      <c r="U581" s="71">
        <v>0</v>
      </c>
      <c r="V581" s="71">
        <v>5</v>
      </c>
      <c r="W581" s="71">
        <v>0</v>
      </c>
      <c r="X581" s="71">
        <v>96</v>
      </c>
      <c r="Y581" s="71">
        <v>220</v>
      </c>
      <c r="Z581" s="71">
        <v>82</v>
      </c>
      <c r="AA581" s="71">
        <v>99</v>
      </c>
      <c r="AB581" s="71">
        <v>419</v>
      </c>
      <c r="AC581" s="71">
        <v>0</v>
      </c>
      <c r="AD581" s="71">
        <v>6.0084329999999991E-2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2321</v>
      </c>
      <c r="B582" s="70">
        <v>415</v>
      </c>
      <c r="C582" s="70">
        <v>7</v>
      </c>
      <c r="D582" s="70">
        <v>25</v>
      </c>
      <c r="E582" s="70">
        <v>2010</v>
      </c>
      <c r="F582" s="70" t="s">
        <v>177</v>
      </c>
      <c r="G582" s="70" t="s">
        <v>2314</v>
      </c>
      <c r="H582" s="70" t="s">
        <v>2315</v>
      </c>
      <c r="I582" s="148"/>
      <c r="J582" s="71">
        <v>0</v>
      </c>
      <c r="K582" s="71">
        <v>1.5295874104907599E-2</v>
      </c>
      <c r="L582" s="71">
        <v>0</v>
      </c>
      <c r="M582" s="71">
        <v>0.7701476655974645</v>
      </c>
      <c r="N582" s="71">
        <v>0.98512588673766177</v>
      </c>
      <c r="O582" s="71">
        <v>0.1594885357042766</v>
      </c>
      <c r="P582" s="71">
        <v>0.48918870720793539</v>
      </c>
      <c r="Q582" s="71">
        <v>2.48222982100238E-2</v>
      </c>
      <c r="R582" s="71">
        <v>0</v>
      </c>
      <c r="S582" s="71">
        <v>6.0084329999999991E-2</v>
      </c>
      <c r="T582" s="72"/>
      <c r="U582" s="71">
        <v>0</v>
      </c>
      <c r="V582" s="71">
        <v>5</v>
      </c>
      <c r="W582" s="71">
        <v>0</v>
      </c>
      <c r="X582" s="71">
        <v>96</v>
      </c>
      <c r="Y582" s="71">
        <v>225</v>
      </c>
      <c r="Z582" s="71">
        <v>81</v>
      </c>
      <c r="AA582" s="71">
        <v>96</v>
      </c>
      <c r="AB582" s="71">
        <v>408</v>
      </c>
      <c r="AC582" s="71">
        <v>0</v>
      </c>
      <c r="AD582" s="71">
        <v>6.0084329999999991E-2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2322</v>
      </c>
      <c r="B583" s="70">
        <v>416</v>
      </c>
      <c r="C583" s="70">
        <v>8</v>
      </c>
      <c r="D583" s="70">
        <v>25</v>
      </c>
      <c r="E583" s="70">
        <v>2011</v>
      </c>
      <c r="F583" s="70" t="s">
        <v>178</v>
      </c>
      <c r="G583" s="70" t="s">
        <v>2314</v>
      </c>
      <c r="H583" s="70" t="s">
        <v>2315</v>
      </c>
      <c r="I583" s="148"/>
      <c r="J583" s="71">
        <v>0</v>
      </c>
      <c r="K583" s="71">
        <v>1.7281509506135211E-2</v>
      </c>
      <c r="L583" s="71">
        <v>0</v>
      </c>
      <c r="M583" s="71">
        <v>0.74967666743769901</v>
      </c>
      <c r="N583" s="71">
        <v>1.0022915974336231</v>
      </c>
      <c r="O583" s="71">
        <v>0.16380583134201362</v>
      </c>
      <c r="P583" s="71">
        <v>0.46020656965196655</v>
      </c>
      <c r="Q583" s="71">
        <v>2.80708167214581E-2</v>
      </c>
      <c r="R583" s="71">
        <v>0</v>
      </c>
      <c r="S583" s="71">
        <v>6.0550100000000003E-2</v>
      </c>
      <c r="T583" s="72"/>
      <c r="U583" s="71">
        <v>0</v>
      </c>
      <c r="V583" s="71">
        <v>5</v>
      </c>
      <c r="W583" s="71">
        <v>0</v>
      </c>
      <c r="X583" s="71">
        <v>96</v>
      </c>
      <c r="Y583" s="71">
        <v>222</v>
      </c>
      <c r="Z583" s="71">
        <v>85</v>
      </c>
      <c r="AA583" s="71">
        <v>93</v>
      </c>
      <c r="AB583" s="71">
        <v>400</v>
      </c>
      <c r="AC583" s="71">
        <v>0</v>
      </c>
      <c r="AD583" s="71">
        <v>6.0550100000000003E-2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2323</v>
      </c>
      <c r="B584" s="70">
        <v>417</v>
      </c>
      <c r="C584" s="70">
        <v>9</v>
      </c>
      <c r="D584" s="70">
        <v>25</v>
      </c>
      <c r="E584" s="70">
        <v>2012</v>
      </c>
      <c r="F584" s="70" t="s">
        <v>179</v>
      </c>
      <c r="G584" s="70" t="s">
        <v>2314</v>
      </c>
      <c r="H584" s="70" t="s">
        <v>2315</v>
      </c>
      <c r="I584" s="148"/>
      <c r="J584" s="71">
        <v>0</v>
      </c>
      <c r="K584" s="71">
        <v>1.5294639786489889E-2</v>
      </c>
      <c r="L584" s="71">
        <v>0</v>
      </c>
      <c r="M584" s="71">
        <v>0.777061831020608</v>
      </c>
      <c r="N584" s="71">
        <v>0.86847706274023384</v>
      </c>
      <c r="O584" s="71">
        <v>0.14339719249513991</v>
      </c>
      <c r="P584" s="71">
        <v>0.42798863283800764</v>
      </c>
      <c r="Q584" s="71">
        <v>3.07271145667628E-2</v>
      </c>
      <c r="R584" s="71">
        <v>0</v>
      </c>
      <c r="S584" s="71">
        <v>6.0550100000000003E-2</v>
      </c>
      <c r="T584" s="72"/>
      <c r="U584" s="71">
        <v>0</v>
      </c>
      <c r="V584" s="71">
        <v>5</v>
      </c>
      <c r="W584" s="71">
        <v>0</v>
      </c>
      <c r="X584" s="71">
        <v>96</v>
      </c>
      <c r="Y584" s="71">
        <v>221</v>
      </c>
      <c r="Z584" s="71">
        <v>75</v>
      </c>
      <c r="AA584" s="71">
        <v>86</v>
      </c>
      <c r="AB584" s="71">
        <v>403</v>
      </c>
      <c r="AC584" s="71">
        <v>0</v>
      </c>
      <c r="AD584" s="71">
        <v>6.0550100000000003E-2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2324</v>
      </c>
      <c r="B585" s="70">
        <v>418</v>
      </c>
      <c r="C585" s="70">
        <v>10</v>
      </c>
      <c r="D585" s="70">
        <v>25</v>
      </c>
      <c r="E585" s="70">
        <v>2013</v>
      </c>
      <c r="F585" s="70" t="s">
        <v>180</v>
      </c>
      <c r="G585" s="70" t="s">
        <v>2314</v>
      </c>
      <c r="H585" s="70" t="s">
        <v>2315</v>
      </c>
      <c r="I585" s="148"/>
      <c r="J585" s="71">
        <v>0</v>
      </c>
      <c r="K585" s="71">
        <v>1.420961018385262E-2</v>
      </c>
      <c r="L585" s="71">
        <v>0</v>
      </c>
      <c r="M585" s="71">
        <v>0.80209025338809936</v>
      </c>
      <c r="N585" s="71">
        <v>0.88064868062528012</v>
      </c>
      <c r="O585" s="71">
        <v>0.15557086572773188</v>
      </c>
      <c r="P585" s="71">
        <v>0.43959202495008509</v>
      </c>
      <c r="Q585" s="71">
        <v>3.1174022200594599E-2</v>
      </c>
      <c r="R585" s="71">
        <v>0</v>
      </c>
      <c r="S585" s="71">
        <v>0</v>
      </c>
      <c r="T585" s="72"/>
      <c r="U585" s="71">
        <v>0</v>
      </c>
      <c r="V585" s="71">
        <v>5</v>
      </c>
      <c r="W585" s="71">
        <v>0</v>
      </c>
      <c r="X585" s="71">
        <v>96</v>
      </c>
      <c r="Y585" s="71">
        <v>224</v>
      </c>
      <c r="Z585" s="71">
        <v>85</v>
      </c>
      <c r="AA585" s="71">
        <v>88</v>
      </c>
      <c r="AB585" s="71">
        <v>403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2325</v>
      </c>
      <c r="B586" s="70">
        <v>419</v>
      </c>
      <c r="C586" s="70">
        <v>11</v>
      </c>
      <c r="D586" s="70">
        <v>25</v>
      </c>
      <c r="E586" s="70">
        <v>2014</v>
      </c>
      <c r="F586" s="70" t="s">
        <v>181</v>
      </c>
      <c r="G586" s="70" t="s">
        <v>2314</v>
      </c>
      <c r="H586" s="70" t="s">
        <v>2315</v>
      </c>
      <c r="I586" s="148"/>
      <c r="J586" s="71">
        <v>0</v>
      </c>
      <c r="K586" s="71">
        <v>0</v>
      </c>
      <c r="L586" s="71">
        <v>0</v>
      </c>
      <c r="M586" s="71">
        <v>0.76773859396599253</v>
      </c>
      <c r="N586" s="71">
        <v>0.89874817880432334</v>
      </c>
      <c r="O586" s="71">
        <v>0.15987369855207104</v>
      </c>
      <c r="P586" s="71">
        <v>0.40170632468845696</v>
      </c>
      <c r="Q586" s="71">
        <v>3.0132269712951899E-2</v>
      </c>
      <c r="R586" s="71">
        <v>0</v>
      </c>
      <c r="S586" s="71">
        <v>0</v>
      </c>
      <c r="T586" s="72"/>
      <c r="U586" s="71">
        <v>0</v>
      </c>
      <c r="V586" s="71">
        <v>0</v>
      </c>
      <c r="W586" s="71">
        <v>0</v>
      </c>
      <c r="X586" s="71">
        <v>104</v>
      </c>
      <c r="Y586" s="71">
        <v>228</v>
      </c>
      <c r="Z586" s="71">
        <v>92</v>
      </c>
      <c r="AA586" s="71">
        <v>80</v>
      </c>
      <c r="AB586" s="71">
        <v>406</v>
      </c>
      <c r="AC586" s="71">
        <v>0</v>
      </c>
      <c r="AD586" s="71">
        <v>0</v>
      </c>
      <c r="AE586" s="72"/>
      <c r="AF586" s="71"/>
      <c r="AG586" s="71"/>
      <c r="AH586" s="71"/>
      <c r="AI586" s="71"/>
      <c r="AJ586" s="71"/>
      <c r="AK586" s="71"/>
      <c r="AL586" s="71"/>
      <c r="AM586" s="71"/>
      <c r="AN586" s="71"/>
      <c r="AO586" s="71"/>
      <c r="AP586" s="71"/>
      <c r="AQ586" s="72"/>
      <c r="AR586" s="71">
        <v>0</v>
      </c>
      <c r="AS586" s="71">
        <v>0</v>
      </c>
      <c r="AT586" s="71">
        <v>0</v>
      </c>
      <c r="AU586" s="71">
        <v>0</v>
      </c>
      <c r="AV586" s="71">
        <v>0</v>
      </c>
      <c r="AW586" s="71">
        <v>0</v>
      </c>
      <c r="AX586" s="71"/>
      <c r="AY586" s="72"/>
      <c r="AZ586" s="71">
        <v>0</v>
      </c>
      <c r="BA586" s="71">
        <v>0</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2326</v>
      </c>
      <c r="B587" s="70">
        <v>420</v>
      </c>
      <c r="C587" s="70">
        <v>12</v>
      </c>
      <c r="D587" s="70">
        <v>25</v>
      </c>
      <c r="E587" s="70">
        <v>2015</v>
      </c>
      <c r="F587" s="70" t="s">
        <v>182</v>
      </c>
      <c r="G587" s="70" t="s">
        <v>2314</v>
      </c>
      <c r="H587" s="70" t="s">
        <v>2315</v>
      </c>
      <c r="I587" s="148"/>
      <c r="J587" s="71">
        <v>0</v>
      </c>
      <c r="K587" s="71">
        <v>0</v>
      </c>
      <c r="L587" s="71">
        <v>0</v>
      </c>
      <c r="M587" s="71">
        <v>0.69505781750982121</v>
      </c>
      <c r="N587" s="71">
        <v>0.82497048070201806</v>
      </c>
      <c r="O587" s="71">
        <v>0.16351333267862567</v>
      </c>
      <c r="P587" s="71">
        <v>0.40704899236113279</v>
      </c>
      <c r="Q587" s="71">
        <v>2.8262430968426299E-2</v>
      </c>
      <c r="R587" s="71">
        <v>0</v>
      </c>
      <c r="S587" s="71">
        <v>0</v>
      </c>
      <c r="T587" s="72"/>
      <c r="U587" s="71">
        <v>0</v>
      </c>
      <c r="V587" s="71">
        <v>0</v>
      </c>
      <c r="W587" s="71">
        <v>0</v>
      </c>
      <c r="X587" s="71">
        <v>104</v>
      </c>
      <c r="Y587" s="71">
        <v>221</v>
      </c>
      <c r="Z587" s="71">
        <v>95</v>
      </c>
      <c r="AA587" s="71">
        <v>81</v>
      </c>
      <c r="AB587" s="71">
        <v>389</v>
      </c>
      <c r="AC587" s="71">
        <v>0</v>
      </c>
      <c r="AD587" s="71">
        <v>0</v>
      </c>
      <c r="AE587" s="72"/>
      <c r="AF587" s="71">
        <v>0</v>
      </c>
      <c r="AG587" s="71">
        <v>0</v>
      </c>
      <c r="AH587" s="71">
        <v>0</v>
      </c>
      <c r="AI587" s="71">
        <v>700528.25658322696</v>
      </c>
      <c r="AJ587" s="71">
        <v>901531.60056576401</v>
      </c>
      <c r="AK587" s="71">
        <v>0</v>
      </c>
      <c r="AL587" s="71">
        <v>0</v>
      </c>
      <c r="AM587" s="71">
        <v>53310.818206372933</v>
      </c>
      <c r="AN587" s="71">
        <v>0</v>
      </c>
      <c r="AO587" s="71">
        <v>0</v>
      </c>
      <c r="AP587" s="71">
        <v>1655370.6753553639</v>
      </c>
      <c r="AQ587" s="72"/>
      <c r="AR587" s="71">
        <v>0</v>
      </c>
      <c r="AS587" s="71">
        <v>0</v>
      </c>
      <c r="AT587" s="71">
        <v>0</v>
      </c>
      <c r="AU587" s="71">
        <v>0</v>
      </c>
      <c r="AV587" s="71">
        <v>0</v>
      </c>
      <c r="AW587" s="71">
        <v>0</v>
      </c>
      <c r="AX587" s="71"/>
      <c r="AY587" s="72"/>
      <c r="AZ587" s="71">
        <v>0</v>
      </c>
      <c r="BA587" s="71">
        <v>0</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2327</v>
      </c>
      <c r="B588" s="70">
        <v>421</v>
      </c>
      <c r="C588" s="70">
        <v>13</v>
      </c>
      <c r="D588" s="70">
        <v>25</v>
      </c>
      <c r="E588" s="70">
        <v>2016</v>
      </c>
      <c r="F588" s="70" t="s">
        <v>155</v>
      </c>
      <c r="G588" s="70" t="s">
        <v>2314</v>
      </c>
      <c r="H588" s="70" t="s">
        <v>2315</v>
      </c>
      <c r="I588" s="148"/>
      <c r="J588" s="71">
        <v>0</v>
      </c>
      <c r="K588" s="71">
        <v>0</v>
      </c>
      <c r="L588" s="71">
        <v>0</v>
      </c>
      <c r="M588" s="71">
        <v>0.72038021875277436</v>
      </c>
      <c r="N588" s="71">
        <v>0.81377652643590537</v>
      </c>
      <c r="O588" s="71">
        <v>0.16832887841069058</v>
      </c>
      <c r="P588" s="71">
        <v>0.43728497406546468</v>
      </c>
      <c r="Q588" s="71">
        <v>2.7193330722752838E-2</v>
      </c>
      <c r="R588" s="71">
        <v>0</v>
      </c>
      <c r="S588" s="71">
        <v>0</v>
      </c>
      <c r="T588" s="72"/>
      <c r="U588" s="71">
        <v>0</v>
      </c>
      <c r="V588" s="71">
        <v>0</v>
      </c>
      <c r="W588" s="71">
        <v>0</v>
      </c>
      <c r="X588" s="71">
        <v>104</v>
      </c>
      <c r="Y588" s="71">
        <v>219</v>
      </c>
      <c r="Z588" s="71">
        <v>99</v>
      </c>
      <c r="AA588" s="71">
        <v>90</v>
      </c>
      <c r="AB588" s="71">
        <v>385</v>
      </c>
      <c r="AC588" s="71">
        <v>0</v>
      </c>
      <c r="AD588" s="71">
        <v>0</v>
      </c>
      <c r="AE588" s="72"/>
      <c r="AF588" s="71">
        <v>0</v>
      </c>
      <c r="AG588" s="71">
        <v>0</v>
      </c>
      <c r="AH588" s="71">
        <v>0</v>
      </c>
      <c r="AI588" s="71">
        <v>752005.63676051144</v>
      </c>
      <c r="AJ588" s="71">
        <v>903996.9371756477</v>
      </c>
      <c r="AK588" s="71">
        <v>0</v>
      </c>
      <c r="AL588" s="71">
        <v>0</v>
      </c>
      <c r="AM588" s="71">
        <v>52803.626376102431</v>
      </c>
      <c r="AN588" s="71">
        <v>0</v>
      </c>
      <c r="AO588" s="71">
        <v>0</v>
      </c>
      <c r="AP588" s="71">
        <v>1708806.2003122617</v>
      </c>
      <c r="AQ588" s="72"/>
      <c r="AR588" s="71">
        <v>0</v>
      </c>
      <c r="AS588" s="71">
        <v>0</v>
      </c>
      <c r="AT588" s="71">
        <v>0</v>
      </c>
      <c r="AU588" s="71">
        <v>0</v>
      </c>
      <c r="AV588" s="71">
        <v>0</v>
      </c>
      <c r="AW588" s="71">
        <v>0</v>
      </c>
      <c r="AX588" s="71"/>
      <c r="AY588" s="72"/>
      <c r="AZ588" s="71">
        <v>0</v>
      </c>
      <c r="BA588" s="71">
        <v>0</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2328</v>
      </c>
      <c r="B589" s="70">
        <v>422</v>
      </c>
      <c r="C589" s="70">
        <v>14</v>
      </c>
      <c r="D589" s="70">
        <v>25</v>
      </c>
      <c r="E589" s="70">
        <v>2017</v>
      </c>
      <c r="F589" s="70" t="s">
        <v>156</v>
      </c>
      <c r="G589" s="70" t="s">
        <v>2314</v>
      </c>
      <c r="H589" s="70" t="s">
        <v>2315</v>
      </c>
      <c r="I589" s="148"/>
      <c r="J589" s="71">
        <v>0</v>
      </c>
      <c r="K589" s="71">
        <v>0</v>
      </c>
      <c r="L589" s="71">
        <v>0</v>
      </c>
      <c r="M589" s="71">
        <v>0.72335230290035624</v>
      </c>
      <c r="N589" s="71">
        <v>0.83311237971715479</v>
      </c>
      <c r="O589" s="71">
        <v>0.17059979317536952</v>
      </c>
      <c r="P589" s="71">
        <v>0.39106343691322304</v>
      </c>
      <c r="Q589" s="71">
        <v>2.5818436903224599E-2</v>
      </c>
      <c r="R589" s="71">
        <v>0</v>
      </c>
      <c r="S589" s="71">
        <v>0</v>
      </c>
      <c r="T589" s="72"/>
      <c r="U589" s="71">
        <v>0</v>
      </c>
      <c r="V589" s="71">
        <v>0</v>
      </c>
      <c r="W589" s="71">
        <v>0</v>
      </c>
      <c r="X589" s="71">
        <v>104</v>
      </c>
      <c r="Y589" s="71">
        <v>218</v>
      </c>
      <c r="Z589" s="71">
        <v>102</v>
      </c>
      <c r="AA589" s="71">
        <v>81</v>
      </c>
      <c r="AB589" s="71">
        <v>378</v>
      </c>
      <c r="AC589" s="71">
        <v>0</v>
      </c>
      <c r="AD589" s="71">
        <v>0</v>
      </c>
      <c r="AE589" s="72"/>
      <c r="AF589" s="71">
        <v>0</v>
      </c>
      <c r="AG589" s="71">
        <v>0</v>
      </c>
      <c r="AH589" s="71">
        <v>0</v>
      </c>
      <c r="AI589" s="71">
        <v>771118.08436546323</v>
      </c>
      <c r="AJ589" s="71">
        <v>949669.43304130086</v>
      </c>
      <c r="AK589" s="71">
        <v>0</v>
      </c>
      <c r="AL589" s="71">
        <v>0</v>
      </c>
      <c r="AM589" s="71">
        <v>51924.681462312197</v>
      </c>
      <c r="AN589" s="71">
        <v>0</v>
      </c>
      <c r="AO589" s="71">
        <v>0</v>
      </c>
      <c r="AP589" s="71">
        <v>1772712.1988690761</v>
      </c>
      <c r="AQ589" s="72"/>
      <c r="AR589" s="71">
        <v>0</v>
      </c>
      <c r="AS589" s="71">
        <v>0</v>
      </c>
      <c r="AT589" s="71">
        <v>0</v>
      </c>
      <c r="AU589" s="71">
        <v>0</v>
      </c>
      <c r="AV589" s="71">
        <v>0</v>
      </c>
      <c r="AW589" s="71">
        <v>0</v>
      </c>
      <c r="AX589" s="71"/>
      <c r="AY589" s="72"/>
      <c r="AZ589" s="71">
        <v>0</v>
      </c>
      <c r="BA589" s="71">
        <v>0</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2329</v>
      </c>
      <c r="B590" s="70">
        <v>423</v>
      </c>
      <c r="C590" s="70">
        <v>15</v>
      </c>
      <c r="D590" s="70">
        <v>25</v>
      </c>
      <c r="E590" s="70">
        <v>2018</v>
      </c>
      <c r="F590" s="70" t="s">
        <v>183</v>
      </c>
      <c r="G590" s="70" t="s">
        <v>2314</v>
      </c>
      <c r="H590" s="70" t="s">
        <v>2315</v>
      </c>
      <c r="I590" s="148"/>
      <c r="J590" s="71">
        <v>0</v>
      </c>
      <c r="K590" s="71">
        <v>0</v>
      </c>
      <c r="L590" s="71">
        <v>0</v>
      </c>
      <c r="M590" s="71">
        <v>0.83693150720458032</v>
      </c>
      <c r="N590" s="71">
        <v>0.7548181347624997</v>
      </c>
      <c r="O590" s="71">
        <v>0.16903571887018468</v>
      </c>
      <c r="P590" s="71">
        <v>0.3728310431353779</v>
      </c>
      <c r="Q590" s="71">
        <v>2.3957955017715301E-2</v>
      </c>
      <c r="R590" s="71">
        <v>0</v>
      </c>
      <c r="S590" s="71">
        <v>0</v>
      </c>
      <c r="T590" s="72"/>
      <c r="U590" s="71">
        <v>0</v>
      </c>
      <c r="V590" s="71">
        <v>0</v>
      </c>
      <c r="W590" s="71">
        <v>0</v>
      </c>
      <c r="X590" s="71">
        <v>104</v>
      </c>
      <c r="Y590" s="71">
        <v>220</v>
      </c>
      <c r="Z590" s="71">
        <v>103</v>
      </c>
      <c r="AA590" s="71">
        <v>78</v>
      </c>
      <c r="AB590" s="71">
        <v>378</v>
      </c>
      <c r="AC590" s="71">
        <v>0</v>
      </c>
      <c r="AD590" s="71">
        <v>0</v>
      </c>
      <c r="AE590" s="72"/>
      <c r="AF590" s="71">
        <v>0</v>
      </c>
      <c r="AG590" s="71">
        <v>0</v>
      </c>
      <c r="AH590" s="71">
        <v>0</v>
      </c>
      <c r="AI590" s="71">
        <v>904270.57373262325</v>
      </c>
      <c r="AJ590" s="71">
        <v>812513.35438678868</v>
      </c>
      <c r="AK590" s="71">
        <v>0</v>
      </c>
      <c r="AL590" s="71">
        <v>0</v>
      </c>
      <c r="AM590" s="71">
        <v>52032.119849003269</v>
      </c>
      <c r="AN590" s="71">
        <v>0</v>
      </c>
      <c r="AO590" s="71">
        <v>0</v>
      </c>
      <c r="AP590" s="71">
        <v>1768816.0479684151</v>
      </c>
      <c r="AQ590" s="72"/>
      <c r="AR590" s="71">
        <v>0</v>
      </c>
      <c r="AS590" s="71">
        <v>0</v>
      </c>
      <c r="AT590" s="71">
        <v>0</v>
      </c>
      <c r="AU590" s="71">
        <v>0</v>
      </c>
      <c r="AV590" s="71">
        <v>0</v>
      </c>
      <c r="AW590" s="71">
        <v>0</v>
      </c>
      <c r="AX590" s="71"/>
      <c r="AY590" s="72"/>
      <c r="AZ590" s="71">
        <v>0</v>
      </c>
      <c r="BA590" s="71">
        <v>0</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2330</v>
      </c>
      <c r="B591" s="70">
        <v>424</v>
      </c>
      <c r="C591" s="70">
        <v>16</v>
      </c>
      <c r="D591" s="70">
        <v>25</v>
      </c>
      <c r="E591" s="70">
        <v>2019</v>
      </c>
      <c r="F591" s="70" t="s">
        <v>158</v>
      </c>
      <c r="G591" s="70" t="s">
        <v>2314</v>
      </c>
      <c r="H591" s="70" t="s">
        <v>2315</v>
      </c>
      <c r="I591" s="148"/>
      <c r="J591" s="71">
        <v>0</v>
      </c>
      <c r="K591" s="71">
        <v>0</v>
      </c>
      <c r="L591" s="71">
        <v>0</v>
      </c>
      <c r="M591" s="71">
        <v>0.68880522230882368</v>
      </c>
      <c r="N591" s="71">
        <v>0.73775230485069299</v>
      </c>
      <c r="O591" s="71">
        <v>0.14854639816110957</v>
      </c>
      <c r="P591" s="71">
        <v>0.38527462101182619</v>
      </c>
      <c r="Q591" s="71">
        <v>2.1968838157654901E-2</v>
      </c>
      <c r="R591" s="71">
        <v>0</v>
      </c>
      <c r="S591" s="71">
        <v>0</v>
      </c>
      <c r="T591" s="72"/>
      <c r="U591" s="71">
        <v>0</v>
      </c>
      <c r="V591" s="71">
        <v>0</v>
      </c>
      <c r="W591" s="71">
        <v>0</v>
      </c>
      <c r="X591" s="71">
        <v>104</v>
      </c>
      <c r="Y591" s="71">
        <v>219</v>
      </c>
      <c r="Z591" s="71">
        <v>93</v>
      </c>
      <c r="AA591" s="71">
        <v>80</v>
      </c>
      <c r="AB591" s="71">
        <v>356</v>
      </c>
      <c r="AC591" s="71">
        <v>0</v>
      </c>
      <c r="AD591" s="71">
        <v>0</v>
      </c>
      <c r="AE591" s="72"/>
      <c r="AF591" s="71">
        <v>0</v>
      </c>
      <c r="AG591" s="71">
        <v>0</v>
      </c>
      <c r="AH591" s="71">
        <v>0</v>
      </c>
      <c r="AI591" s="71">
        <v>714009.5458708934</v>
      </c>
      <c r="AJ591" s="71">
        <v>806964.88034899638</v>
      </c>
      <c r="AK591" s="71">
        <v>0</v>
      </c>
      <c r="AL591" s="71">
        <v>0</v>
      </c>
      <c r="AM591" s="71">
        <v>48484.520033434848</v>
      </c>
      <c r="AN591" s="71">
        <v>0</v>
      </c>
      <c r="AO591" s="71">
        <v>0</v>
      </c>
      <c r="AP591" s="71">
        <v>1569458.9462533249</v>
      </c>
      <c r="AQ591" s="72"/>
      <c r="AR591" s="71">
        <v>0</v>
      </c>
      <c r="AS591" s="71">
        <v>0</v>
      </c>
      <c r="AT591" s="71">
        <v>0</v>
      </c>
      <c r="AU591" s="71">
        <v>0</v>
      </c>
      <c r="AV591" s="71">
        <v>0</v>
      </c>
      <c r="AW591" s="71">
        <v>0</v>
      </c>
      <c r="AX591" s="71"/>
      <c r="AY591" s="72"/>
      <c r="AZ591" s="71">
        <v>0</v>
      </c>
      <c r="BA591" s="71">
        <v>0</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2331</v>
      </c>
      <c r="B592" s="70">
        <v>425</v>
      </c>
      <c r="C592" s="70">
        <v>17</v>
      </c>
      <c r="D592" s="70">
        <v>25</v>
      </c>
      <c r="E592" s="70">
        <v>2020</v>
      </c>
      <c r="F592" s="70" t="s">
        <v>159</v>
      </c>
      <c r="G592" s="70" t="s">
        <v>2314</v>
      </c>
      <c r="H592" s="70" t="s">
        <v>2315</v>
      </c>
      <c r="I592" s="148"/>
      <c r="J592" s="71">
        <v>0</v>
      </c>
      <c r="K592" s="71">
        <v>0</v>
      </c>
      <c r="L592" s="71">
        <v>0</v>
      </c>
      <c r="M592" s="71">
        <v>0.46064341501614703</v>
      </c>
      <c r="N592" s="71">
        <v>0.67529330642212626</v>
      </c>
      <c r="O592" s="71">
        <v>0.13014764672250062</v>
      </c>
      <c r="P592" s="71">
        <v>0.3534148457137764</v>
      </c>
      <c r="Q592" s="71">
        <v>2.0341449572627401E-2</v>
      </c>
      <c r="R592" s="71">
        <v>0</v>
      </c>
      <c r="S592" s="71">
        <v>0</v>
      </c>
      <c r="T592" s="72"/>
      <c r="U592" s="71">
        <v>0</v>
      </c>
      <c r="V592" s="71">
        <v>0</v>
      </c>
      <c r="W592" s="71">
        <v>0</v>
      </c>
      <c r="X592" s="71">
        <v>90</v>
      </c>
      <c r="Y592" s="71">
        <v>215</v>
      </c>
      <c r="Z592" s="71">
        <v>93</v>
      </c>
      <c r="AA592" s="71">
        <v>78</v>
      </c>
      <c r="AB592" s="71">
        <v>345</v>
      </c>
      <c r="AC592" s="71">
        <v>0</v>
      </c>
      <c r="AD592" s="71">
        <v>0</v>
      </c>
      <c r="AE592" s="72"/>
      <c r="AF592" s="71"/>
      <c r="AG592" s="71">
        <v>0</v>
      </c>
      <c r="AH592" s="71">
        <v>0</v>
      </c>
      <c r="AI592" s="71">
        <v>517373.94834136899</v>
      </c>
      <c r="AJ592" s="71">
        <v>829502.82834507455</v>
      </c>
      <c r="AK592" s="71"/>
      <c r="AL592" s="71"/>
      <c r="AM592" s="71">
        <v>45026.333029945679</v>
      </c>
      <c r="AN592" s="71"/>
      <c r="AO592" s="71"/>
      <c r="AP592" s="71">
        <v>1391903.1097163891</v>
      </c>
      <c r="AQ592" s="72"/>
      <c r="AR592" s="71">
        <v>0</v>
      </c>
      <c r="AS592" s="71">
        <v>0</v>
      </c>
      <c r="AT592" s="71">
        <v>0</v>
      </c>
      <c r="AU592" s="71">
        <v>0</v>
      </c>
      <c r="AV592" s="71">
        <v>0</v>
      </c>
      <c r="AW592" s="71">
        <v>0</v>
      </c>
      <c r="AX592" s="71"/>
      <c r="AY592" s="72"/>
      <c r="AZ592" s="71">
        <v>0</v>
      </c>
      <c r="BA592" s="71">
        <v>0</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2332</v>
      </c>
      <c r="B593" s="70">
        <v>425</v>
      </c>
      <c r="C593" s="70">
        <v>18</v>
      </c>
      <c r="D593" s="70">
        <v>25</v>
      </c>
      <c r="E593" s="70">
        <v>2021</v>
      </c>
      <c r="F593" s="70" t="s">
        <v>160</v>
      </c>
      <c r="G593" s="70" t="s">
        <v>2314</v>
      </c>
      <c r="H593" s="70" t="s">
        <v>2315</v>
      </c>
      <c r="I593" s="148"/>
      <c r="J593" s="71">
        <v>0</v>
      </c>
      <c r="K593" s="71">
        <v>0</v>
      </c>
      <c r="L593" s="71">
        <v>0</v>
      </c>
      <c r="M593" s="71">
        <v>0.49862461565444044</v>
      </c>
      <c r="N593" s="71">
        <v>0.71895635987683948</v>
      </c>
      <c r="O593" s="71">
        <v>0.13999097372650773</v>
      </c>
      <c r="P593" s="71">
        <v>0.35778896242535185</v>
      </c>
      <c r="Q593" s="71">
        <v>1.99100036225257E-2</v>
      </c>
      <c r="R593" s="71">
        <v>0</v>
      </c>
      <c r="S593" s="71">
        <v>0</v>
      </c>
      <c r="T593" s="72"/>
      <c r="U593" s="71"/>
      <c r="V593" s="71">
        <v>0</v>
      </c>
      <c r="W593" s="71">
        <v>0</v>
      </c>
      <c r="X593" s="71">
        <v>90</v>
      </c>
      <c r="Y593" s="71">
        <v>217</v>
      </c>
      <c r="Z593" s="71">
        <v>103</v>
      </c>
      <c r="AA593" s="71">
        <v>77</v>
      </c>
      <c r="AB593" s="71">
        <v>341</v>
      </c>
      <c r="AC593" s="71">
        <v>0</v>
      </c>
      <c r="AD593" s="71">
        <v>0</v>
      </c>
      <c r="AE593" s="72"/>
      <c r="AF593" s="71">
        <v>0</v>
      </c>
      <c r="AG593" s="71">
        <v>0</v>
      </c>
      <c r="AH593" s="71">
        <v>0</v>
      </c>
      <c r="AI593" s="71">
        <v>570027.75854430802</v>
      </c>
      <c r="AJ593" s="71">
        <v>865900.06505046901</v>
      </c>
      <c r="AK593" s="71">
        <v>0</v>
      </c>
      <c r="AL593" s="71">
        <v>0</v>
      </c>
      <c r="AM593" s="71">
        <v>44760.985742460798</v>
      </c>
      <c r="AN593" s="71">
        <v>0</v>
      </c>
      <c r="AO593" s="71">
        <v>0</v>
      </c>
      <c r="AP593" s="71">
        <v>1480688.8093372376</v>
      </c>
      <c r="AQ593" s="72"/>
      <c r="AR593" s="71">
        <v>0</v>
      </c>
      <c r="AS593" s="71">
        <v>0</v>
      </c>
      <c r="AT593" s="71">
        <v>0</v>
      </c>
      <c r="AU593" s="71">
        <v>0</v>
      </c>
      <c r="AV593" s="71">
        <v>0</v>
      </c>
      <c r="AW593" s="71">
        <v>0</v>
      </c>
      <c r="AX593" s="71"/>
      <c r="AY593" s="72"/>
      <c r="AZ593" s="71">
        <v>0</v>
      </c>
      <c r="BA593" s="71">
        <v>0</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2333</v>
      </c>
      <c r="B594" s="70">
        <v>425</v>
      </c>
      <c r="C594" s="70">
        <v>19</v>
      </c>
      <c r="D594" s="70">
        <v>25</v>
      </c>
      <c r="E594" s="70">
        <v>2022</v>
      </c>
      <c r="F594" s="70" t="s">
        <v>161</v>
      </c>
      <c r="G594" s="70" t="s">
        <v>2314</v>
      </c>
      <c r="H594" s="70" t="s">
        <v>2315</v>
      </c>
      <c r="I594" s="148"/>
      <c r="J594" s="71">
        <v>0</v>
      </c>
      <c r="K594" s="71">
        <v>0</v>
      </c>
      <c r="L594" s="71">
        <v>0</v>
      </c>
      <c r="M594" s="71">
        <v>0.57048207286136832</v>
      </c>
      <c r="N594" s="71">
        <v>0.68791836039947096</v>
      </c>
      <c r="O594" s="71">
        <v>0.13732864375045539</v>
      </c>
      <c r="P594" s="71">
        <v>0.36614709163095693</v>
      </c>
      <c r="Q594" s="71">
        <v>1.8661740074745713E-2</v>
      </c>
      <c r="R594" s="71">
        <v>0</v>
      </c>
      <c r="S594" s="71">
        <v>0</v>
      </c>
      <c r="T594" s="72"/>
      <c r="U594" s="71"/>
      <c r="V594" s="71">
        <v>0</v>
      </c>
      <c r="W594" s="71">
        <v>0</v>
      </c>
      <c r="X594" s="71">
        <v>90</v>
      </c>
      <c r="Y594" s="71">
        <v>209</v>
      </c>
      <c r="Z594" s="71">
        <v>96</v>
      </c>
      <c r="AA594" s="71">
        <v>80</v>
      </c>
      <c r="AB594" s="71">
        <v>317</v>
      </c>
      <c r="AC594" s="71">
        <v>0</v>
      </c>
      <c r="AD594" s="71">
        <v>0</v>
      </c>
      <c r="AE594" s="72"/>
      <c r="AF594" s="71">
        <v>0</v>
      </c>
      <c r="AG594" s="71">
        <v>0</v>
      </c>
      <c r="AH594" s="71">
        <v>0</v>
      </c>
      <c r="AI594" s="71">
        <v>637491.15967667592</v>
      </c>
      <c r="AJ594" s="71">
        <v>849772.88706394075</v>
      </c>
      <c r="AK594" s="71">
        <v>0</v>
      </c>
      <c r="AL594" s="71">
        <v>0</v>
      </c>
      <c r="AM594" s="71">
        <v>40933.352327055632</v>
      </c>
      <c r="AN594" s="71">
        <v>0</v>
      </c>
      <c r="AO594" s="71">
        <v>0</v>
      </c>
      <c r="AP594" s="71">
        <v>1528197.3990676722</v>
      </c>
      <c r="AQ594" s="72"/>
      <c r="AR594" s="71">
        <v>0</v>
      </c>
      <c r="AS594" s="71">
        <v>0</v>
      </c>
      <c r="AT594" s="71">
        <v>0</v>
      </c>
      <c r="AU594" s="71">
        <v>0</v>
      </c>
      <c r="AV594" s="71">
        <v>0</v>
      </c>
      <c r="AW594" s="71">
        <v>0</v>
      </c>
      <c r="AX594" s="71"/>
      <c r="AY594" s="72"/>
      <c r="AZ594" s="71">
        <v>0</v>
      </c>
      <c r="BA594" s="71">
        <v>0</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2334</v>
      </c>
      <c r="B595" s="70">
        <v>425</v>
      </c>
      <c r="C595" s="70">
        <v>20</v>
      </c>
      <c r="D595" s="70">
        <v>25</v>
      </c>
      <c r="E595" s="70">
        <v>2023</v>
      </c>
      <c r="F595" s="70" t="s">
        <v>1539</v>
      </c>
      <c r="G595" s="70" t="s">
        <v>2314</v>
      </c>
      <c r="H595" s="70" t="s">
        <v>2315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0</v>
      </c>
      <c r="AS595" s="71">
        <v>0</v>
      </c>
      <c r="AT595" s="71">
        <v>0</v>
      </c>
      <c r="AU595" s="71">
        <v>0</v>
      </c>
      <c r="AV595" s="71">
        <v>0</v>
      </c>
      <c r="AW595" s="71">
        <v>0</v>
      </c>
      <c r="AX595" s="71"/>
      <c r="AY595" s="72"/>
      <c r="AZ595" s="71">
        <v>0</v>
      </c>
      <c r="BA595" s="71">
        <v>0</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2335</v>
      </c>
      <c r="B596" s="70">
        <v>425</v>
      </c>
      <c r="C596" s="70">
        <v>21</v>
      </c>
      <c r="D596" s="70">
        <v>25</v>
      </c>
      <c r="E596" s="70">
        <v>2024</v>
      </c>
      <c r="F596" s="70" t="s">
        <v>1554</v>
      </c>
      <c r="G596" s="1064" t="s">
        <v>2314</v>
      </c>
      <c r="H596" s="70" t="s">
        <v>2315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2336</v>
      </c>
      <c r="B597" s="70">
        <v>477</v>
      </c>
      <c r="C597" s="70">
        <v>1</v>
      </c>
      <c r="D597" s="70">
        <v>29</v>
      </c>
      <c r="E597" s="70">
        <v>1990</v>
      </c>
      <c r="F597" s="70" t="s">
        <v>787</v>
      </c>
      <c r="G597" s="1064" t="s">
        <v>2337</v>
      </c>
      <c r="H597" s="70" t="s">
        <v>2338</v>
      </c>
      <c r="I597" s="148"/>
      <c r="J597" s="71">
        <v>0</v>
      </c>
      <c r="K597" s="71">
        <v>0.21617243688380061</v>
      </c>
      <c r="L597" s="71">
        <v>0</v>
      </c>
      <c r="M597" s="71">
        <v>0.25652204389812377</v>
      </c>
      <c r="N597" s="71">
        <v>0.34722177159079809</v>
      </c>
      <c r="O597" s="71">
        <v>5.3487416805133858E-2</v>
      </c>
      <c r="P597" s="71">
        <v>0.44890864938053282</v>
      </c>
      <c r="Q597" s="71">
        <v>1.8045641038487999E-2</v>
      </c>
      <c r="R597" s="71">
        <v>0.45579780375802947</v>
      </c>
      <c r="S597" s="71">
        <v>2.269326953852803E-2</v>
      </c>
      <c r="T597" s="72"/>
      <c r="U597" s="71">
        <v>0</v>
      </c>
      <c r="V597" s="71">
        <v>83</v>
      </c>
      <c r="W597" s="71">
        <v>0</v>
      </c>
      <c r="X597" s="71">
        <v>107</v>
      </c>
      <c r="Y597" s="71">
        <v>152</v>
      </c>
      <c r="Z597" s="71">
        <v>22</v>
      </c>
      <c r="AA597" s="71">
        <v>109</v>
      </c>
      <c r="AB597" s="71">
        <v>293</v>
      </c>
      <c r="AC597" s="71">
        <v>78945</v>
      </c>
      <c r="AD597" s="71">
        <v>2.269326953852803E-2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2339</v>
      </c>
      <c r="B598" s="70">
        <v>478</v>
      </c>
      <c r="C598" s="70">
        <v>2</v>
      </c>
      <c r="D598" s="70">
        <v>29</v>
      </c>
      <c r="E598" s="70">
        <v>2005</v>
      </c>
      <c r="F598" s="70" t="s">
        <v>789</v>
      </c>
      <c r="G598" s="70" t="s">
        <v>2337</v>
      </c>
      <c r="H598" s="70" t="s">
        <v>2338</v>
      </c>
      <c r="I598" s="148"/>
      <c r="J598" s="71">
        <v>0</v>
      </c>
      <c r="K598" s="71">
        <v>0.1173623954440545</v>
      </c>
      <c r="L598" s="71">
        <v>0</v>
      </c>
      <c r="M598" s="71">
        <v>0.24354441374127139</v>
      </c>
      <c r="N598" s="71">
        <v>0.36260672694393092</v>
      </c>
      <c r="O598" s="71">
        <v>0.15337228212639151</v>
      </c>
      <c r="P598" s="71">
        <v>0.67886957358461975</v>
      </c>
      <c r="Q598" s="71">
        <v>1.5199893770643E-2</v>
      </c>
      <c r="R598" s="71">
        <v>10.981359224013181</v>
      </c>
      <c r="S598" s="71">
        <v>6.5207799999999996E-2</v>
      </c>
      <c r="T598" s="72"/>
      <c r="U598" s="71">
        <v>0</v>
      </c>
      <c r="V598" s="71">
        <v>55</v>
      </c>
      <c r="W598" s="71">
        <v>0</v>
      </c>
      <c r="X598" s="71">
        <v>58</v>
      </c>
      <c r="Y598" s="71">
        <v>137</v>
      </c>
      <c r="Z598" s="71">
        <v>73</v>
      </c>
      <c r="AA598" s="71">
        <v>135</v>
      </c>
      <c r="AB598" s="71">
        <v>258</v>
      </c>
      <c r="AC598" s="71">
        <v>1941826</v>
      </c>
      <c r="AD598" s="71">
        <v>6.5207799999999996E-2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2340</v>
      </c>
      <c r="B599" s="70">
        <v>479</v>
      </c>
      <c r="C599" s="70">
        <v>3</v>
      </c>
      <c r="D599" s="70">
        <v>29</v>
      </c>
      <c r="E599" s="70">
        <v>2006</v>
      </c>
      <c r="F599" s="70" t="s">
        <v>790</v>
      </c>
      <c r="G599" s="70" t="s">
        <v>2337</v>
      </c>
      <c r="H599" s="70" t="s">
        <v>2338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2341</v>
      </c>
      <c r="B600" s="70">
        <v>480</v>
      </c>
      <c r="C600" s="70">
        <v>4</v>
      </c>
      <c r="D600" s="70">
        <v>29</v>
      </c>
      <c r="E600" s="70">
        <v>2007</v>
      </c>
      <c r="F600" s="70" t="s">
        <v>791</v>
      </c>
      <c r="G600" s="70" t="s">
        <v>2337</v>
      </c>
      <c r="H600" s="70" t="s">
        <v>2338</v>
      </c>
      <c r="I600" s="148"/>
      <c r="J600" s="71">
        <v>0</v>
      </c>
      <c r="K600" s="71">
        <v>0.13272978068621991</v>
      </c>
      <c r="L600" s="71">
        <v>0</v>
      </c>
      <c r="M600" s="71">
        <v>0.61546402582818893</v>
      </c>
      <c r="N600" s="71">
        <v>0.42781699698187808</v>
      </c>
      <c r="O600" s="71">
        <v>0.15562117426926769</v>
      </c>
      <c r="P600" s="71">
        <v>0.70980369604390203</v>
      </c>
      <c r="Q600" s="71">
        <v>1.71059970500562E-2</v>
      </c>
      <c r="R600" s="71">
        <v>12.58174539994658</v>
      </c>
      <c r="S600" s="71">
        <v>4.6981756E-2</v>
      </c>
      <c r="T600" s="72"/>
      <c r="U600" s="71">
        <v>0</v>
      </c>
      <c r="V600" s="71">
        <v>56</v>
      </c>
      <c r="W600" s="71">
        <v>0</v>
      </c>
      <c r="X600" s="71">
        <v>157</v>
      </c>
      <c r="Y600" s="71">
        <v>154</v>
      </c>
      <c r="Z600" s="71">
        <v>77</v>
      </c>
      <c r="AA600" s="71">
        <v>139</v>
      </c>
      <c r="AB600" s="71">
        <v>275</v>
      </c>
      <c r="AC600" s="71">
        <v>2288657</v>
      </c>
      <c r="AD600" s="71">
        <v>4.6981756E-2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2342</v>
      </c>
      <c r="B601" s="70">
        <v>481</v>
      </c>
      <c r="C601" s="70">
        <v>5</v>
      </c>
      <c r="D601" s="70">
        <v>29</v>
      </c>
      <c r="E601" s="70">
        <v>2008</v>
      </c>
      <c r="F601" s="70" t="s">
        <v>792</v>
      </c>
      <c r="G601" s="70" t="s">
        <v>2337</v>
      </c>
      <c r="H601" s="70" t="s">
        <v>2338</v>
      </c>
      <c r="I601" s="148"/>
      <c r="J601" s="71">
        <v>0</v>
      </c>
      <c r="K601" s="71">
        <v>0.1052892832709951</v>
      </c>
      <c r="L601" s="71">
        <v>0</v>
      </c>
      <c r="M601" s="71">
        <v>0.6141698729294528</v>
      </c>
      <c r="N601" s="71">
        <v>0.44244607942818781</v>
      </c>
      <c r="O601" s="71">
        <v>0.1405817308277903</v>
      </c>
      <c r="P601" s="71">
        <v>0.70899476966646169</v>
      </c>
      <c r="Q601" s="71">
        <v>1.79919369431191E-2</v>
      </c>
      <c r="R601" s="71">
        <v>11.559979112752981</v>
      </c>
      <c r="S601" s="71">
        <v>7.7923803299999997E-2</v>
      </c>
      <c r="T601" s="72"/>
      <c r="U601" s="71">
        <v>0</v>
      </c>
      <c r="V601" s="71">
        <v>56</v>
      </c>
      <c r="W601" s="71">
        <v>0</v>
      </c>
      <c r="X601" s="71">
        <v>157</v>
      </c>
      <c r="Y601" s="71">
        <v>162</v>
      </c>
      <c r="Z601" s="71">
        <v>72</v>
      </c>
      <c r="AA601" s="71">
        <v>139</v>
      </c>
      <c r="AB601" s="71">
        <v>294</v>
      </c>
      <c r="AC601" s="71">
        <v>2183521</v>
      </c>
      <c r="AD601" s="71">
        <v>7.7923803299999997E-2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2343</v>
      </c>
      <c r="B602" s="70">
        <v>482</v>
      </c>
      <c r="C602" s="70">
        <v>6</v>
      </c>
      <c r="D602" s="70">
        <v>29</v>
      </c>
      <c r="E602" s="70">
        <v>2009</v>
      </c>
      <c r="F602" s="70" t="s">
        <v>176</v>
      </c>
      <c r="G602" s="70" t="s">
        <v>2337</v>
      </c>
      <c r="H602" s="70" t="s">
        <v>2338</v>
      </c>
      <c r="I602" s="148"/>
      <c r="J602" s="71">
        <v>1.319739695202147</v>
      </c>
      <c r="K602" s="71">
        <v>0.1059996511858781</v>
      </c>
      <c r="L602" s="71">
        <v>0</v>
      </c>
      <c r="M602" s="71">
        <v>0.59227136537866121</v>
      </c>
      <c r="N602" s="71">
        <v>0.41373518499437201</v>
      </c>
      <c r="O602" s="71">
        <v>0.14440449664070881</v>
      </c>
      <c r="P602" s="71">
        <v>0.72042624736495098</v>
      </c>
      <c r="Q602" s="71">
        <v>1.76640995820481E-2</v>
      </c>
      <c r="R602" s="71">
        <v>11.937484185457309</v>
      </c>
      <c r="S602" s="71">
        <v>9.257617999999998E-2</v>
      </c>
      <c r="T602" s="72"/>
      <c r="U602" s="71">
        <v>163032</v>
      </c>
      <c r="V602" s="71">
        <v>65</v>
      </c>
      <c r="W602" s="71">
        <v>0</v>
      </c>
      <c r="X602" s="71">
        <v>173</v>
      </c>
      <c r="Y602" s="71">
        <v>166</v>
      </c>
      <c r="Z602" s="71">
        <v>73</v>
      </c>
      <c r="AA602" s="71">
        <v>145</v>
      </c>
      <c r="AB602" s="71">
        <v>303</v>
      </c>
      <c r="AC602" s="71">
        <v>2199764</v>
      </c>
      <c r="AD602" s="71">
        <v>9.257617999999998E-2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2344</v>
      </c>
      <c r="B603" s="70">
        <v>483</v>
      </c>
      <c r="C603" s="70">
        <v>7</v>
      </c>
      <c r="D603" s="70">
        <v>29</v>
      </c>
      <c r="E603" s="70">
        <v>2010</v>
      </c>
      <c r="F603" s="70" t="s">
        <v>177</v>
      </c>
      <c r="G603" s="70" t="s">
        <v>2337</v>
      </c>
      <c r="H603" s="70" t="s">
        <v>2338</v>
      </c>
      <c r="I603" s="148"/>
      <c r="J603" s="71">
        <v>0</v>
      </c>
      <c r="K603" s="71">
        <v>9.5024539817048864E-2</v>
      </c>
      <c r="L603" s="71">
        <v>0</v>
      </c>
      <c r="M603" s="71">
        <v>0.59916109350307045</v>
      </c>
      <c r="N603" s="71">
        <v>0.42701695736575018</v>
      </c>
      <c r="O603" s="71">
        <v>0.1535815529004145</v>
      </c>
      <c r="P603" s="71">
        <v>0.80002736491297766</v>
      </c>
      <c r="Q603" s="71">
        <v>1.8555884691316801E-2</v>
      </c>
      <c r="R603" s="71">
        <v>11.89933038378952</v>
      </c>
      <c r="S603" s="71">
        <v>0.10563104719999999</v>
      </c>
      <c r="T603" s="72"/>
      <c r="U603" s="71">
        <v>0</v>
      </c>
      <c r="V603" s="71">
        <v>65</v>
      </c>
      <c r="W603" s="71">
        <v>0</v>
      </c>
      <c r="X603" s="71">
        <v>173</v>
      </c>
      <c r="Y603" s="71">
        <v>169</v>
      </c>
      <c r="Z603" s="71">
        <v>78</v>
      </c>
      <c r="AA603" s="71">
        <v>157</v>
      </c>
      <c r="AB603" s="71">
        <v>305</v>
      </c>
      <c r="AC603" s="71">
        <v>2077963</v>
      </c>
      <c r="AD603" s="71">
        <v>0.10563104719999999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2345</v>
      </c>
      <c r="B604" s="70">
        <v>484</v>
      </c>
      <c r="C604" s="70">
        <v>8</v>
      </c>
      <c r="D604" s="70">
        <v>29</v>
      </c>
      <c r="E604" s="70">
        <v>2011</v>
      </c>
      <c r="F604" s="70" t="s">
        <v>178</v>
      </c>
      <c r="G604" s="70" t="s">
        <v>2337</v>
      </c>
      <c r="H604" s="70" t="s">
        <v>2338</v>
      </c>
      <c r="I604" s="148"/>
      <c r="J604" s="71">
        <v>0</v>
      </c>
      <c r="K604" s="71">
        <v>0.14345391979130151</v>
      </c>
      <c r="L604" s="71">
        <v>0</v>
      </c>
      <c r="M604" s="71">
        <v>0.76190585484562101</v>
      </c>
      <c r="N604" s="71">
        <v>0.49616319976733297</v>
      </c>
      <c r="O604" s="71">
        <v>0.15031593934914192</v>
      </c>
      <c r="P604" s="71">
        <v>0.69278408334704644</v>
      </c>
      <c r="Q604" s="71">
        <v>2.13338207083082E-2</v>
      </c>
      <c r="R604" s="71">
        <v>11.379877383077559</v>
      </c>
      <c r="S604" s="71">
        <v>7.6130402040000003E-2</v>
      </c>
      <c r="T604" s="72"/>
      <c r="U604" s="71">
        <v>0</v>
      </c>
      <c r="V604" s="71">
        <v>65</v>
      </c>
      <c r="W604" s="71">
        <v>0</v>
      </c>
      <c r="X604" s="71">
        <v>173</v>
      </c>
      <c r="Y604" s="71">
        <v>170</v>
      </c>
      <c r="Z604" s="71">
        <v>78</v>
      </c>
      <c r="AA604" s="71">
        <v>140</v>
      </c>
      <c r="AB604" s="71">
        <v>304</v>
      </c>
      <c r="AC604" s="71">
        <v>1983965</v>
      </c>
      <c r="AD604" s="71">
        <v>7.6130402040000003E-2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2346</v>
      </c>
      <c r="B605" s="70">
        <v>485</v>
      </c>
      <c r="C605" s="70">
        <v>9</v>
      </c>
      <c r="D605" s="70">
        <v>29</v>
      </c>
      <c r="E605" s="70">
        <v>2012</v>
      </c>
      <c r="F605" s="70" t="s">
        <v>179</v>
      </c>
      <c r="G605" s="70" t="s">
        <v>2337</v>
      </c>
      <c r="H605" s="70" t="s">
        <v>2338</v>
      </c>
      <c r="I605" s="148"/>
      <c r="J605" s="71">
        <v>0</v>
      </c>
      <c r="K605" s="71">
        <v>0.14150716999463231</v>
      </c>
      <c r="L605" s="71">
        <v>0</v>
      </c>
      <c r="M605" s="71">
        <v>0.8022212977570764</v>
      </c>
      <c r="N605" s="71">
        <v>0.52075736577021214</v>
      </c>
      <c r="O605" s="71">
        <v>0.13574934222873244</v>
      </c>
      <c r="P605" s="71">
        <v>0.73156196543240848</v>
      </c>
      <c r="Q605" s="71">
        <v>2.32550122651679E-2</v>
      </c>
      <c r="R605" s="71">
        <v>11.372542141658521</v>
      </c>
      <c r="S605" s="71">
        <v>8.2745538600000001E-2</v>
      </c>
      <c r="T605" s="72"/>
      <c r="U605" s="71">
        <v>0</v>
      </c>
      <c r="V605" s="71">
        <v>65</v>
      </c>
      <c r="W605" s="71">
        <v>0</v>
      </c>
      <c r="X605" s="71">
        <v>173</v>
      </c>
      <c r="Y605" s="71">
        <v>169</v>
      </c>
      <c r="Z605" s="71">
        <v>71</v>
      </c>
      <c r="AA605" s="71">
        <v>147</v>
      </c>
      <c r="AB605" s="71">
        <v>305</v>
      </c>
      <c r="AC605" s="71">
        <v>1931333</v>
      </c>
      <c r="AD605" s="71">
        <v>8.2745538600000001E-2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2347</v>
      </c>
      <c r="B606" s="70">
        <v>486</v>
      </c>
      <c r="C606" s="70">
        <v>10</v>
      </c>
      <c r="D606" s="70">
        <v>29</v>
      </c>
      <c r="E606" s="70">
        <v>2013</v>
      </c>
      <c r="F606" s="70" t="s">
        <v>180</v>
      </c>
      <c r="G606" s="70" t="s">
        <v>2337</v>
      </c>
      <c r="H606" s="70" t="s">
        <v>2338</v>
      </c>
      <c r="I606" s="148"/>
      <c r="J606" s="71">
        <v>0</v>
      </c>
      <c r="K606" s="71">
        <v>0.12202563368762789</v>
      </c>
      <c r="L606" s="71">
        <v>0</v>
      </c>
      <c r="M606" s="71">
        <v>0.85357901586334628</v>
      </c>
      <c r="N606" s="71">
        <v>0.51250045937853517</v>
      </c>
      <c r="O606" s="71">
        <v>0.1390986564153838</v>
      </c>
      <c r="P606" s="71">
        <v>0.87918404990017018</v>
      </c>
      <c r="Q606" s="71">
        <v>2.43667915463705E-2</v>
      </c>
      <c r="R606" s="71">
        <v>23.207480248437559</v>
      </c>
      <c r="S606" s="71">
        <v>0.10226834625</v>
      </c>
      <c r="T606" s="72"/>
      <c r="U606" s="71">
        <v>0</v>
      </c>
      <c r="V606" s="71">
        <v>65</v>
      </c>
      <c r="W606" s="71">
        <v>0</v>
      </c>
      <c r="X606" s="71">
        <v>173</v>
      </c>
      <c r="Y606" s="71">
        <v>173</v>
      </c>
      <c r="Z606" s="71">
        <v>76</v>
      </c>
      <c r="AA606" s="71">
        <v>176</v>
      </c>
      <c r="AB606" s="71">
        <v>315</v>
      </c>
      <c r="AC606" s="71">
        <v>3847146</v>
      </c>
      <c r="AD606" s="71">
        <v>0.10226834625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2348</v>
      </c>
      <c r="B607" s="70">
        <v>487</v>
      </c>
      <c r="C607" s="70">
        <v>11</v>
      </c>
      <c r="D607" s="70">
        <v>29</v>
      </c>
      <c r="E607" s="70">
        <v>2014</v>
      </c>
      <c r="F607" s="70" t="s">
        <v>181</v>
      </c>
      <c r="G607" s="70" t="s">
        <v>2337</v>
      </c>
      <c r="H607" s="70" t="s">
        <v>2338</v>
      </c>
      <c r="I607" s="148"/>
      <c r="J607" s="71">
        <v>0</v>
      </c>
      <c r="K607" s="71">
        <v>8.2462827408449763E-2</v>
      </c>
      <c r="L607" s="71">
        <v>0</v>
      </c>
      <c r="M607" s="71">
        <v>0.7639944671074903</v>
      </c>
      <c r="N607" s="71">
        <v>0.45181302202087892</v>
      </c>
      <c r="O607" s="71">
        <v>0.14249612262249808</v>
      </c>
      <c r="P607" s="71">
        <v>0.83856195278715384</v>
      </c>
      <c r="Q607" s="71">
        <v>2.2116789099654401E-2</v>
      </c>
      <c r="R607" s="71">
        <v>30.38431097115685</v>
      </c>
      <c r="S607" s="71">
        <v>8.7482561250000021E-2</v>
      </c>
      <c r="T607" s="72"/>
      <c r="U607" s="71">
        <v>0</v>
      </c>
      <c r="V607" s="71">
        <v>42</v>
      </c>
      <c r="W607" s="71">
        <v>0</v>
      </c>
      <c r="X607" s="71">
        <v>171</v>
      </c>
      <c r="Y607" s="71">
        <v>170</v>
      </c>
      <c r="Z607" s="71">
        <v>82</v>
      </c>
      <c r="AA607" s="71">
        <v>167</v>
      </c>
      <c r="AB607" s="71">
        <v>298</v>
      </c>
      <c r="AC607" s="71">
        <v>5052700</v>
      </c>
      <c r="AD607" s="71">
        <v>8.7482561250000021E-2</v>
      </c>
      <c r="AE607" s="72"/>
      <c r="AF607" s="71"/>
      <c r="AG607" s="71"/>
      <c r="AH607" s="71"/>
      <c r="AI607" s="71"/>
      <c r="AJ607" s="71"/>
      <c r="AK607" s="71"/>
      <c r="AL607" s="71"/>
      <c r="AM607" s="71"/>
      <c r="AN607" s="71"/>
      <c r="AO607" s="71"/>
      <c r="AP607" s="71"/>
      <c r="AQ607" s="72"/>
      <c r="AR607" s="71">
        <v>1</v>
      </c>
      <c r="AS607" s="71">
        <v>0</v>
      </c>
      <c r="AT607" s="71">
        <v>0</v>
      </c>
      <c r="AU607" s="71">
        <v>0</v>
      </c>
      <c r="AV607" s="71">
        <v>0</v>
      </c>
      <c r="AW607" s="71">
        <v>0</v>
      </c>
      <c r="AX607" s="71"/>
      <c r="AY607" s="72"/>
      <c r="AZ607" s="71">
        <v>6.4</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2349</v>
      </c>
      <c r="B608" s="70">
        <v>488</v>
      </c>
      <c r="C608" s="70">
        <v>12</v>
      </c>
      <c r="D608" s="70">
        <v>29</v>
      </c>
      <c r="E608" s="70">
        <v>2015</v>
      </c>
      <c r="F608" s="70" t="s">
        <v>182</v>
      </c>
      <c r="G608" s="70" t="s">
        <v>2337</v>
      </c>
      <c r="H608" s="70" t="s">
        <v>2338</v>
      </c>
      <c r="I608" s="148"/>
      <c r="J608" s="71">
        <v>0</v>
      </c>
      <c r="K608" s="71">
        <v>8.7700340744914243E-2</v>
      </c>
      <c r="L608" s="71">
        <v>0</v>
      </c>
      <c r="M608" s="71">
        <v>0.81284382217703222</v>
      </c>
      <c r="N608" s="71">
        <v>0.44980209591375819</v>
      </c>
      <c r="O608" s="71">
        <v>0.14974378887410983</v>
      </c>
      <c r="P608" s="71">
        <v>0.83922446573221199</v>
      </c>
      <c r="Q608" s="71">
        <v>2.2813376154462401E-2</v>
      </c>
      <c r="R608" s="71">
        <v>16.121515369534517</v>
      </c>
      <c r="S608" s="71">
        <v>5.9141680000000002E-2</v>
      </c>
      <c r="T608" s="72"/>
      <c r="U608" s="71">
        <v>0</v>
      </c>
      <c r="V608" s="71">
        <v>42</v>
      </c>
      <c r="W608" s="71">
        <v>0</v>
      </c>
      <c r="X608" s="71">
        <v>171</v>
      </c>
      <c r="Y608" s="71">
        <v>170</v>
      </c>
      <c r="Z608" s="71">
        <v>87</v>
      </c>
      <c r="AA608" s="71">
        <v>167</v>
      </c>
      <c r="AB608" s="71">
        <v>314</v>
      </c>
      <c r="AC608" s="71">
        <v>2755710</v>
      </c>
      <c r="AD608" s="71">
        <v>5.9141680000000002E-2</v>
      </c>
      <c r="AE608" s="72"/>
      <c r="AF608" s="71">
        <v>0</v>
      </c>
      <c r="AG608" s="71">
        <v>72692.129489090934</v>
      </c>
      <c r="AH608" s="71">
        <v>0</v>
      </c>
      <c r="AI608" s="71">
        <v>1000521.226883201</v>
      </c>
      <c r="AJ608" s="71">
        <v>663533.73908505705</v>
      </c>
      <c r="AK608" s="71">
        <v>0</v>
      </c>
      <c r="AL608" s="71">
        <v>0</v>
      </c>
      <c r="AM608" s="71">
        <v>43032.382819540107</v>
      </c>
      <c r="AN608" s="71">
        <v>0</v>
      </c>
      <c r="AO608" s="71">
        <v>0</v>
      </c>
      <c r="AP608" s="71">
        <v>1779779.4782768891</v>
      </c>
      <c r="AQ608" s="72"/>
      <c r="AR608" s="71">
        <v>1</v>
      </c>
      <c r="AS608" s="71">
        <v>0</v>
      </c>
      <c r="AT608" s="71">
        <v>0</v>
      </c>
      <c r="AU608" s="71">
        <v>0</v>
      </c>
      <c r="AV608" s="71">
        <v>0</v>
      </c>
      <c r="AW608" s="71">
        <v>0</v>
      </c>
      <c r="AX608" s="71"/>
      <c r="AY608" s="72"/>
      <c r="AZ608" s="71">
        <v>6.4</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2350</v>
      </c>
      <c r="B609" s="70">
        <v>489</v>
      </c>
      <c r="C609" s="70">
        <v>13</v>
      </c>
      <c r="D609" s="70">
        <v>29</v>
      </c>
      <c r="E609" s="70">
        <v>2016</v>
      </c>
      <c r="F609" s="70" t="s">
        <v>155</v>
      </c>
      <c r="G609" s="70" t="s">
        <v>2337</v>
      </c>
      <c r="H609" s="70" t="s">
        <v>2338</v>
      </c>
      <c r="I609" s="148"/>
      <c r="J609" s="71">
        <v>0</v>
      </c>
      <c r="K609" s="71">
        <v>9.0330328587944639E-2</v>
      </c>
      <c r="L609" s="71">
        <v>0</v>
      </c>
      <c r="M609" s="71">
        <v>0.62609931009354103</v>
      </c>
      <c r="N609" s="71">
        <v>0.42163771496713998</v>
      </c>
      <c r="O609" s="71">
        <v>0.15812712820398206</v>
      </c>
      <c r="P609" s="71">
        <v>0.87942867006499004</v>
      </c>
      <c r="Q609" s="71">
        <v>2.1401504438945743E-2</v>
      </c>
      <c r="R609" s="71">
        <v>16.185543658298393</v>
      </c>
      <c r="S609" s="71">
        <v>7.9557954E-2</v>
      </c>
      <c r="T609" s="72"/>
      <c r="U609" s="71">
        <v>0</v>
      </c>
      <c r="V609" s="71">
        <v>42</v>
      </c>
      <c r="W609" s="71">
        <v>0</v>
      </c>
      <c r="X609" s="71">
        <v>171</v>
      </c>
      <c r="Y609" s="71">
        <v>168</v>
      </c>
      <c r="Z609" s="71">
        <v>93</v>
      </c>
      <c r="AA609" s="71">
        <v>181</v>
      </c>
      <c r="AB609" s="71">
        <v>303</v>
      </c>
      <c r="AC609" s="71">
        <v>2764331.5347613092</v>
      </c>
      <c r="AD609" s="71">
        <v>7.9557954E-2</v>
      </c>
      <c r="AE609" s="72"/>
      <c r="AF609" s="71">
        <v>0</v>
      </c>
      <c r="AG609" s="71">
        <v>71458.291318907577</v>
      </c>
      <c r="AH609" s="71">
        <v>0</v>
      </c>
      <c r="AI609" s="71">
        <v>967368.47119639779</v>
      </c>
      <c r="AJ609" s="71">
        <v>591723.16187894286</v>
      </c>
      <c r="AK609" s="71">
        <v>0</v>
      </c>
      <c r="AL609" s="71">
        <v>0</v>
      </c>
      <c r="AM609" s="71">
        <v>41557.139719374121</v>
      </c>
      <c r="AN609" s="71">
        <v>0</v>
      </c>
      <c r="AO609" s="71">
        <v>0</v>
      </c>
      <c r="AP609" s="71">
        <v>1672107.0641136221</v>
      </c>
      <c r="AQ609" s="72"/>
      <c r="AR609" s="71">
        <v>1</v>
      </c>
      <c r="AS609" s="71">
        <v>0</v>
      </c>
      <c r="AT609" s="71">
        <v>0</v>
      </c>
      <c r="AU609" s="71">
        <v>0</v>
      </c>
      <c r="AV609" s="71">
        <v>0</v>
      </c>
      <c r="AW609" s="71">
        <v>0</v>
      </c>
      <c r="AX609" s="71"/>
      <c r="AY609" s="72"/>
      <c r="AZ609" s="71">
        <v>6.4</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2351</v>
      </c>
      <c r="B610" s="70">
        <v>490</v>
      </c>
      <c r="C610" s="70">
        <v>14</v>
      </c>
      <c r="D610" s="70">
        <v>29</v>
      </c>
      <c r="E610" s="70">
        <v>2017</v>
      </c>
      <c r="F610" s="70" t="s">
        <v>156</v>
      </c>
      <c r="G610" s="70" t="s">
        <v>2337</v>
      </c>
      <c r="H610" s="70" t="s">
        <v>2338</v>
      </c>
      <c r="I610" s="148"/>
      <c r="J610" s="71">
        <v>0</v>
      </c>
      <c r="K610" s="71">
        <v>9.2409512162870078E-2</v>
      </c>
      <c r="L610" s="71">
        <v>0</v>
      </c>
      <c r="M610" s="71">
        <v>0.62813587117940539</v>
      </c>
      <c r="N610" s="71">
        <v>0.45319581750963556</v>
      </c>
      <c r="O610" s="71">
        <v>0.15220177626430026</v>
      </c>
      <c r="P610" s="71">
        <v>0.84971808514478087</v>
      </c>
      <c r="Q610" s="71">
        <v>2.1856877801671601E-2</v>
      </c>
      <c r="R610" s="71">
        <v>15.142779376576497</v>
      </c>
      <c r="S610" s="71">
        <v>7.9557954E-2</v>
      </c>
      <c r="T610" s="72"/>
      <c r="U610" s="71">
        <v>0</v>
      </c>
      <c r="V610" s="71">
        <v>42</v>
      </c>
      <c r="W610" s="71">
        <v>0</v>
      </c>
      <c r="X610" s="71">
        <v>171</v>
      </c>
      <c r="Y610" s="71">
        <v>177</v>
      </c>
      <c r="Z610" s="71">
        <v>91</v>
      </c>
      <c r="AA610" s="71">
        <v>176</v>
      </c>
      <c r="AB610" s="71">
        <v>320</v>
      </c>
      <c r="AC610" s="71">
        <v>2637553.9999999991</v>
      </c>
      <c r="AD610" s="71">
        <v>7.9557954E-2</v>
      </c>
      <c r="AE610" s="72"/>
      <c r="AF610" s="71">
        <v>0</v>
      </c>
      <c r="AG610" s="71">
        <v>74733.076798482231</v>
      </c>
      <c r="AH610" s="71">
        <v>0</v>
      </c>
      <c r="AI610" s="71">
        <v>1012454.977850771</v>
      </c>
      <c r="AJ610" s="71">
        <v>672101.91367140587</v>
      </c>
      <c r="AK610" s="71">
        <v>0</v>
      </c>
      <c r="AL610" s="71">
        <v>0</v>
      </c>
      <c r="AM610" s="71">
        <v>43957.402296137298</v>
      </c>
      <c r="AN610" s="71">
        <v>0</v>
      </c>
      <c r="AO610" s="71">
        <v>0</v>
      </c>
      <c r="AP610" s="71">
        <v>1803247.3706167967</v>
      </c>
      <c r="AQ610" s="72"/>
      <c r="AR610" s="71">
        <v>1</v>
      </c>
      <c r="AS610" s="71">
        <v>0</v>
      </c>
      <c r="AT610" s="71">
        <v>0</v>
      </c>
      <c r="AU610" s="71">
        <v>0</v>
      </c>
      <c r="AV610" s="71">
        <v>0</v>
      </c>
      <c r="AW610" s="71">
        <v>0</v>
      </c>
      <c r="AX610" s="71"/>
      <c r="AY610" s="72"/>
      <c r="AZ610" s="71">
        <v>6.4</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2352</v>
      </c>
      <c r="B611" s="70">
        <v>491</v>
      </c>
      <c r="C611" s="70">
        <v>15</v>
      </c>
      <c r="D611" s="70">
        <v>29</v>
      </c>
      <c r="E611" s="70">
        <v>2018</v>
      </c>
      <c r="F611" s="70" t="s">
        <v>183</v>
      </c>
      <c r="G611" s="70" t="s">
        <v>2337</v>
      </c>
      <c r="H611" s="70" t="s">
        <v>2338</v>
      </c>
      <c r="I611" s="148"/>
      <c r="J611" s="71">
        <v>0</v>
      </c>
      <c r="K611" s="71">
        <v>8.6876242330332282E-2</v>
      </c>
      <c r="L611" s="71">
        <v>0</v>
      </c>
      <c r="M611" s="71">
        <v>0.62334634514513698</v>
      </c>
      <c r="N611" s="71">
        <v>0.41411748176703145</v>
      </c>
      <c r="O611" s="71">
        <v>0.14934223706006605</v>
      </c>
      <c r="P611" s="71">
        <v>0.76478162694436502</v>
      </c>
      <c r="Q611" s="71">
        <v>2.0091724181523201E-2</v>
      </c>
      <c r="R611" s="71">
        <v>14.055563120355735</v>
      </c>
      <c r="S611" s="71">
        <v>7.9557954E-2</v>
      </c>
      <c r="T611" s="72"/>
      <c r="U611" s="71">
        <v>0</v>
      </c>
      <c r="V611" s="71">
        <v>42</v>
      </c>
      <c r="W611" s="71">
        <v>0</v>
      </c>
      <c r="X611" s="71">
        <v>171</v>
      </c>
      <c r="Y611" s="71">
        <v>170</v>
      </c>
      <c r="Z611" s="71">
        <v>91</v>
      </c>
      <c r="AA611" s="71">
        <v>160</v>
      </c>
      <c r="AB611" s="71">
        <v>317</v>
      </c>
      <c r="AC611" s="71">
        <v>2438589</v>
      </c>
      <c r="AD611" s="71">
        <v>7.9557954E-2</v>
      </c>
      <c r="AE611" s="72"/>
      <c r="AF611" s="71">
        <v>0</v>
      </c>
      <c r="AG611" s="71">
        <v>66282.86610059769</v>
      </c>
      <c r="AH611" s="71">
        <v>0</v>
      </c>
      <c r="AI611" s="71">
        <v>969533.22539370297</v>
      </c>
      <c r="AJ611" s="71">
        <v>602271.12487979105</v>
      </c>
      <c r="AK611" s="71">
        <v>0</v>
      </c>
      <c r="AL611" s="71">
        <v>0</v>
      </c>
      <c r="AM611" s="71">
        <v>43635.40209559269</v>
      </c>
      <c r="AN611" s="71">
        <v>0</v>
      </c>
      <c r="AO611" s="71">
        <v>0</v>
      </c>
      <c r="AP611" s="71">
        <v>1681722.6184696844</v>
      </c>
      <c r="AQ611" s="72"/>
      <c r="AR611" s="71">
        <v>1</v>
      </c>
      <c r="AS611" s="71">
        <v>0</v>
      </c>
      <c r="AT611" s="71">
        <v>0</v>
      </c>
      <c r="AU611" s="71">
        <v>0</v>
      </c>
      <c r="AV611" s="71">
        <v>0</v>
      </c>
      <c r="AW611" s="71">
        <v>0</v>
      </c>
      <c r="AX611" s="71"/>
      <c r="AY611" s="72"/>
      <c r="AZ611" s="71">
        <v>6.4</v>
      </c>
      <c r="BA611" s="71">
        <v>0</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2353</v>
      </c>
      <c r="B612" s="70">
        <v>492</v>
      </c>
      <c r="C612" s="70">
        <v>16</v>
      </c>
      <c r="D612" s="70">
        <v>29</v>
      </c>
      <c r="E612" s="70">
        <v>2019</v>
      </c>
      <c r="F612" s="70" t="s">
        <v>158</v>
      </c>
      <c r="G612" s="70" t="s">
        <v>2337</v>
      </c>
      <c r="H612" s="70" t="s">
        <v>2338</v>
      </c>
      <c r="I612" s="148"/>
      <c r="J612" s="71">
        <v>0</v>
      </c>
      <c r="K612" s="71">
        <v>7.8671774316234858E-2</v>
      </c>
      <c r="L612" s="71">
        <v>0</v>
      </c>
      <c r="M612" s="71">
        <v>0.60311537584472918</v>
      </c>
      <c r="N612" s="71">
        <v>0.39699936837575978</v>
      </c>
      <c r="O612" s="71">
        <v>0.14854639816110957</v>
      </c>
      <c r="P612" s="71">
        <v>0.70312618334658272</v>
      </c>
      <c r="Q612" s="71">
        <v>1.9623849814983899E-2</v>
      </c>
      <c r="R612" s="71">
        <v>12.273558440021761</v>
      </c>
      <c r="S612" s="71">
        <v>7.9179106599999979E-2</v>
      </c>
      <c r="T612" s="72"/>
      <c r="U612" s="71">
        <v>0</v>
      </c>
      <c r="V612" s="71">
        <v>42</v>
      </c>
      <c r="W612" s="71">
        <v>0</v>
      </c>
      <c r="X612" s="71">
        <v>171</v>
      </c>
      <c r="Y612" s="71">
        <v>174</v>
      </c>
      <c r="Z612" s="71">
        <v>93</v>
      </c>
      <c r="AA612" s="71">
        <v>146</v>
      </c>
      <c r="AB612" s="71">
        <v>318</v>
      </c>
      <c r="AC612" s="71">
        <v>2164295</v>
      </c>
      <c r="AD612" s="71">
        <v>7.9179106599999979E-2</v>
      </c>
      <c r="AE612" s="72"/>
      <c r="AF612" s="71">
        <v>0</v>
      </c>
      <c r="AG612" s="71">
        <v>63931.988484738242</v>
      </c>
      <c r="AH612" s="71">
        <v>0</v>
      </c>
      <c r="AI612" s="71">
        <v>978912.82707838435</v>
      </c>
      <c r="AJ612" s="71">
        <v>598895.02162755199</v>
      </c>
      <c r="AK612" s="71">
        <v>0</v>
      </c>
      <c r="AL612" s="71">
        <v>0</v>
      </c>
      <c r="AM612" s="71">
        <v>43309.206097281683</v>
      </c>
      <c r="AN612" s="71">
        <v>0</v>
      </c>
      <c r="AO612" s="71">
        <v>0</v>
      </c>
      <c r="AP612" s="71">
        <v>1685049.0432879564</v>
      </c>
      <c r="AQ612" s="72"/>
      <c r="AR612" s="71">
        <v>1</v>
      </c>
      <c r="AS612" s="71">
        <v>0</v>
      </c>
      <c r="AT612" s="71">
        <v>0</v>
      </c>
      <c r="AU612" s="71">
        <v>0</v>
      </c>
      <c r="AV612" s="71">
        <v>0</v>
      </c>
      <c r="AW612" s="71">
        <v>0</v>
      </c>
      <c r="AX612" s="71"/>
      <c r="AY612" s="72"/>
      <c r="AZ612" s="71">
        <v>6.4</v>
      </c>
      <c r="BA612" s="71">
        <v>0</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2354</v>
      </c>
      <c r="B613" s="70">
        <v>493</v>
      </c>
      <c r="C613" s="70">
        <v>17</v>
      </c>
      <c r="D613" s="70">
        <v>29</v>
      </c>
      <c r="E613" s="70">
        <v>2020</v>
      </c>
      <c r="F613" s="70" t="s">
        <v>159</v>
      </c>
      <c r="G613" s="70" t="s">
        <v>2337</v>
      </c>
      <c r="H613" s="70" t="s">
        <v>2338</v>
      </c>
      <c r="I613" s="148"/>
      <c r="J613" s="71">
        <v>0</v>
      </c>
      <c r="K613" s="71">
        <v>6.4248996459788307E-2</v>
      </c>
      <c r="L613" s="71">
        <v>0</v>
      </c>
      <c r="M613" s="71">
        <v>0.54482654973655253</v>
      </c>
      <c r="N613" s="71">
        <v>0.39210862313513783</v>
      </c>
      <c r="O613" s="71">
        <v>0.11615327610717797</v>
      </c>
      <c r="P613" s="71">
        <v>0.6524581767023564</v>
      </c>
      <c r="Q613" s="71">
        <v>1.8100942083468401E-2</v>
      </c>
      <c r="R613" s="71">
        <v>13.971863603115427</v>
      </c>
      <c r="S613" s="71">
        <v>7.9557954E-2</v>
      </c>
      <c r="T613" s="72"/>
      <c r="U613" s="71">
        <v>0</v>
      </c>
      <c r="V613" s="71">
        <v>34</v>
      </c>
      <c r="W613" s="71">
        <v>0</v>
      </c>
      <c r="X613" s="71">
        <v>177</v>
      </c>
      <c r="Y613" s="71">
        <v>171</v>
      </c>
      <c r="Z613" s="71">
        <v>83</v>
      </c>
      <c r="AA613" s="71">
        <v>144</v>
      </c>
      <c r="AB613" s="71">
        <v>307</v>
      </c>
      <c r="AC613" s="71">
        <v>2476789</v>
      </c>
      <c r="AD613" s="71">
        <v>7.9557954E-2</v>
      </c>
      <c r="AE613" s="72"/>
      <c r="AF613" s="71"/>
      <c r="AG613" s="71">
        <v>49154.669796981965</v>
      </c>
      <c r="AH613" s="71">
        <v>0</v>
      </c>
      <c r="AI613" s="71">
        <v>898026.55986728473</v>
      </c>
      <c r="AJ613" s="71">
        <v>607118.76630406978</v>
      </c>
      <c r="AK613" s="71"/>
      <c r="AL613" s="71"/>
      <c r="AM613" s="71">
        <v>40066.910841140074</v>
      </c>
      <c r="AN613" s="71"/>
      <c r="AO613" s="71"/>
      <c r="AP613" s="71">
        <v>1594366.9068094764</v>
      </c>
      <c r="AQ613" s="72"/>
      <c r="AR613" s="71">
        <v>1</v>
      </c>
      <c r="AS613" s="71">
        <v>0</v>
      </c>
      <c r="AT613" s="71">
        <v>0</v>
      </c>
      <c r="AU613" s="71">
        <v>0</v>
      </c>
      <c r="AV613" s="71">
        <v>0</v>
      </c>
      <c r="AW613" s="71">
        <v>0</v>
      </c>
      <c r="AX613" s="71"/>
      <c r="AY613" s="72"/>
      <c r="AZ613" s="71">
        <v>6.4</v>
      </c>
      <c r="BA613" s="71">
        <v>0</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2355</v>
      </c>
      <c r="B614" s="70">
        <v>493</v>
      </c>
      <c r="C614" s="70">
        <v>18</v>
      </c>
      <c r="D614" s="70">
        <v>29</v>
      </c>
      <c r="E614" s="70">
        <v>2021</v>
      </c>
      <c r="F614" s="70" t="s">
        <v>160</v>
      </c>
      <c r="G614" s="70" t="s">
        <v>2337</v>
      </c>
      <c r="H614" s="70" t="s">
        <v>2338</v>
      </c>
      <c r="I614" s="148"/>
      <c r="J614" s="71">
        <v>0</v>
      </c>
      <c r="K614" s="71">
        <v>7.358733879205899E-2</v>
      </c>
      <c r="L614" s="71">
        <v>0</v>
      </c>
      <c r="M614" s="71">
        <v>0.59591604517186936</v>
      </c>
      <c r="N614" s="71">
        <v>0.37675223837657768</v>
      </c>
      <c r="O614" s="71">
        <v>0.11416739604880242</v>
      </c>
      <c r="P614" s="71">
        <v>0.66446521593279628</v>
      </c>
      <c r="Q614" s="71">
        <v>1.74577451118334E-2</v>
      </c>
      <c r="R614" s="71">
        <v>14.729491735355611</v>
      </c>
      <c r="S614" s="71">
        <v>9.7948981199999993E-2</v>
      </c>
      <c r="T614" s="72"/>
      <c r="U614" s="71"/>
      <c r="V614" s="71">
        <v>34</v>
      </c>
      <c r="W614" s="71">
        <v>0</v>
      </c>
      <c r="X614" s="71">
        <v>177</v>
      </c>
      <c r="Y614" s="71">
        <v>163</v>
      </c>
      <c r="Z614" s="71">
        <v>84</v>
      </c>
      <c r="AA614" s="71">
        <v>143</v>
      </c>
      <c r="AB614" s="71">
        <v>299</v>
      </c>
      <c r="AC614" s="71">
        <v>2533066.9999999995</v>
      </c>
      <c r="AD614" s="71">
        <v>9.7948981199999993E-2</v>
      </c>
      <c r="AE614" s="72"/>
      <c r="AF614" s="71">
        <v>0</v>
      </c>
      <c r="AG614" s="71">
        <v>56419.186750425622</v>
      </c>
      <c r="AH614" s="71">
        <v>0</v>
      </c>
      <c r="AI614" s="71">
        <v>970852.2248694984</v>
      </c>
      <c r="AJ614" s="71">
        <v>557772.26043052191</v>
      </c>
      <c r="AK614" s="71">
        <v>0</v>
      </c>
      <c r="AL614" s="71">
        <v>0</v>
      </c>
      <c r="AM614" s="71">
        <v>39247.902454533069</v>
      </c>
      <c r="AN614" s="71">
        <v>0</v>
      </c>
      <c r="AO614" s="71">
        <v>0</v>
      </c>
      <c r="AP614" s="71">
        <v>1624291.574504979</v>
      </c>
      <c r="AQ614" s="72"/>
      <c r="AR614" s="71">
        <v>1</v>
      </c>
      <c r="AS614" s="71">
        <v>0</v>
      </c>
      <c r="AT614" s="71">
        <v>0</v>
      </c>
      <c r="AU614" s="71">
        <v>0</v>
      </c>
      <c r="AV614" s="71">
        <v>0</v>
      </c>
      <c r="AW614" s="71">
        <v>0</v>
      </c>
      <c r="AX614" s="71"/>
      <c r="AY614" s="72"/>
      <c r="AZ614" s="71">
        <v>6.4</v>
      </c>
      <c r="BA614" s="71">
        <v>0</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2356</v>
      </c>
      <c r="B615" s="70">
        <v>493</v>
      </c>
      <c r="C615" s="70">
        <v>19</v>
      </c>
      <c r="D615" s="70">
        <v>29</v>
      </c>
      <c r="E615" s="70">
        <v>2022</v>
      </c>
      <c r="F615" s="70" t="s">
        <v>161</v>
      </c>
      <c r="G615" s="1064" t="s">
        <v>2337</v>
      </c>
      <c r="H615" s="70" t="s">
        <v>2338</v>
      </c>
      <c r="I615" s="148"/>
      <c r="J615" s="71">
        <v>0</v>
      </c>
      <c r="K615" s="71">
        <v>6.9459362454788648E-2</v>
      </c>
      <c r="L615" s="71">
        <v>0</v>
      </c>
      <c r="M615" s="71">
        <v>0.58664701131139663</v>
      </c>
      <c r="N615" s="71">
        <v>0.3857630677211728</v>
      </c>
      <c r="O615" s="71">
        <v>0.11873205657591455</v>
      </c>
      <c r="P615" s="71">
        <v>0.62702689441801374</v>
      </c>
      <c r="Q615" s="71">
        <v>1.7189994012068603E-2</v>
      </c>
      <c r="R615" s="71">
        <v>14.937029773622056</v>
      </c>
      <c r="S615" s="71">
        <v>9.7948981199999993E-2</v>
      </c>
      <c r="T615" s="72"/>
      <c r="U615" s="71"/>
      <c r="V615" s="71">
        <v>34</v>
      </c>
      <c r="W615" s="71">
        <v>0</v>
      </c>
      <c r="X615" s="71">
        <v>177</v>
      </c>
      <c r="Y615" s="71">
        <v>164</v>
      </c>
      <c r="Z615" s="71">
        <v>83</v>
      </c>
      <c r="AA615" s="71">
        <v>137</v>
      </c>
      <c r="AB615" s="71">
        <v>292</v>
      </c>
      <c r="AC615" s="71">
        <v>2601019.9999999995</v>
      </c>
      <c r="AD615" s="71">
        <v>9.7948981199999993E-2</v>
      </c>
      <c r="AE615" s="72"/>
      <c r="AF615" s="71">
        <v>0</v>
      </c>
      <c r="AG615" s="71">
        <v>57013.230389308221</v>
      </c>
      <c r="AH615" s="71">
        <v>0</v>
      </c>
      <c r="AI615" s="71">
        <v>944401.74276042904</v>
      </c>
      <c r="AJ615" s="71">
        <v>599193.41177337279</v>
      </c>
      <c r="AK615" s="71">
        <v>0</v>
      </c>
      <c r="AL615" s="71">
        <v>0</v>
      </c>
      <c r="AM615" s="71">
        <v>37705.169966877744</v>
      </c>
      <c r="AN615" s="71">
        <v>0</v>
      </c>
      <c r="AO615" s="71">
        <v>0</v>
      </c>
      <c r="AP615" s="71">
        <v>1638313.5548899877</v>
      </c>
      <c r="AQ615" s="72"/>
      <c r="AR615" s="71">
        <v>1</v>
      </c>
      <c r="AS615" s="71">
        <v>0</v>
      </c>
      <c r="AT615" s="71">
        <v>0</v>
      </c>
      <c r="AU615" s="71">
        <v>0</v>
      </c>
      <c r="AV615" s="71">
        <v>0</v>
      </c>
      <c r="AW615" s="71">
        <v>0</v>
      </c>
      <c r="AX615" s="71"/>
      <c r="AY615" s="72"/>
      <c r="AZ615" s="71">
        <v>6.4</v>
      </c>
      <c r="BA615" s="71">
        <v>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2357</v>
      </c>
      <c r="B616" s="70">
        <v>493</v>
      </c>
      <c r="C616" s="70">
        <v>20</v>
      </c>
      <c r="D616" s="70">
        <v>29</v>
      </c>
      <c r="E616" s="70">
        <v>2023</v>
      </c>
      <c r="F616" s="70" t="s">
        <v>1539</v>
      </c>
      <c r="G616" s="1064" t="s">
        <v>2337</v>
      </c>
      <c r="H616" s="70" t="s">
        <v>2338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0</v>
      </c>
      <c r="AV616" s="71">
        <v>0</v>
      </c>
      <c r="AW616" s="71">
        <v>0</v>
      </c>
      <c r="AX616" s="71"/>
      <c r="AY616" s="72"/>
      <c r="AZ616" s="71">
        <v>6.4</v>
      </c>
      <c r="BA616" s="71">
        <v>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2358</v>
      </c>
      <c r="B617" s="70">
        <v>493</v>
      </c>
      <c r="C617" s="70">
        <v>21</v>
      </c>
      <c r="D617" s="70">
        <v>29</v>
      </c>
      <c r="E617" s="70">
        <v>2024</v>
      </c>
      <c r="F617" s="70" t="s">
        <v>1554</v>
      </c>
      <c r="G617" s="70" t="s">
        <v>2337</v>
      </c>
      <c r="H617" s="70" t="s">
        <v>2338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2359</v>
      </c>
      <c r="B618" s="70">
        <v>494</v>
      </c>
      <c r="C618" s="70">
        <v>1</v>
      </c>
      <c r="D618" s="70">
        <v>30</v>
      </c>
      <c r="E618" s="70">
        <v>1990</v>
      </c>
      <c r="F618" s="70" t="s">
        <v>787</v>
      </c>
      <c r="G618" s="70" t="s">
        <v>2360</v>
      </c>
      <c r="H618" s="70" t="s">
        <v>2361</v>
      </c>
      <c r="I618" s="148"/>
      <c r="J618" s="71">
        <v>0</v>
      </c>
      <c r="K618" s="71">
        <v>0.2031500009269451</v>
      </c>
      <c r="L618" s="71">
        <v>0</v>
      </c>
      <c r="M618" s="71">
        <v>0.18220257323605049</v>
      </c>
      <c r="N618" s="71">
        <v>0.25813197493263279</v>
      </c>
      <c r="O618" s="71">
        <v>8.9956110081361493E-2</v>
      </c>
      <c r="P618" s="71">
        <v>0.68777747198668782</v>
      </c>
      <c r="Q618" s="71">
        <v>1.2502611367962701E-2</v>
      </c>
      <c r="R618" s="71">
        <v>0.20637776294041121</v>
      </c>
      <c r="S618" s="71">
        <v>1.5722640670038191E-2</v>
      </c>
      <c r="T618" s="72"/>
      <c r="U618" s="71">
        <v>0</v>
      </c>
      <c r="V618" s="71">
        <v>78</v>
      </c>
      <c r="W618" s="71">
        <v>0</v>
      </c>
      <c r="X618" s="71">
        <v>76</v>
      </c>
      <c r="Y618" s="71">
        <v>113</v>
      </c>
      <c r="Z618" s="71">
        <v>37</v>
      </c>
      <c r="AA618" s="71">
        <v>167</v>
      </c>
      <c r="AB618" s="71">
        <v>203</v>
      </c>
      <c r="AC618" s="71">
        <v>35745</v>
      </c>
      <c r="AD618" s="71">
        <v>1.5722640670038191E-2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2362</v>
      </c>
      <c r="B619" s="70">
        <v>495</v>
      </c>
      <c r="C619" s="70">
        <v>2</v>
      </c>
      <c r="D619" s="70">
        <v>30</v>
      </c>
      <c r="E619" s="70">
        <v>2005</v>
      </c>
      <c r="F619" s="70" t="s">
        <v>789</v>
      </c>
      <c r="G619" s="70" t="s">
        <v>2360</v>
      </c>
      <c r="H619" s="70" t="s">
        <v>2361</v>
      </c>
      <c r="I619" s="148"/>
      <c r="J619" s="71">
        <v>0</v>
      </c>
      <c r="K619" s="71">
        <v>0.1066930867673223</v>
      </c>
      <c r="L619" s="71">
        <v>0</v>
      </c>
      <c r="M619" s="71">
        <v>9.237891555703398E-2</v>
      </c>
      <c r="N619" s="71">
        <v>0.30437790947848209</v>
      </c>
      <c r="O619" s="71">
        <v>0.1260594099668971</v>
      </c>
      <c r="P619" s="71">
        <v>0.87498745039795445</v>
      </c>
      <c r="Q619" s="71">
        <v>1.1488291803393001E-2</v>
      </c>
      <c r="R619" s="71">
        <v>0.35254905196665692</v>
      </c>
      <c r="S619" s="71">
        <v>1.350733E-2</v>
      </c>
      <c r="T619" s="72"/>
      <c r="U619" s="71">
        <v>0</v>
      </c>
      <c r="V619" s="71">
        <v>50</v>
      </c>
      <c r="W619" s="71">
        <v>0</v>
      </c>
      <c r="X619" s="71">
        <v>22</v>
      </c>
      <c r="Y619" s="71">
        <v>115</v>
      </c>
      <c r="Z619" s="71">
        <v>60</v>
      </c>
      <c r="AA619" s="71">
        <v>174</v>
      </c>
      <c r="AB619" s="71">
        <v>195</v>
      </c>
      <c r="AC619" s="71">
        <v>62341</v>
      </c>
      <c r="AD619" s="71">
        <v>1.350733E-2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2363</v>
      </c>
      <c r="B620" s="70">
        <v>496</v>
      </c>
      <c r="C620" s="70">
        <v>3</v>
      </c>
      <c r="D620" s="70">
        <v>30</v>
      </c>
      <c r="E620" s="70">
        <v>2006</v>
      </c>
      <c r="F620" s="70" t="s">
        <v>790</v>
      </c>
      <c r="G620" s="70" t="s">
        <v>2360</v>
      </c>
      <c r="H620" s="70" t="s">
        <v>2361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2364</v>
      </c>
      <c r="B621" s="70">
        <v>497</v>
      </c>
      <c r="C621" s="70">
        <v>4</v>
      </c>
      <c r="D621" s="70">
        <v>30</v>
      </c>
      <c r="E621" s="70">
        <v>2007</v>
      </c>
      <c r="F621" s="70" t="s">
        <v>791</v>
      </c>
      <c r="G621" s="70" t="s">
        <v>2360</v>
      </c>
      <c r="H621" s="70" t="s">
        <v>2361</v>
      </c>
      <c r="I621" s="148"/>
      <c r="J621" s="71">
        <v>0</v>
      </c>
      <c r="K621" s="71">
        <v>0.1232490820657756</v>
      </c>
      <c r="L621" s="71">
        <v>0</v>
      </c>
      <c r="M621" s="71">
        <v>0.34497346670624601</v>
      </c>
      <c r="N621" s="71">
        <v>0.28058127724136162</v>
      </c>
      <c r="O621" s="71">
        <v>0.1030737647757487</v>
      </c>
      <c r="P621" s="71">
        <v>0.83235972989320883</v>
      </c>
      <c r="Q621" s="71">
        <v>1.07612272351263E-2</v>
      </c>
      <c r="R621" s="71">
        <v>0.35051651981952459</v>
      </c>
      <c r="S621" s="71">
        <v>2.7014659999999999E-2</v>
      </c>
      <c r="T621" s="72"/>
      <c r="U621" s="71">
        <v>0</v>
      </c>
      <c r="V621" s="71">
        <v>52</v>
      </c>
      <c r="W621" s="71">
        <v>0</v>
      </c>
      <c r="X621" s="71">
        <v>88</v>
      </c>
      <c r="Y621" s="71">
        <v>101</v>
      </c>
      <c r="Z621" s="71">
        <v>51</v>
      </c>
      <c r="AA621" s="71">
        <v>163</v>
      </c>
      <c r="AB621" s="71">
        <v>173</v>
      </c>
      <c r="AC621" s="71">
        <v>63760</v>
      </c>
      <c r="AD621" s="71">
        <v>2.7014659999999999E-2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2365</v>
      </c>
      <c r="B622" s="70">
        <v>498</v>
      </c>
      <c r="C622" s="70">
        <v>5</v>
      </c>
      <c r="D622" s="70">
        <v>30</v>
      </c>
      <c r="E622" s="70">
        <v>2008</v>
      </c>
      <c r="F622" s="70" t="s">
        <v>792</v>
      </c>
      <c r="G622" s="70" t="s">
        <v>2360</v>
      </c>
      <c r="H622" s="70" t="s">
        <v>2361</v>
      </c>
      <c r="I622" s="148"/>
      <c r="J622" s="71">
        <v>0</v>
      </c>
      <c r="K622" s="71">
        <v>9.7768620180209723E-2</v>
      </c>
      <c r="L622" s="71">
        <v>0</v>
      </c>
      <c r="M622" s="71">
        <v>0.34424808164198623</v>
      </c>
      <c r="N622" s="71">
        <v>0.25672797201388681</v>
      </c>
      <c r="O622" s="71">
        <v>9.3721153885193531E-2</v>
      </c>
      <c r="P622" s="71">
        <v>0.84671317816282476</v>
      </c>
      <c r="Q622" s="71">
        <v>9.6079391158833006E-3</v>
      </c>
      <c r="R622" s="71">
        <v>0.35356730943558351</v>
      </c>
      <c r="S622" s="71">
        <v>0</v>
      </c>
      <c r="T622" s="72"/>
      <c r="U622" s="71">
        <v>0</v>
      </c>
      <c r="V622" s="71">
        <v>52</v>
      </c>
      <c r="W622" s="71">
        <v>0</v>
      </c>
      <c r="X622" s="71">
        <v>88</v>
      </c>
      <c r="Y622" s="71">
        <v>94</v>
      </c>
      <c r="Z622" s="71">
        <v>48</v>
      </c>
      <c r="AA622" s="71">
        <v>166</v>
      </c>
      <c r="AB622" s="71">
        <v>157</v>
      </c>
      <c r="AC622" s="71">
        <v>66784</v>
      </c>
      <c r="AD622" s="71">
        <v>0</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2366</v>
      </c>
      <c r="B623" s="70">
        <v>499</v>
      </c>
      <c r="C623" s="70">
        <v>6</v>
      </c>
      <c r="D623" s="70">
        <v>30</v>
      </c>
      <c r="E623" s="70">
        <v>2009</v>
      </c>
      <c r="F623" s="70" t="s">
        <v>176</v>
      </c>
      <c r="G623" s="70" t="s">
        <v>2360</v>
      </c>
      <c r="H623" s="70" t="s">
        <v>2361</v>
      </c>
      <c r="I623" s="148"/>
      <c r="J623" s="71">
        <v>0</v>
      </c>
      <c r="K623" s="71">
        <v>7.1753610033517448E-2</v>
      </c>
      <c r="L623" s="71">
        <v>0</v>
      </c>
      <c r="M623" s="71">
        <v>0.25676504279421719</v>
      </c>
      <c r="N623" s="71">
        <v>0.24425330198462919</v>
      </c>
      <c r="O623" s="71">
        <v>8.7038326742345004E-2</v>
      </c>
      <c r="P623" s="71">
        <v>0.81482692805415147</v>
      </c>
      <c r="Q623" s="71">
        <v>9.6190641288381E-3</v>
      </c>
      <c r="R623" s="71">
        <v>0.30828061628768322</v>
      </c>
      <c r="S623" s="71">
        <v>3.4001209999999997E-2</v>
      </c>
      <c r="T623" s="72"/>
      <c r="U623" s="71">
        <v>0</v>
      </c>
      <c r="V623" s="71">
        <v>44</v>
      </c>
      <c r="W623" s="71">
        <v>0</v>
      </c>
      <c r="X623" s="71">
        <v>75</v>
      </c>
      <c r="Y623" s="71">
        <v>98</v>
      </c>
      <c r="Z623" s="71">
        <v>44</v>
      </c>
      <c r="AA623" s="71">
        <v>164</v>
      </c>
      <c r="AB623" s="71">
        <v>165</v>
      </c>
      <c r="AC623" s="71">
        <v>56808</v>
      </c>
      <c r="AD623" s="71">
        <v>3.4001209999999997E-2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0</v>
      </c>
      <c r="BK623" s="71">
        <v>0</v>
      </c>
      <c r="BL623" s="71">
        <v>0</v>
      </c>
      <c r="BM623" s="71">
        <v>0</v>
      </c>
      <c r="BN623" s="72"/>
      <c r="BO623" s="71">
        <v>0</v>
      </c>
      <c r="BP623" s="71">
        <v>0</v>
      </c>
      <c r="BQ623" s="71">
        <v>0</v>
      </c>
      <c r="BR623" s="71">
        <v>0</v>
      </c>
      <c r="BS623" s="71">
        <v>0</v>
      </c>
      <c r="BT623" s="71">
        <v>0</v>
      </c>
      <c r="BU623"/>
      <c r="BV623" s="70">
        <v>0</v>
      </c>
      <c r="BW623" s="70">
        <v>0</v>
      </c>
      <c r="BX623" s="70">
        <v>0</v>
      </c>
      <c r="BY623" s="70">
        <v>0</v>
      </c>
      <c r="BZ623" s="70">
        <v>0</v>
      </c>
      <c r="CA623" s="70">
        <v>0</v>
      </c>
      <c r="CB623" s="70">
        <v>0</v>
      </c>
      <c r="CC623" s="70">
        <v>0</v>
      </c>
      <c r="CD623" s="70">
        <v>0</v>
      </c>
    </row>
    <row r="624" spans="1:82">
      <c r="A624" s="70" t="s">
        <v>2367</v>
      </c>
      <c r="B624" s="70">
        <v>500</v>
      </c>
      <c r="C624" s="70">
        <v>7</v>
      </c>
      <c r="D624" s="70">
        <v>30</v>
      </c>
      <c r="E624" s="70">
        <v>2010</v>
      </c>
      <c r="F624" s="70" t="s">
        <v>177</v>
      </c>
      <c r="G624" s="70" t="s">
        <v>2360</v>
      </c>
      <c r="H624" s="70" t="s">
        <v>2361</v>
      </c>
      <c r="I624" s="148"/>
      <c r="J624" s="71">
        <v>0</v>
      </c>
      <c r="K624" s="71">
        <v>6.4324303876156161E-2</v>
      </c>
      <c r="L624" s="71">
        <v>0</v>
      </c>
      <c r="M624" s="71">
        <v>0.25975191914873003</v>
      </c>
      <c r="N624" s="71">
        <v>0.25014602827934479</v>
      </c>
      <c r="O624" s="71">
        <v>8.2697759254069358E-2</v>
      </c>
      <c r="P624" s="71">
        <v>0.82550594341339101</v>
      </c>
      <c r="Q624" s="71">
        <v>1.03426242541766E-2</v>
      </c>
      <c r="R624" s="71">
        <v>0.3401791665438782</v>
      </c>
      <c r="S624" s="71">
        <v>3.2603899999999998E-2</v>
      </c>
      <c r="T624" s="72"/>
      <c r="U624" s="71">
        <v>0</v>
      </c>
      <c r="V624" s="71">
        <v>44</v>
      </c>
      <c r="W624" s="71">
        <v>0</v>
      </c>
      <c r="X624" s="71">
        <v>75</v>
      </c>
      <c r="Y624" s="71">
        <v>99</v>
      </c>
      <c r="Z624" s="71">
        <v>42</v>
      </c>
      <c r="AA624" s="71">
        <v>162</v>
      </c>
      <c r="AB624" s="71">
        <v>170</v>
      </c>
      <c r="AC624" s="71">
        <v>59405</v>
      </c>
      <c r="AD624" s="71">
        <v>3.2603899999999998E-2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0</v>
      </c>
      <c r="BK624" s="71">
        <v>0</v>
      </c>
      <c r="BL624" s="71">
        <v>0</v>
      </c>
      <c r="BM624" s="71">
        <v>0</v>
      </c>
      <c r="BN624" s="72"/>
      <c r="BO624" s="71">
        <v>0</v>
      </c>
      <c r="BP624" s="71">
        <v>0</v>
      </c>
      <c r="BQ624" s="71">
        <v>0</v>
      </c>
      <c r="BR624" s="71">
        <v>0</v>
      </c>
      <c r="BS624" s="71">
        <v>0</v>
      </c>
      <c r="BT624" s="71">
        <v>0</v>
      </c>
      <c r="BU624"/>
      <c r="BV624" s="70">
        <v>0</v>
      </c>
      <c r="BW624" s="70">
        <v>0</v>
      </c>
      <c r="BX624" s="70">
        <v>0</v>
      </c>
      <c r="BY624" s="70">
        <v>0</v>
      </c>
      <c r="BZ624" s="70">
        <v>0</v>
      </c>
      <c r="CA624" s="70">
        <v>0</v>
      </c>
      <c r="CB624" s="70">
        <v>0</v>
      </c>
      <c r="CC624" s="70">
        <v>0</v>
      </c>
      <c r="CD624" s="70">
        <v>0</v>
      </c>
    </row>
    <row r="625" spans="1:82">
      <c r="A625" s="70" t="s">
        <v>2368</v>
      </c>
      <c r="B625" s="70">
        <v>501</v>
      </c>
      <c r="C625" s="70">
        <v>8</v>
      </c>
      <c r="D625" s="70">
        <v>30</v>
      </c>
      <c r="E625" s="70">
        <v>2011</v>
      </c>
      <c r="F625" s="70" t="s">
        <v>178</v>
      </c>
      <c r="G625" s="70" t="s">
        <v>2360</v>
      </c>
      <c r="H625" s="70" t="s">
        <v>2361</v>
      </c>
      <c r="I625" s="148"/>
      <c r="J625" s="71">
        <v>0</v>
      </c>
      <c r="K625" s="71">
        <v>9.7107268781804104E-2</v>
      </c>
      <c r="L625" s="71">
        <v>0</v>
      </c>
      <c r="M625" s="71">
        <v>0.33030600643596292</v>
      </c>
      <c r="N625" s="71">
        <v>0.30061652691785468</v>
      </c>
      <c r="O625" s="71">
        <v>8.2866479384783365E-2</v>
      </c>
      <c r="P625" s="71">
        <v>0.81649552680187609</v>
      </c>
      <c r="Q625" s="71">
        <v>1.20002741484234E-2</v>
      </c>
      <c r="R625" s="71">
        <v>0.38282146934244288</v>
      </c>
      <c r="S625" s="71">
        <v>3.5398520000000003E-2</v>
      </c>
      <c r="T625" s="72"/>
      <c r="U625" s="71">
        <v>0</v>
      </c>
      <c r="V625" s="71">
        <v>44</v>
      </c>
      <c r="W625" s="71">
        <v>0</v>
      </c>
      <c r="X625" s="71">
        <v>75</v>
      </c>
      <c r="Y625" s="71">
        <v>103</v>
      </c>
      <c r="Z625" s="71">
        <v>43</v>
      </c>
      <c r="AA625" s="71">
        <v>165</v>
      </c>
      <c r="AB625" s="71">
        <v>171</v>
      </c>
      <c r="AC625" s="71">
        <v>66741</v>
      </c>
      <c r="AD625" s="71">
        <v>3.5398520000000003E-2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0</v>
      </c>
      <c r="BK625" s="71">
        <v>0</v>
      </c>
      <c r="BL625" s="71">
        <v>0</v>
      </c>
      <c r="BM625" s="71">
        <v>0</v>
      </c>
      <c r="BN625" s="72"/>
      <c r="BO625" s="71">
        <v>0</v>
      </c>
      <c r="BP625" s="71">
        <v>0</v>
      </c>
      <c r="BQ625" s="71">
        <v>0</v>
      </c>
      <c r="BR625" s="71">
        <v>0</v>
      </c>
      <c r="BS625" s="71">
        <v>0</v>
      </c>
      <c r="BT625" s="71">
        <v>0</v>
      </c>
      <c r="BU625"/>
      <c r="BV625" s="70">
        <v>0</v>
      </c>
      <c r="BW625" s="70">
        <v>0</v>
      </c>
      <c r="BX625" s="70">
        <v>0</v>
      </c>
      <c r="BY625" s="70">
        <v>0</v>
      </c>
      <c r="BZ625" s="70">
        <v>0</v>
      </c>
      <c r="CA625" s="70">
        <v>0</v>
      </c>
      <c r="CB625" s="70">
        <v>0</v>
      </c>
      <c r="CC625" s="70">
        <v>0</v>
      </c>
      <c r="CD625" s="70">
        <v>0</v>
      </c>
    </row>
    <row r="626" spans="1:82">
      <c r="A626" s="70" t="s">
        <v>2369</v>
      </c>
      <c r="B626" s="70">
        <v>502</v>
      </c>
      <c r="C626" s="70">
        <v>9</v>
      </c>
      <c r="D626" s="70">
        <v>30</v>
      </c>
      <c r="E626" s="70">
        <v>2012</v>
      </c>
      <c r="F626" s="70" t="s">
        <v>179</v>
      </c>
      <c r="G626" s="70" t="s">
        <v>2360</v>
      </c>
      <c r="H626" s="70" t="s">
        <v>2361</v>
      </c>
      <c r="I626" s="148"/>
      <c r="J626" s="71">
        <v>0</v>
      </c>
      <c r="K626" s="71">
        <v>9.5789468919443427E-2</v>
      </c>
      <c r="L626" s="71">
        <v>0</v>
      </c>
      <c r="M626" s="71">
        <v>0.34778379960566902</v>
      </c>
      <c r="N626" s="71">
        <v>0.32046607124320742</v>
      </c>
      <c r="O626" s="71">
        <v>9.1774203196889545E-2</v>
      </c>
      <c r="P626" s="71">
        <v>0.84104742964678247</v>
      </c>
      <c r="Q626" s="71">
        <v>1.25043344638936E-2</v>
      </c>
      <c r="R626" s="71">
        <v>0.4125795694980855</v>
      </c>
      <c r="S626" s="71">
        <v>3.5398520000000003E-2</v>
      </c>
      <c r="T626" s="72"/>
      <c r="U626" s="71">
        <v>0</v>
      </c>
      <c r="V626" s="71">
        <v>44</v>
      </c>
      <c r="W626" s="71">
        <v>0</v>
      </c>
      <c r="X626" s="71">
        <v>75</v>
      </c>
      <c r="Y626" s="71">
        <v>104</v>
      </c>
      <c r="Z626" s="71">
        <v>48</v>
      </c>
      <c r="AA626" s="71">
        <v>169</v>
      </c>
      <c r="AB626" s="71">
        <v>164</v>
      </c>
      <c r="AC626" s="71">
        <v>70066</v>
      </c>
      <c r="AD626" s="71">
        <v>3.5398520000000003E-2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0</v>
      </c>
      <c r="BK626" s="71">
        <v>0</v>
      </c>
      <c r="BL626" s="71">
        <v>0</v>
      </c>
      <c r="BM626" s="71">
        <v>0</v>
      </c>
      <c r="BN626" s="72"/>
      <c r="BO626" s="71">
        <v>0</v>
      </c>
      <c r="BP626" s="71">
        <v>0</v>
      </c>
      <c r="BQ626" s="71">
        <v>0</v>
      </c>
      <c r="BR626" s="71">
        <v>0</v>
      </c>
      <c r="BS626" s="71">
        <v>0</v>
      </c>
      <c r="BT626" s="71">
        <v>0</v>
      </c>
      <c r="BU626"/>
      <c r="BV626" s="70">
        <v>0</v>
      </c>
      <c r="BW626" s="70">
        <v>0</v>
      </c>
      <c r="BX626" s="70">
        <v>0</v>
      </c>
      <c r="BY626" s="70">
        <v>0</v>
      </c>
      <c r="BZ626" s="70">
        <v>0</v>
      </c>
      <c r="CA626" s="70">
        <v>0</v>
      </c>
      <c r="CB626" s="70">
        <v>0</v>
      </c>
      <c r="CC626" s="70">
        <v>0</v>
      </c>
      <c r="CD626" s="70">
        <v>0</v>
      </c>
    </row>
    <row r="627" spans="1:82">
      <c r="A627" s="70" t="s">
        <v>2370</v>
      </c>
      <c r="B627" s="70">
        <v>503</v>
      </c>
      <c r="C627" s="70">
        <v>10</v>
      </c>
      <c r="D627" s="70">
        <v>30</v>
      </c>
      <c r="E627" s="70">
        <v>2013</v>
      </c>
      <c r="F627" s="70" t="s">
        <v>180</v>
      </c>
      <c r="G627" s="70" t="s">
        <v>2360</v>
      </c>
      <c r="H627" s="70" t="s">
        <v>2361</v>
      </c>
      <c r="I627" s="148"/>
      <c r="J627" s="71">
        <v>0</v>
      </c>
      <c r="K627" s="71">
        <v>8.2601967419317315E-2</v>
      </c>
      <c r="L627" s="71">
        <v>0</v>
      </c>
      <c r="M627" s="71">
        <v>0.37004870629913861</v>
      </c>
      <c r="N627" s="71">
        <v>0.32290491371248747</v>
      </c>
      <c r="O627" s="71">
        <v>9.7003010394938693E-2</v>
      </c>
      <c r="P627" s="71">
        <v>0.87918404990017018</v>
      </c>
      <c r="Q627" s="71">
        <v>1.31503319456603E-2</v>
      </c>
      <c r="R627" s="71">
        <v>0.4097138114835337</v>
      </c>
      <c r="S627" s="71">
        <v>3.5398520000000003E-2</v>
      </c>
      <c r="T627" s="72"/>
      <c r="U627" s="71">
        <v>0</v>
      </c>
      <c r="V627" s="71">
        <v>44</v>
      </c>
      <c r="W627" s="71">
        <v>0</v>
      </c>
      <c r="X627" s="71">
        <v>75</v>
      </c>
      <c r="Y627" s="71">
        <v>109</v>
      </c>
      <c r="Z627" s="71">
        <v>53</v>
      </c>
      <c r="AA627" s="71">
        <v>176</v>
      </c>
      <c r="AB627" s="71">
        <v>170</v>
      </c>
      <c r="AC627" s="71">
        <v>67919</v>
      </c>
      <c r="AD627" s="71">
        <v>3.5398520000000003E-2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0</v>
      </c>
      <c r="BK627" s="71">
        <v>0</v>
      </c>
      <c r="BL627" s="71">
        <v>0</v>
      </c>
      <c r="BM627" s="71">
        <v>0</v>
      </c>
      <c r="BN627" s="72"/>
      <c r="BO627" s="71">
        <v>0</v>
      </c>
      <c r="BP627" s="71">
        <v>0</v>
      </c>
      <c r="BQ627" s="71">
        <v>0</v>
      </c>
      <c r="BR627" s="71">
        <v>0</v>
      </c>
      <c r="BS627" s="71">
        <v>0</v>
      </c>
      <c r="BT627" s="71">
        <v>0</v>
      </c>
      <c r="BU627"/>
      <c r="BV627" s="70">
        <v>0</v>
      </c>
      <c r="BW627" s="70">
        <v>0</v>
      </c>
      <c r="BX627" s="70">
        <v>0</v>
      </c>
      <c r="BY627" s="70">
        <v>0</v>
      </c>
      <c r="BZ627" s="70">
        <v>0</v>
      </c>
      <c r="CA627" s="70">
        <v>0</v>
      </c>
      <c r="CB627" s="70">
        <v>0</v>
      </c>
      <c r="CC627" s="70">
        <v>0</v>
      </c>
      <c r="CD627" s="70">
        <v>0</v>
      </c>
    </row>
    <row r="628" spans="1:82">
      <c r="A628" s="70" t="s">
        <v>2371</v>
      </c>
      <c r="B628" s="70">
        <v>504</v>
      </c>
      <c r="C628" s="70">
        <v>11</v>
      </c>
      <c r="D628" s="70">
        <v>30</v>
      </c>
      <c r="E628" s="70">
        <v>2014</v>
      </c>
      <c r="F628" s="70" t="s">
        <v>181</v>
      </c>
      <c r="G628" s="70" t="s">
        <v>2360</v>
      </c>
      <c r="H628" s="70" t="s">
        <v>2361</v>
      </c>
      <c r="I628" s="148"/>
      <c r="J628" s="71">
        <v>0</v>
      </c>
      <c r="K628" s="71">
        <v>9.8170032629106854E-2</v>
      </c>
      <c r="L628" s="71">
        <v>0</v>
      </c>
      <c r="M628" s="71">
        <v>0.34848870429464468</v>
      </c>
      <c r="N628" s="71">
        <v>0.29500732614304448</v>
      </c>
      <c r="O628" s="71">
        <v>0.10947872835630951</v>
      </c>
      <c r="P628" s="71">
        <v>0.8887752433732109</v>
      </c>
      <c r="Q628" s="71">
        <v>1.2394307985376799E-2</v>
      </c>
      <c r="R628" s="71">
        <v>0.53309501209117005</v>
      </c>
      <c r="S628" s="71">
        <v>3.6330059999999997E-2</v>
      </c>
      <c r="T628" s="72"/>
      <c r="U628" s="71">
        <v>0</v>
      </c>
      <c r="V628" s="71">
        <v>50</v>
      </c>
      <c r="W628" s="71">
        <v>0</v>
      </c>
      <c r="X628" s="71">
        <v>78</v>
      </c>
      <c r="Y628" s="71">
        <v>111</v>
      </c>
      <c r="Z628" s="71">
        <v>63</v>
      </c>
      <c r="AA628" s="71">
        <v>177</v>
      </c>
      <c r="AB628" s="71">
        <v>167</v>
      </c>
      <c r="AC628" s="71">
        <v>88650</v>
      </c>
      <c r="AD628" s="71">
        <v>3.6330059999999997E-2</v>
      </c>
      <c r="AE628" s="72"/>
      <c r="AF628" s="71"/>
      <c r="AG628" s="71"/>
      <c r="AH628" s="71"/>
      <c r="AI628" s="71"/>
      <c r="AJ628" s="71"/>
      <c r="AK628" s="71"/>
      <c r="AL628" s="71"/>
      <c r="AM628" s="71"/>
      <c r="AN628" s="71"/>
      <c r="AO628" s="71"/>
      <c r="AP628" s="71"/>
      <c r="AQ628" s="72"/>
      <c r="AR628" s="71">
        <v>0</v>
      </c>
      <c r="AS628" s="71">
        <v>0</v>
      </c>
      <c r="AT628" s="71">
        <v>0</v>
      </c>
      <c r="AU628" s="71">
        <v>0</v>
      </c>
      <c r="AV628" s="71">
        <v>0</v>
      </c>
      <c r="AW628" s="71">
        <v>0</v>
      </c>
      <c r="AX628" s="71"/>
      <c r="AY628" s="72"/>
      <c r="AZ628" s="71">
        <v>0</v>
      </c>
      <c r="BA628" s="71">
        <v>0</v>
      </c>
      <c r="BB628" s="71">
        <v>0</v>
      </c>
      <c r="BC628" s="71">
        <v>0</v>
      </c>
      <c r="BD628" s="71">
        <v>0</v>
      </c>
      <c r="BE628" s="71">
        <v>0</v>
      </c>
      <c r="BF628" s="71"/>
      <c r="BG628" s="72"/>
      <c r="BH628" s="71">
        <v>0</v>
      </c>
      <c r="BI628" s="71">
        <v>0</v>
      </c>
      <c r="BJ628" s="71">
        <v>0</v>
      </c>
      <c r="BK628" s="71">
        <v>0</v>
      </c>
      <c r="BL628" s="71">
        <v>0</v>
      </c>
      <c r="BM628" s="71">
        <v>0</v>
      </c>
      <c r="BN628" s="72"/>
      <c r="BO628" s="71">
        <v>0</v>
      </c>
      <c r="BP628" s="71">
        <v>0</v>
      </c>
      <c r="BQ628" s="71">
        <v>0</v>
      </c>
      <c r="BR628" s="71">
        <v>0</v>
      </c>
      <c r="BS628" s="71">
        <v>0</v>
      </c>
      <c r="BT628" s="71">
        <v>0</v>
      </c>
      <c r="BU628"/>
      <c r="BV628" s="70">
        <v>0</v>
      </c>
      <c r="BW628" s="70">
        <v>0</v>
      </c>
      <c r="BX628" s="70">
        <v>0</v>
      </c>
      <c r="BY628" s="70">
        <v>0</v>
      </c>
      <c r="BZ628" s="70">
        <v>0</v>
      </c>
      <c r="CA628" s="70">
        <v>0</v>
      </c>
      <c r="CB628" s="70">
        <v>0</v>
      </c>
      <c r="CC628" s="70">
        <v>0</v>
      </c>
      <c r="CD628" s="70">
        <v>0</v>
      </c>
    </row>
    <row r="629" spans="1:82">
      <c r="A629" s="70" t="s">
        <v>2372</v>
      </c>
      <c r="B629" s="70">
        <v>505</v>
      </c>
      <c r="C629" s="70">
        <v>12</v>
      </c>
      <c r="D629" s="70">
        <v>30</v>
      </c>
      <c r="E629" s="70">
        <v>2015</v>
      </c>
      <c r="F629" s="70" t="s">
        <v>182</v>
      </c>
      <c r="G629" s="70" t="s">
        <v>2360</v>
      </c>
      <c r="H629" s="70" t="s">
        <v>2361</v>
      </c>
      <c r="I629" s="148"/>
      <c r="J629" s="71">
        <v>0</v>
      </c>
      <c r="K629" s="71">
        <v>0.10440516755346931</v>
      </c>
      <c r="L629" s="71">
        <v>0</v>
      </c>
      <c r="M629" s="71">
        <v>0.37077086625619021</v>
      </c>
      <c r="N629" s="71">
        <v>0.28840252032117442</v>
      </c>
      <c r="O629" s="71">
        <v>0.11531992936282022</v>
      </c>
      <c r="P629" s="71">
        <v>0.95480627837796561</v>
      </c>
      <c r="Q629" s="71">
        <v>1.2060574654906901E-2</v>
      </c>
      <c r="R629" s="71">
        <v>0.46783055585345923</v>
      </c>
      <c r="S629" s="71">
        <v>3.6795830000000002E-2</v>
      </c>
      <c r="T629" s="72"/>
      <c r="U629" s="71">
        <v>0</v>
      </c>
      <c r="V629" s="71">
        <v>50</v>
      </c>
      <c r="W629" s="71">
        <v>0</v>
      </c>
      <c r="X629" s="71">
        <v>78</v>
      </c>
      <c r="Y629" s="71">
        <v>109</v>
      </c>
      <c r="Z629" s="71">
        <v>67</v>
      </c>
      <c r="AA629" s="71">
        <v>190</v>
      </c>
      <c r="AB629" s="71">
        <v>166</v>
      </c>
      <c r="AC629" s="71">
        <v>79968</v>
      </c>
      <c r="AD629" s="71">
        <v>3.6795830000000002E-2</v>
      </c>
      <c r="AE629" s="72"/>
      <c r="AF629" s="71">
        <v>0</v>
      </c>
      <c r="AG629" s="71">
        <v>86538.249391774923</v>
      </c>
      <c r="AH629" s="71">
        <v>0</v>
      </c>
      <c r="AI629" s="71">
        <v>456378.10349058302</v>
      </c>
      <c r="AJ629" s="71">
        <v>425442.22094277188</v>
      </c>
      <c r="AK629" s="71">
        <v>0</v>
      </c>
      <c r="AL629" s="71">
        <v>0</v>
      </c>
      <c r="AM629" s="71">
        <v>22749.603656189989</v>
      </c>
      <c r="AN629" s="71">
        <v>0</v>
      </c>
      <c r="AO629" s="71">
        <v>0</v>
      </c>
      <c r="AP629" s="71">
        <v>991108.17748131976</v>
      </c>
      <c r="AQ629" s="72"/>
      <c r="AR629" s="71">
        <v>0</v>
      </c>
      <c r="AS629" s="71">
        <v>0</v>
      </c>
      <c r="AT629" s="71">
        <v>0</v>
      </c>
      <c r="AU629" s="71">
        <v>0</v>
      </c>
      <c r="AV629" s="71">
        <v>0</v>
      </c>
      <c r="AW629" s="71">
        <v>0</v>
      </c>
      <c r="AX629" s="71"/>
      <c r="AY629" s="72"/>
      <c r="AZ629" s="71">
        <v>0</v>
      </c>
      <c r="BA629" s="71">
        <v>0</v>
      </c>
      <c r="BB629" s="71">
        <v>0</v>
      </c>
      <c r="BC629" s="71">
        <v>0</v>
      </c>
      <c r="BD629" s="71">
        <v>0</v>
      </c>
      <c r="BE629" s="71">
        <v>0</v>
      </c>
      <c r="BF629" s="71"/>
      <c r="BG629" s="72"/>
      <c r="BH629" s="71">
        <v>0</v>
      </c>
      <c r="BI629" s="71">
        <v>0</v>
      </c>
      <c r="BJ629" s="71">
        <v>0</v>
      </c>
      <c r="BK629" s="71">
        <v>0</v>
      </c>
      <c r="BL629" s="71">
        <v>0</v>
      </c>
      <c r="BM629" s="71">
        <v>0</v>
      </c>
      <c r="BN629" s="72"/>
      <c r="BO629" s="71">
        <v>0</v>
      </c>
      <c r="BP629" s="71">
        <v>0</v>
      </c>
      <c r="BQ629" s="71">
        <v>0</v>
      </c>
      <c r="BR629" s="71">
        <v>0</v>
      </c>
      <c r="BS629" s="71">
        <v>0</v>
      </c>
      <c r="BT629" s="71">
        <v>0</v>
      </c>
      <c r="BU629"/>
      <c r="BV629" s="70">
        <v>0</v>
      </c>
      <c r="BW629" s="70">
        <v>0</v>
      </c>
      <c r="BX629" s="70">
        <v>0</v>
      </c>
      <c r="BY629" s="70">
        <v>0</v>
      </c>
      <c r="BZ629" s="70">
        <v>0</v>
      </c>
      <c r="CA629" s="70">
        <v>0</v>
      </c>
      <c r="CB629" s="70">
        <v>0</v>
      </c>
      <c r="CC629" s="70">
        <v>0</v>
      </c>
      <c r="CD629" s="70">
        <v>0</v>
      </c>
    </row>
    <row r="630" spans="1:82">
      <c r="A630" s="70" t="s">
        <v>2373</v>
      </c>
      <c r="B630" s="70">
        <v>506</v>
      </c>
      <c r="C630" s="70">
        <v>13</v>
      </c>
      <c r="D630" s="70">
        <v>30</v>
      </c>
      <c r="E630" s="70">
        <v>2016</v>
      </c>
      <c r="F630" s="70" t="s">
        <v>155</v>
      </c>
      <c r="G630" s="70" t="s">
        <v>2360</v>
      </c>
      <c r="H630" s="70" t="s">
        <v>2361</v>
      </c>
      <c r="I630" s="148"/>
      <c r="J630" s="71">
        <v>0</v>
      </c>
      <c r="K630" s="71">
        <v>0.10753610546183885</v>
      </c>
      <c r="L630" s="71">
        <v>0</v>
      </c>
      <c r="M630" s="71">
        <v>0.28558915899003623</v>
      </c>
      <c r="N630" s="71">
        <v>0.27105281676458998</v>
      </c>
      <c r="O630" s="71">
        <v>0.12752187758385652</v>
      </c>
      <c r="P630" s="71">
        <v>0.98632055261432572</v>
      </c>
      <c r="Q630" s="71">
        <v>1.1301124456208973E-2</v>
      </c>
      <c r="R630" s="71">
        <v>0.46565823455840283</v>
      </c>
      <c r="S630" s="71">
        <v>3.6795830000000002E-2</v>
      </c>
      <c r="T630" s="72"/>
      <c r="U630" s="71">
        <v>0</v>
      </c>
      <c r="V630" s="71">
        <v>50</v>
      </c>
      <c r="W630" s="71">
        <v>0</v>
      </c>
      <c r="X630" s="71">
        <v>78</v>
      </c>
      <c r="Y630" s="71">
        <v>108</v>
      </c>
      <c r="Z630" s="71">
        <v>75</v>
      </c>
      <c r="AA630" s="71">
        <v>203</v>
      </c>
      <c r="AB630" s="71">
        <v>160</v>
      </c>
      <c r="AC630" s="71">
        <v>79529.842765034409</v>
      </c>
      <c r="AD630" s="71">
        <v>3.6795830000000002E-2</v>
      </c>
      <c r="AE630" s="72"/>
      <c r="AF630" s="71">
        <v>0</v>
      </c>
      <c r="AG630" s="71">
        <v>85069.394427270934</v>
      </c>
      <c r="AH630" s="71">
        <v>0</v>
      </c>
      <c r="AI630" s="71">
        <v>441255.79387905862</v>
      </c>
      <c r="AJ630" s="71">
        <v>380393.46120789181</v>
      </c>
      <c r="AK630" s="71">
        <v>0</v>
      </c>
      <c r="AL630" s="71">
        <v>0</v>
      </c>
      <c r="AM630" s="71">
        <v>21944.364208250361</v>
      </c>
      <c r="AN630" s="71">
        <v>0</v>
      </c>
      <c r="AO630" s="71">
        <v>0</v>
      </c>
      <c r="AP630" s="71">
        <v>928663.01372247166</v>
      </c>
      <c r="AQ630" s="72"/>
      <c r="AR630" s="71">
        <v>0</v>
      </c>
      <c r="AS630" s="71">
        <v>0</v>
      </c>
      <c r="AT630" s="71">
        <v>0</v>
      </c>
      <c r="AU630" s="71">
        <v>0</v>
      </c>
      <c r="AV630" s="71">
        <v>0</v>
      </c>
      <c r="AW630" s="71">
        <v>0</v>
      </c>
      <c r="AX630" s="71"/>
      <c r="AY630" s="72"/>
      <c r="AZ630" s="71">
        <v>0</v>
      </c>
      <c r="BA630" s="71">
        <v>0</v>
      </c>
      <c r="BB630" s="71">
        <v>0</v>
      </c>
      <c r="BC630" s="71">
        <v>0</v>
      </c>
      <c r="BD630" s="71">
        <v>0</v>
      </c>
      <c r="BE630" s="71">
        <v>0</v>
      </c>
      <c r="BF630" s="71"/>
      <c r="BG630" s="72"/>
      <c r="BH630" s="71">
        <v>0</v>
      </c>
      <c r="BI630" s="71">
        <v>0</v>
      </c>
      <c r="BJ630" s="71">
        <v>0</v>
      </c>
      <c r="BK630" s="71">
        <v>0</v>
      </c>
      <c r="BL630" s="71">
        <v>0</v>
      </c>
      <c r="BM630" s="71">
        <v>0</v>
      </c>
      <c r="BN630" s="72"/>
      <c r="BO630" s="71">
        <v>0</v>
      </c>
      <c r="BP630" s="71">
        <v>0</v>
      </c>
      <c r="BQ630" s="71">
        <v>0</v>
      </c>
      <c r="BR630" s="71">
        <v>0</v>
      </c>
      <c r="BS630" s="71">
        <v>0</v>
      </c>
      <c r="BT630" s="71">
        <v>0</v>
      </c>
      <c r="BU630"/>
      <c r="BV630" s="70">
        <v>0</v>
      </c>
      <c r="BW630" s="70">
        <v>0</v>
      </c>
      <c r="BX630" s="70">
        <v>0</v>
      </c>
      <c r="BY630" s="70">
        <v>0</v>
      </c>
      <c r="BZ630" s="70">
        <v>0</v>
      </c>
      <c r="CA630" s="70">
        <v>0</v>
      </c>
      <c r="CB630" s="70">
        <v>0</v>
      </c>
      <c r="CC630" s="70">
        <v>0</v>
      </c>
      <c r="CD630" s="70">
        <v>0</v>
      </c>
    </row>
    <row r="631" spans="1:82">
      <c r="A631" s="70" t="s">
        <v>2374</v>
      </c>
      <c r="B631" s="70">
        <v>507</v>
      </c>
      <c r="C631" s="70">
        <v>14</v>
      </c>
      <c r="D631" s="70">
        <v>30</v>
      </c>
      <c r="E631" s="70">
        <v>2017</v>
      </c>
      <c r="F631" s="70" t="s">
        <v>156</v>
      </c>
      <c r="G631" s="70" t="s">
        <v>2360</v>
      </c>
      <c r="H631" s="70" t="s">
        <v>2361</v>
      </c>
      <c r="I631" s="148"/>
      <c r="J631" s="71">
        <v>0</v>
      </c>
      <c r="K631" s="71">
        <v>0.11001132400341676</v>
      </c>
      <c r="L631" s="71">
        <v>0</v>
      </c>
      <c r="M631" s="71">
        <v>0.28651811667832522</v>
      </c>
      <c r="N631" s="71">
        <v>0.27652626153130311</v>
      </c>
      <c r="O631" s="71">
        <v>0.14049394732089257</v>
      </c>
      <c r="P631" s="71">
        <v>0.9800725641158553</v>
      </c>
      <c r="Q631" s="71">
        <v>1.1338255359617201E-2</v>
      </c>
      <c r="R631" s="71">
        <v>0.60057186402459917</v>
      </c>
      <c r="S631" s="71">
        <v>3.7261599999999999E-2</v>
      </c>
      <c r="T631" s="72"/>
      <c r="U631" s="71">
        <v>0</v>
      </c>
      <c r="V631" s="71">
        <v>50</v>
      </c>
      <c r="W631" s="71">
        <v>0</v>
      </c>
      <c r="X631" s="71">
        <v>78</v>
      </c>
      <c r="Y631" s="71">
        <v>108</v>
      </c>
      <c r="Z631" s="71">
        <v>84</v>
      </c>
      <c r="AA631" s="71">
        <v>203</v>
      </c>
      <c r="AB631" s="71">
        <v>166</v>
      </c>
      <c r="AC631" s="71">
        <v>104607</v>
      </c>
      <c r="AD631" s="71">
        <v>3.7261599999999999E-2</v>
      </c>
      <c r="AE631" s="72"/>
      <c r="AF631" s="71">
        <v>0</v>
      </c>
      <c r="AG631" s="71">
        <v>88967.948569621702</v>
      </c>
      <c r="AH631" s="71">
        <v>0</v>
      </c>
      <c r="AI631" s="71">
        <v>461821.56884421129</v>
      </c>
      <c r="AJ631" s="71">
        <v>410096.08291814598</v>
      </c>
      <c r="AK631" s="71">
        <v>0</v>
      </c>
      <c r="AL631" s="71">
        <v>0</v>
      </c>
      <c r="AM631" s="71">
        <v>22802.90244112123</v>
      </c>
      <c r="AN631" s="71">
        <v>0</v>
      </c>
      <c r="AO631" s="71">
        <v>0</v>
      </c>
      <c r="AP631" s="71">
        <v>983688.50277310004</v>
      </c>
      <c r="AQ631" s="72"/>
      <c r="AR631" s="71">
        <v>0</v>
      </c>
      <c r="AS631" s="71">
        <v>0</v>
      </c>
      <c r="AT631" s="71">
        <v>0</v>
      </c>
      <c r="AU631" s="71">
        <v>0</v>
      </c>
      <c r="AV631" s="71">
        <v>0</v>
      </c>
      <c r="AW631" s="71">
        <v>0</v>
      </c>
      <c r="AX631" s="71"/>
      <c r="AY631" s="72"/>
      <c r="AZ631" s="71">
        <v>0</v>
      </c>
      <c r="BA631" s="71">
        <v>0</v>
      </c>
      <c r="BB631" s="71">
        <v>0</v>
      </c>
      <c r="BC631" s="71">
        <v>0</v>
      </c>
      <c r="BD631" s="71">
        <v>0</v>
      </c>
      <c r="BE631" s="71">
        <v>0</v>
      </c>
      <c r="BF631" s="71"/>
      <c r="BG631" s="72"/>
      <c r="BH631" s="71">
        <v>0</v>
      </c>
      <c r="BI631" s="71">
        <v>0</v>
      </c>
      <c r="BJ631" s="71">
        <v>0</v>
      </c>
      <c r="BK631" s="71">
        <v>0</v>
      </c>
      <c r="BL631" s="71">
        <v>0</v>
      </c>
      <c r="BM631" s="71">
        <v>0</v>
      </c>
      <c r="BN631" s="72"/>
      <c r="BO631" s="71">
        <v>0</v>
      </c>
      <c r="BP631" s="71">
        <v>0</v>
      </c>
      <c r="BQ631" s="71">
        <v>0</v>
      </c>
      <c r="BR631" s="71">
        <v>0</v>
      </c>
      <c r="BS631" s="71">
        <v>0</v>
      </c>
      <c r="BT631" s="71">
        <v>0</v>
      </c>
      <c r="BU631"/>
      <c r="BV631" s="70">
        <v>0</v>
      </c>
      <c r="BW631" s="70">
        <v>0</v>
      </c>
      <c r="BX631" s="70">
        <v>0</v>
      </c>
      <c r="BY631" s="70">
        <v>0</v>
      </c>
      <c r="BZ631" s="70">
        <v>0</v>
      </c>
      <c r="CA631" s="70">
        <v>0</v>
      </c>
      <c r="CB631" s="70">
        <v>0</v>
      </c>
      <c r="CC631" s="70">
        <v>0</v>
      </c>
      <c r="CD631" s="70">
        <v>0</v>
      </c>
    </row>
    <row r="632" spans="1:82">
      <c r="A632" s="70" t="s">
        <v>2375</v>
      </c>
      <c r="B632" s="70">
        <v>508</v>
      </c>
      <c r="C632" s="70">
        <v>15</v>
      </c>
      <c r="D632" s="70">
        <v>30</v>
      </c>
      <c r="E632" s="70">
        <v>2018</v>
      </c>
      <c r="F632" s="70" t="s">
        <v>183</v>
      </c>
      <c r="G632" s="70" t="s">
        <v>2360</v>
      </c>
      <c r="H632" s="70" t="s">
        <v>2361</v>
      </c>
      <c r="I632" s="148"/>
      <c r="J632" s="71">
        <v>0</v>
      </c>
      <c r="K632" s="71">
        <v>0.10342409801230033</v>
      </c>
      <c r="L632" s="71">
        <v>0</v>
      </c>
      <c r="M632" s="71">
        <v>0.28433342059251865</v>
      </c>
      <c r="N632" s="71">
        <v>0.26552238536827311</v>
      </c>
      <c r="O632" s="71">
        <v>0.12472538479741781</v>
      </c>
      <c r="P632" s="71">
        <v>1.0181155408696858</v>
      </c>
      <c r="Q632" s="71">
        <v>1.00775525074517E-2</v>
      </c>
      <c r="R632" s="71">
        <v>0.69630280392378352</v>
      </c>
      <c r="S632" s="71">
        <v>2.7946199999999997E-2</v>
      </c>
      <c r="T632" s="72"/>
      <c r="U632" s="71">
        <v>0</v>
      </c>
      <c r="V632" s="71">
        <v>50</v>
      </c>
      <c r="W632" s="71">
        <v>0</v>
      </c>
      <c r="X632" s="71">
        <v>78</v>
      </c>
      <c r="Y632" s="71">
        <v>109</v>
      </c>
      <c r="Z632" s="71">
        <v>76</v>
      </c>
      <c r="AA632" s="71">
        <v>213</v>
      </c>
      <c r="AB632" s="71">
        <v>159</v>
      </c>
      <c r="AC632" s="71">
        <v>120806</v>
      </c>
      <c r="AD632" s="71">
        <v>2.7946200000000001E-2</v>
      </c>
      <c r="AE632" s="72"/>
      <c r="AF632" s="71">
        <v>0</v>
      </c>
      <c r="AG632" s="71">
        <v>78908.173929282973</v>
      </c>
      <c r="AH632" s="71">
        <v>0</v>
      </c>
      <c r="AI632" s="71">
        <v>442243.22561818041</v>
      </c>
      <c r="AJ632" s="71">
        <v>386162.07418763079</v>
      </c>
      <c r="AK632" s="71">
        <v>0</v>
      </c>
      <c r="AL632" s="71">
        <v>0</v>
      </c>
      <c r="AM632" s="71">
        <v>21886.526603152171</v>
      </c>
      <c r="AN632" s="71">
        <v>0</v>
      </c>
      <c r="AO632" s="71">
        <v>0</v>
      </c>
      <c r="AP632" s="71">
        <v>929200.00033824635</v>
      </c>
      <c r="AQ632" s="72"/>
      <c r="AR632" s="71">
        <v>0</v>
      </c>
      <c r="AS632" s="71">
        <v>0</v>
      </c>
      <c r="AT632" s="71">
        <v>0</v>
      </c>
      <c r="AU632" s="71">
        <v>0</v>
      </c>
      <c r="AV632" s="71">
        <v>0</v>
      </c>
      <c r="AW632" s="71">
        <v>0</v>
      </c>
      <c r="AX632" s="71"/>
      <c r="AY632" s="72"/>
      <c r="AZ632" s="71">
        <v>0</v>
      </c>
      <c r="BA632" s="71">
        <v>0</v>
      </c>
      <c r="BB632" s="71">
        <v>0</v>
      </c>
      <c r="BC632" s="71">
        <v>0</v>
      </c>
      <c r="BD632" s="71">
        <v>0</v>
      </c>
      <c r="BE632" s="71">
        <v>0</v>
      </c>
      <c r="BF632" s="71"/>
      <c r="BG632" s="72"/>
      <c r="BH632" s="71">
        <v>0</v>
      </c>
      <c r="BI632" s="71">
        <v>0</v>
      </c>
      <c r="BJ632" s="71">
        <v>0</v>
      </c>
      <c r="BK632" s="71">
        <v>0</v>
      </c>
      <c r="BL632" s="71">
        <v>0</v>
      </c>
      <c r="BM632" s="71">
        <v>0</v>
      </c>
      <c r="BN632" s="72"/>
      <c r="BO632" s="71">
        <v>0</v>
      </c>
      <c r="BP632" s="71">
        <v>0</v>
      </c>
      <c r="BQ632" s="71">
        <v>0</v>
      </c>
      <c r="BR632" s="71">
        <v>0</v>
      </c>
      <c r="BS632" s="71">
        <v>0</v>
      </c>
      <c r="BT632" s="71">
        <v>0</v>
      </c>
      <c r="BU632"/>
      <c r="BV632" s="70">
        <v>0</v>
      </c>
      <c r="BW632" s="70">
        <v>0</v>
      </c>
      <c r="BX632" s="70">
        <v>0</v>
      </c>
      <c r="BY632" s="70">
        <v>0</v>
      </c>
      <c r="BZ632" s="70">
        <v>0</v>
      </c>
      <c r="CA632" s="70">
        <v>0</v>
      </c>
      <c r="CB632" s="70">
        <v>0</v>
      </c>
      <c r="CC632" s="70">
        <v>0</v>
      </c>
      <c r="CD632" s="70">
        <v>0</v>
      </c>
    </row>
    <row r="633" spans="1:82">
      <c r="A633" s="70" t="s">
        <v>2376</v>
      </c>
      <c r="B633" s="70">
        <v>509</v>
      </c>
      <c r="C633" s="70">
        <v>16</v>
      </c>
      <c r="D633" s="70">
        <v>30</v>
      </c>
      <c r="E633" s="70">
        <v>2019</v>
      </c>
      <c r="F633" s="70" t="s">
        <v>158</v>
      </c>
      <c r="G633" s="70" t="s">
        <v>2360</v>
      </c>
      <c r="H633" s="70" t="s">
        <v>2361</v>
      </c>
      <c r="I633" s="148"/>
      <c r="J633" s="71">
        <v>0</v>
      </c>
      <c r="K633" s="71">
        <v>9.3656874185993874E-2</v>
      </c>
      <c r="L633" s="71">
        <v>0</v>
      </c>
      <c r="M633" s="71">
        <v>0.27510525915724487</v>
      </c>
      <c r="N633" s="71">
        <v>0.24869500662619431</v>
      </c>
      <c r="O633" s="71">
        <v>0.12778184788052435</v>
      </c>
      <c r="P633" s="71">
        <v>0.9198431576657351</v>
      </c>
      <c r="Q633" s="71">
        <v>1.0367316883387699E-2</v>
      </c>
      <c r="R633" s="71">
        <v>0.61176256648665162</v>
      </c>
      <c r="S633" s="71">
        <v>2.3754269999999997E-2</v>
      </c>
      <c r="T633" s="72"/>
      <c r="U633" s="71">
        <v>0</v>
      </c>
      <c r="V633" s="71">
        <v>50</v>
      </c>
      <c r="W633" s="71">
        <v>0</v>
      </c>
      <c r="X633" s="71">
        <v>78</v>
      </c>
      <c r="Y633" s="71">
        <v>109</v>
      </c>
      <c r="Z633" s="71">
        <v>80</v>
      </c>
      <c r="AA633" s="71">
        <v>191</v>
      </c>
      <c r="AB633" s="71">
        <v>168</v>
      </c>
      <c r="AC633" s="71">
        <v>107877</v>
      </c>
      <c r="AD633" s="71">
        <v>2.3754270000000001E-2</v>
      </c>
      <c r="AE633" s="72"/>
      <c r="AF633" s="71">
        <v>0</v>
      </c>
      <c r="AG633" s="71">
        <v>76109.510100878862</v>
      </c>
      <c r="AH633" s="71">
        <v>0</v>
      </c>
      <c r="AI633" s="71">
        <v>446521.64042171917</v>
      </c>
      <c r="AJ633" s="71">
        <v>375169.86987013317</v>
      </c>
      <c r="AK633" s="71">
        <v>0</v>
      </c>
      <c r="AL633" s="71">
        <v>0</v>
      </c>
      <c r="AM633" s="71">
        <v>22880.33529667712</v>
      </c>
      <c r="AN633" s="71">
        <v>0</v>
      </c>
      <c r="AO633" s="71">
        <v>0</v>
      </c>
      <c r="AP633" s="71">
        <v>920681.35568940837</v>
      </c>
      <c r="AQ633" s="72"/>
      <c r="AR633" s="71">
        <v>0</v>
      </c>
      <c r="AS633" s="71">
        <v>0</v>
      </c>
      <c r="AT633" s="71">
        <v>0</v>
      </c>
      <c r="AU633" s="71">
        <v>0</v>
      </c>
      <c r="AV633" s="71">
        <v>0</v>
      </c>
      <c r="AW633" s="71">
        <v>0</v>
      </c>
      <c r="AX633" s="71"/>
      <c r="AY633" s="72"/>
      <c r="AZ633" s="71">
        <v>0</v>
      </c>
      <c r="BA633" s="71">
        <v>0</v>
      </c>
      <c r="BB633" s="71">
        <v>0</v>
      </c>
      <c r="BC633" s="71">
        <v>0</v>
      </c>
      <c r="BD633" s="71">
        <v>0</v>
      </c>
      <c r="BE633" s="71">
        <v>0</v>
      </c>
      <c r="BF633" s="71"/>
      <c r="BG633" s="72"/>
      <c r="BH633" s="71">
        <v>0</v>
      </c>
      <c r="BI633" s="71">
        <v>0</v>
      </c>
      <c r="BJ633" s="71">
        <v>0</v>
      </c>
      <c r="BK633" s="71">
        <v>0</v>
      </c>
      <c r="BL633" s="71">
        <v>0</v>
      </c>
      <c r="BM633" s="71">
        <v>0</v>
      </c>
      <c r="BN633" s="72"/>
      <c r="BO633" s="71">
        <v>0</v>
      </c>
      <c r="BP633" s="71">
        <v>0</v>
      </c>
      <c r="BQ633" s="71">
        <v>0</v>
      </c>
      <c r="BR633" s="71">
        <v>0</v>
      </c>
      <c r="BS633" s="71">
        <v>0</v>
      </c>
      <c r="BT633" s="71">
        <v>0</v>
      </c>
      <c r="BU633"/>
      <c r="BV633" s="70">
        <v>0</v>
      </c>
      <c r="BW633" s="70">
        <v>0</v>
      </c>
      <c r="BX633" s="70">
        <v>0</v>
      </c>
      <c r="BY633" s="70">
        <v>0</v>
      </c>
      <c r="BZ633" s="70">
        <v>0</v>
      </c>
      <c r="CA633" s="70">
        <v>0</v>
      </c>
      <c r="CB633" s="70">
        <v>0</v>
      </c>
      <c r="CC633" s="70">
        <v>0</v>
      </c>
      <c r="CD633" s="70">
        <v>0</v>
      </c>
    </row>
    <row r="634" spans="1:82">
      <c r="A634" s="70" t="s">
        <v>2377</v>
      </c>
      <c r="B634" s="70">
        <v>510</v>
      </c>
      <c r="C634" s="70">
        <v>17</v>
      </c>
      <c r="D634" s="70">
        <v>30</v>
      </c>
      <c r="E634" s="70">
        <v>2020</v>
      </c>
      <c r="F634" s="70" t="s">
        <v>159</v>
      </c>
      <c r="G634" s="1064" t="s">
        <v>2360</v>
      </c>
      <c r="H634" s="70" t="s">
        <v>2361</v>
      </c>
      <c r="I634" s="148"/>
      <c r="J634" s="71">
        <v>0</v>
      </c>
      <c r="K634" s="71">
        <v>5.2910938261002148E-2</v>
      </c>
      <c r="L634" s="71">
        <v>0</v>
      </c>
      <c r="M634" s="71">
        <v>0.24624928801652088</v>
      </c>
      <c r="N634" s="71">
        <v>0.25223361722143373</v>
      </c>
      <c r="O634" s="71">
        <v>0.1035583425533876</v>
      </c>
      <c r="P634" s="71">
        <v>0.892599033405307</v>
      </c>
      <c r="Q634" s="71">
        <v>9.7285193608217992E-3</v>
      </c>
      <c r="R634" s="71">
        <v>0.58756212067709179</v>
      </c>
      <c r="S634" s="71">
        <v>2.3754270000000001E-2</v>
      </c>
      <c r="T634" s="72"/>
      <c r="U634" s="71">
        <v>0</v>
      </c>
      <c r="V634" s="71">
        <v>28</v>
      </c>
      <c r="W634" s="71">
        <v>0</v>
      </c>
      <c r="X634" s="71">
        <v>80</v>
      </c>
      <c r="Y634" s="71">
        <v>110</v>
      </c>
      <c r="Z634" s="71">
        <v>74</v>
      </c>
      <c r="AA634" s="71">
        <v>197</v>
      </c>
      <c r="AB634" s="71">
        <v>165</v>
      </c>
      <c r="AC634" s="71">
        <v>104157</v>
      </c>
      <c r="AD634" s="71">
        <v>2.3754270000000001E-2</v>
      </c>
      <c r="AE634" s="72"/>
      <c r="AF634" s="71">
        <v>0</v>
      </c>
      <c r="AG634" s="71">
        <v>40480.316303396918</v>
      </c>
      <c r="AH634" s="71">
        <v>0</v>
      </c>
      <c r="AI634" s="71">
        <v>405887.71067447896</v>
      </c>
      <c r="AJ634" s="71">
        <v>390544.23563419702</v>
      </c>
      <c r="AK634" s="71"/>
      <c r="AL634" s="71"/>
      <c r="AM634" s="71">
        <v>21534.333188234894</v>
      </c>
      <c r="AN634" s="71"/>
      <c r="AO634" s="71"/>
      <c r="AP634" s="71">
        <v>858446.59580030781</v>
      </c>
      <c r="AQ634" s="72"/>
      <c r="AR634" s="71">
        <v>0</v>
      </c>
      <c r="AS634" s="71">
        <v>0</v>
      </c>
      <c r="AT634" s="71">
        <v>0</v>
      </c>
      <c r="AU634" s="71">
        <v>0</v>
      </c>
      <c r="AV634" s="71">
        <v>0</v>
      </c>
      <c r="AW634" s="71">
        <v>0</v>
      </c>
      <c r="AX634" s="71"/>
      <c r="AY634" s="72"/>
      <c r="AZ634" s="71">
        <v>0</v>
      </c>
      <c r="BA634" s="71">
        <v>0</v>
      </c>
      <c r="BB634" s="71">
        <v>0</v>
      </c>
      <c r="BC634" s="71">
        <v>0</v>
      </c>
      <c r="BD634" s="71">
        <v>0</v>
      </c>
      <c r="BE634" s="71">
        <v>0</v>
      </c>
      <c r="BF634" s="71"/>
      <c r="BG634" s="72"/>
      <c r="BH634" s="71">
        <v>0</v>
      </c>
      <c r="BI634" s="71">
        <v>0</v>
      </c>
      <c r="BJ634" s="71">
        <v>0</v>
      </c>
      <c r="BK634" s="71">
        <v>0</v>
      </c>
      <c r="BL634" s="71">
        <v>0</v>
      </c>
      <c r="BM634" s="71">
        <v>0</v>
      </c>
      <c r="BN634" s="72"/>
      <c r="BO634" s="71">
        <v>0</v>
      </c>
      <c r="BP634" s="71">
        <v>0</v>
      </c>
      <c r="BQ634" s="71">
        <v>0</v>
      </c>
      <c r="BR634" s="71">
        <v>0</v>
      </c>
      <c r="BS634" s="71">
        <v>0</v>
      </c>
      <c r="BT634" s="71">
        <v>0</v>
      </c>
      <c r="BU634"/>
      <c r="BV634" s="70">
        <v>0</v>
      </c>
      <c r="BW634" s="70">
        <v>0</v>
      </c>
      <c r="BX634" s="70">
        <v>0</v>
      </c>
      <c r="BY634" s="70">
        <v>0</v>
      </c>
      <c r="BZ634" s="70">
        <v>0</v>
      </c>
      <c r="CA634" s="70">
        <v>0</v>
      </c>
      <c r="CB634" s="70">
        <v>0</v>
      </c>
      <c r="CC634" s="70">
        <v>0</v>
      </c>
      <c r="CD634" s="70">
        <v>0</v>
      </c>
    </row>
    <row r="635" spans="1:82">
      <c r="A635" s="70" t="s">
        <v>2378</v>
      </c>
      <c r="B635" s="70">
        <v>510</v>
      </c>
      <c r="C635" s="70">
        <v>18</v>
      </c>
      <c r="D635" s="70">
        <v>30</v>
      </c>
      <c r="E635" s="70">
        <v>2021</v>
      </c>
      <c r="F635" s="70" t="s">
        <v>160</v>
      </c>
      <c r="G635" s="1064" t="s">
        <v>2360</v>
      </c>
      <c r="H635" s="70" t="s">
        <v>2361</v>
      </c>
      <c r="I635" s="148"/>
      <c r="J635" s="71">
        <v>0</v>
      </c>
      <c r="K635" s="71">
        <v>6.0601337828754459E-2</v>
      </c>
      <c r="L635" s="71">
        <v>0</v>
      </c>
      <c r="M635" s="71">
        <v>0.26934058538841554</v>
      </c>
      <c r="N635" s="71">
        <v>0.27505224764915798</v>
      </c>
      <c r="O635" s="71">
        <v>9.5139496707335347E-2</v>
      </c>
      <c r="P635" s="71">
        <v>0.92467537042396131</v>
      </c>
      <c r="Q635" s="71">
        <v>9.9258082575640998E-3</v>
      </c>
      <c r="R635" s="71">
        <v>0.62825755322027665</v>
      </c>
      <c r="S635" s="71">
        <v>0</v>
      </c>
      <c r="T635" s="72"/>
      <c r="U635" s="71">
        <v>0</v>
      </c>
      <c r="V635" s="71">
        <v>28</v>
      </c>
      <c r="W635" s="71">
        <v>0</v>
      </c>
      <c r="X635" s="71">
        <v>80</v>
      </c>
      <c r="Y635" s="71">
        <v>119</v>
      </c>
      <c r="Z635" s="71">
        <v>70</v>
      </c>
      <c r="AA635" s="71">
        <v>199</v>
      </c>
      <c r="AB635" s="71">
        <v>170</v>
      </c>
      <c r="AC635" s="71">
        <v>108042.99999999997</v>
      </c>
      <c r="AD635" s="71">
        <v>0</v>
      </c>
      <c r="AE635" s="72"/>
      <c r="AF635" s="71">
        <v>0</v>
      </c>
      <c r="AG635" s="71">
        <v>46462.859676821099</v>
      </c>
      <c r="AH635" s="71">
        <v>0</v>
      </c>
      <c r="AI635" s="71">
        <v>438803.26547773939</v>
      </c>
      <c r="AJ635" s="71">
        <v>407207.96927136258</v>
      </c>
      <c r="AK635" s="71">
        <v>0</v>
      </c>
      <c r="AL635" s="71">
        <v>0</v>
      </c>
      <c r="AM635" s="71">
        <v>22314.860927326496</v>
      </c>
      <c r="AN635" s="71">
        <v>0</v>
      </c>
      <c r="AO635" s="71">
        <v>0</v>
      </c>
      <c r="AP635" s="71">
        <v>914788.95535324956</v>
      </c>
      <c r="AQ635" s="72"/>
      <c r="AR635" s="71">
        <v>0</v>
      </c>
      <c r="AS635" s="71">
        <v>0</v>
      </c>
      <c r="AT635" s="71">
        <v>0</v>
      </c>
      <c r="AU635" s="71">
        <v>0</v>
      </c>
      <c r="AV635" s="71">
        <v>0</v>
      </c>
      <c r="AW635" s="71">
        <v>0</v>
      </c>
      <c r="AX635" s="71"/>
      <c r="AY635" s="72"/>
      <c r="AZ635" s="71">
        <v>0</v>
      </c>
      <c r="BA635" s="71">
        <v>0</v>
      </c>
      <c r="BB635" s="71">
        <v>0</v>
      </c>
      <c r="BC635" s="71">
        <v>0</v>
      </c>
      <c r="BD635" s="71">
        <v>0</v>
      </c>
      <c r="BE635" s="71">
        <v>0</v>
      </c>
      <c r="BF635" s="71"/>
      <c r="BG635" s="72"/>
      <c r="BH635" s="71">
        <v>0</v>
      </c>
      <c r="BI635" s="71">
        <v>0</v>
      </c>
      <c r="BJ635" s="71">
        <v>0</v>
      </c>
      <c r="BK635" s="71">
        <v>0</v>
      </c>
      <c r="BL635" s="71">
        <v>0</v>
      </c>
      <c r="BM635" s="71">
        <v>0</v>
      </c>
      <c r="BN635" s="72"/>
      <c r="BO635" s="71">
        <v>0</v>
      </c>
      <c r="BP635" s="71">
        <v>0</v>
      </c>
      <c r="BQ635" s="71">
        <v>0</v>
      </c>
      <c r="BR635" s="71">
        <v>0</v>
      </c>
      <c r="BS635" s="71">
        <v>0</v>
      </c>
      <c r="BT635" s="71">
        <v>0</v>
      </c>
      <c r="BU635"/>
      <c r="BV635" s="70">
        <v>0</v>
      </c>
      <c r="BW635" s="70">
        <v>0</v>
      </c>
      <c r="BX635" s="70">
        <v>0</v>
      </c>
      <c r="BY635" s="70">
        <v>0</v>
      </c>
      <c r="BZ635" s="70">
        <v>0</v>
      </c>
      <c r="CA635" s="70">
        <v>0</v>
      </c>
      <c r="CB635" s="70">
        <v>0</v>
      </c>
      <c r="CC635" s="70">
        <v>0</v>
      </c>
      <c r="CD635" s="70">
        <v>0</v>
      </c>
    </row>
    <row r="636" spans="1:82">
      <c r="A636" s="70" t="s">
        <v>2379</v>
      </c>
      <c r="B636" s="70">
        <v>510</v>
      </c>
      <c r="C636" s="70">
        <v>19</v>
      </c>
      <c r="D636" s="70">
        <v>30</v>
      </c>
      <c r="E636" s="70">
        <v>2022</v>
      </c>
      <c r="F636" s="70" t="s">
        <v>161</v>
      </c>
      <c r="G636" s="70" t="s">
        <v>2360</v>
      </c>
      <c r="H636" s="70" t="s">
        <v>2361</v>
      </c>
      <c r="I636" s="148"/>
      <c r="J636" s="71">
        <v>0</v>
      </c>
      <c r="K636" s="71">
        <v>5.720182790394359E-2</v>
      </c>
      <c r="L636" s="71">
        <v>0</v>
      </c>
      <c r="M636" s="71">
        <v>0.26515119155317357</v>
      </c>
      <c r="N636" s="71">
        <v>0.27520901782547086</v>
      </c>
      <c r="O636" s="71">
        <v>0.11157952304724503</v>
      </c>
      <c r="P636" s="71">
        <v>0.92909824501355309</v>
      </c>
      <c r="Q636" s="71">
        <v>9.8901335411901575E-3</v>
      </c>
      <c r="R636" s="71">
        <v>0.61205171786956325</v>
      </c>
      <c r="S636" s="71">
        <v>0</v>
      </c>
      <c r="T636" s="72"/>
      <c r="U636" s="71">
        <v>0</v>
      </c>
      <c r="V636" s="71">
        <v>28</v>
      </c>
      <c r="W636" s="71">
        <v>0</v>
      </c>
      <c r="X636" s="71">
        <v>80</v>
      </c>
      <c r="Y636" s="71">
        <v>117</v>
      </c>
      <c r="Z636" s="71">
        <v>78</v>
      </c>
      <c r="AA636" s="71">
        <v>203</v>
      </c>
      <c r="AB636" s="71">
        <v>168</v>
      </c>
      <c r="AC636" s="71">
        <v>106577.99999999999</v>
      </c>
      <c r="AD636" s="71">
        <v>0</v>
      </c>
      <c r="AE636" s="72"/>
      <c r="AF636" s="71">
        <v>0</v>
      </c>
      <c r="AG636" s="71">
        <v>46952.072085312648</v>
      </c>
      <c r="AH636" s="71">
        <v>0</v>
      </c>
      <c r="AI636" s="71">
        <v>426848.24531544821</v>
      </c>
      <c r="AJ636" s="71">
        <v>427473.34864319884</v>
      </c>
      <c r="AK636" s="71">
        <v>0</v>
      </c>
      <c r="AL636" s="71">
        <v>0</v>
      </c>
      <c r="AM636" s="71">
        <v>21693.385460395417</v>
      </c>
      <c r="AN636" s="71">
        <v>0</v>
      </c>
      <c r="AO636" s="71">
        <v>0</v>
      </c>
      <c r="AP636" s="71">
        <v>922967.05150435504</v>
      </c>
      <c r="AQ636" s="72"/>
      <c r="AR636" s="71">
        <v>0</v>
      </c>
      <c r="AS636" s="71">
        <v>0</v>
      </c>
      <c r="AT636" s="71">
        <v>0</v>
      </c>
      <c r="AU636" s="71">
        <v>0</v>
      </c>
      <c r="AV636" s="71">
        <v>0</v>
      </c>
      <c r="AW636" s="71">
        <v>0</v>
      </c>
      <c r="AX636" s="71"/>
      <c r="AY636" s="72"/>
      <c r="AZ636" s="71">
        <v>0</v>
      </c>
      <c r="BA636" s="71">
        <v>0</v>
      </c>
      <c r="BB636" s="71">
        <v>0</v>
      </c>
      <c r="BC636" s="71">
        <v>0</v>
      </c>
      <c r="BD636" s="71">
        <v>0</v>
      </c>
      <c r="BE636" s="71">
        <v>0</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2380</v>
      </c>
      <c r="B637" s="70">
        <v>510</v>
      </c>
      <c r="C637" s="70">
        <v>20</v>
      </c>
      <c r="D637" s="70">
        <v>30</v>
      </c>
      <c r="E637" s="70">
        <v>2023</v>
      </c>
      <c r="F637" s="70" t="s">
        <v>1539</v>
      </c>
      <c r="G637" s="70" t="s">
        <v>2360</v>
      </c>
      <c r="H637" s="70" t="s">
        <v>2361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0</v>
      </c>
      <c r="AS637" s="71">
        <v>0</v>
      </c>
      <c r="AT637" s="71">
        <v>0</v>
      </c>
      <c r="AU637" s="71">
        <v>0</v>
      </c>
      <c r="AV637" s="71">
        <v>0</v>
      </c>
      <c r="AW637" s="71">
        <v>0</v>
      </c>
      <c r="AX637" s="71"/>
      <c r="AY637" s="72"/>
      <c r="AZ637" s="71">
        <v>0</v>
      </c>
      <c r="BA637" s="71">
        <v>0</v>
      </c>
      <c r="BB637" s="71">
        <v>0</v>
      </c>
      <c r="BC637" s="71">
        <v>0</v>
      </c>
      <c r="BD637" s="71">
        <v>0</v>
      </c>
      <c r="BE637" s="71">
        <v>0</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2381</v>
      </c>
      <c r="B638" s="70">
        <v>510</v>
      </c>
      <c r="C638" s="70">
        <v>21</v>
      </c>
      <c r="D638" s="70">
        <v>30</v>
      </c>
      <c r="E638" s="70">
        <v>2024</v>
      </c>
      <c r="F638" s="70" t="s">
        <v>1554</v>
      </c>
      <c r="G638" s="70" t="s">
        <v>2360</v>
      </c>
      <c r="H638" s="70" t="s">
        <v>2361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2434</v>
      </c>
      <c r="B639" s="70">
        <v>511</v>
      </c>
      <c r="C639" s="70">
        <v>1</v>
      </c>
      <c r="D639" s="70">
        <v>31</v>
      </c>
      <c r="E639" s="70">
        <v>1990</v>
      </c>
      <c r="F639" s="70" t="s">
        <v>787</v>
      </c>
      <c r="G639" s="70" t="s">
        <v>2435</v>
      </c>
      <c r="H639" s="70" t="s">
        <v>2436</v>
      </c>
      <c r="I639" s="148"/>
      <c r="J639" s="71">
        <v>6347.1756013695394</v>
      </c>
      <c r="K639" s="71">
        <v>873.02607323857308</v>
      </c>
      <c r="L639" s="71">
        <v>561.32538079249218</v>
      </c>
      <c r="M639" s="71">
        <v>1801.2421632882499</v>
      </c>
      <c r="N639" s="71">
        <v>2756.026028398559</v>
      </c>
      <c r="O639" s="71">
        <v>1694.8995387362079</v>
      </c>
      <c r="P639" s="71">
        <v>2459.842306202353</v>
      </c>
      <c r="Q639" s="71">
        <v>152.40763323530601</v>
      </c>
      <c r="R639" s="71">
        <v>390.47509344712711</v>
      </c>
      <c r="S639" s="71">
        <v>183.29080999999999</v>
      </c>
      <c r="T639" s="72"/>
      <c r="U639" s="71">
        <v>483564334</v>
      </c>
      <c r="V639" s="71">
        <v>154387</v>
      </c>
      <c r="W639" s="71">
        <v>6097</v>
      </c>
      <c r="X639" s="71">
        <v>724072</v>
      </c>
      <c r="Y639" s="71">
        <v>707779</v>
      </c>
      <c r="Z639" s="71">
        <v>697132</v>
      </c>
      <c r="AA639" s="71">
        <v>597277</v>
      </c>
      <c r="AB639" s="71">
        <v>2474583</v>
      </c>
      <c r="AC639" s="71">
        <v>67630989</v>
      </c>
      <c r="AD639" s="71">
        <v>183.29080999999991</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2437</v>
      </c>
      <c r="B640" s="70">
        <v>512</v>
      </c>
      <c r="C640" s="70">
        <v>2</v>
      </c>
      <c r="D640" s="70">
        <v>31</v>
      </c>
      <c r="E640" s="70">
        <v>2005</v>
      </c>
      <c r="F640" s="70" t="s">
        <v>789</v>
      </c>
      <c r="G640" s="70" t="s">
        <v>2435</v>
      </c>
      <c r="H640" s="70" t="s">
        <v>2436</v>
      </c>
      <c r="I640" s="148"/>
      <c r="J640" s="71">
        <v>7504.8647865279581</v>
      </c>
      <c r="K640" s="71">
        <v>629.10499138369619</v>
      </c>
      <c r="L640" s="71">
        <v>758.91868019510423</v>
      </c>
      <c r="M640" s="71">
        <v>3820.8885779143238</v>
      </c>
      <c r="N640" s="71">
        <v>4166.0858028512621</v>
      </c>
      <c r="O640" s="71">
        <v>2742.170345009913</v>
      </c>
      <c r="P640" s="71">
        <v>2255.451127960001</v>
      </c>
      <c r="Q640" s="71">
        <v>143.661501401648</v>
      </c>
      <c r="R640" s="71">
        <v>535.87954119548749</v>
      </c>
      <c r="S640" s="71">
        <v>253.38657113065801</v>
      </c>
      <c r="T640" s="72"/>
      <c r="U640" s="71">
        <v>463778516</v>
      </c>
      <c r="V640" s="71">
        <v>129753</v>
      </c>
      <c r="W640" s="71">
        <v>8938</v>
      </c>
      <c r="X640" s="71">
        <v>643676</v>
      </c>
      <c r="Y640" s="71">
        <v>824873</v>
      </c>
      <c r="Z640" s="71">
        <v>1305180</v>
      </c>
      <c r="AA640" s="71">
        <v>448519</v>
      </c>
      <c r="AB640" s="71">
        <v>2438482</v>
      </c>
      <c r="AC640" s="71">
        <v>94759201</v>
      </c>
      <c r="AD640" s="71">
        <v>253.38657113065801</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2438</v>
      </c>
      <c r="B641" s="70">
        <v>513</v>
      </c>
      <c r="C641" s="70">
        <v>3</v>
      </c>
      <c r="D641" s="70">
        <v>31</v>
      </c>
      <c r="E641" s="70">
        <v>2006</v>
      </c>
      <c r="F641" s="70" t="s">
        <v>790</v>
      </c>
      <c r="G641" s="70" t="s">
        <v>2435</v>
      </c>
      <c r="H641" s="70" t="s">
        <v>2436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2439</v>
      </c>
      <c r="B642" s="70">
        <v>514</v>
      </c>
      <c r="C642" s="70">
        <v>4</v>
      </c>
      <c r="D642" s="70">
        <v>31</v>
      </c>
      <c r="E642" s="70">
        <v>2007</v>
      </c>
      <c r="F642" s="70" t="s">
        <v>791</v>
      </c>
      <c r="G642" s="70" t="s">
        <v>2435</v>
      </c>
      <c r="H642" s="70" t="s">
        <v>2436</v>
      </c>
      <c r="I642" s="148"/>
      <c r="J642" s="71">
        <v>6827.1207596484901</v>
      </c>
      <c r="K642" s="71">
        <v>416.36952416479022</v>
      </c>
      <c r="L642" s="71">
        <v>654.12829915209568</v>
      </c>
      <c r="M642" s="71">
        <v>3648.1583388657118</v>
      </c>
      <c r="N642" s="71">
        <v>3825.640594683724</v>
      </c>
      <c r="O642" s="71">
        <v>2681.700453983824</v>
      </c>
      <c r="P642" s="71">
        <v>2226.6490879883099</v>
      </c>
      <c r="Q642" s="71">
        <v>150.103755634479</v>
      </c>
      <c r="R642" s="71">
        <v>306.71293322179048</v>
      </c>
      <c r="S642" s="71">
        <v>270.16337110410308</v>
      </c>
      <c r="T642" s="72"/>
      <c r="U642" s="71">
        <v>520924410</v>
      </c>
      <c r="V642" s="71">
        <v>125506</v>
      </c>
      <c r="W642" s="71">
        <v>9639</v>
      </c>
      <c r="X642" s="71">
        <v>774162</v>
      </c>
      <c r="Y642" s="71">
        <v>837457</v>
      </c>
      <c r="Z642" s="71">
        <v>1326882</v>
      </c>
      <c r="AA642" s="71">
        <v>436042</v>
      </c>
      <c r="AB642" s="71">
        <v>2413103</v>
      </c>
      <c r="AC642" s="71">
        <v>55791997</v>
      </c>
      <c r="AD642" s="71">
        <v>270.16337110410308</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2440</v>
      </c>
      <c r="B643" s="70">
        <v>515</v>
      </c>
      <c r="C643" s="70">
        <v>5</v>
      </c>
      <c r="D643" s="70">
        <v>31</v>
      </c>
      <c r="E643" s="70">
        <v>2008</v>
      </c>
      <c r="F643" s="70" t="s">
        <v>792</v>
      </c>
      <c r="G643" s="70" t="s">
        <v>2435</v>
      </c>
      <c r="H643" s="70" t="s">
        <v>2436</v>
      </c>
      <c r="I643" s="148"/>
      <c r="J643" s="71">
        <v>6273.7645918083854</v>
      </c>
      <c r="K643" s="71">
        <v>398.10467784036501</v>
      </c>
      <c r="L643" s="71">
        <v>583.52882769777227</v>
      </c>
      <c r="M643" s="71">
        <v>3749.2724060111018</v>
      </c>
      <c r="N643" s="71">
        <v>3737.5365387895449</v>
      </c>
      <c r="O643" s="71">
        <v>2608.511588226002</v>
      </c>
      <c r="P643" s="71">
        <v>2172.0896381228431</v>
      </c>
      <c r="Q643" s="71">
        <v>146.983292944878</v>
      </c>
      <c r="R643" s="71">
        <v>269.57168899916968</v>
      </c>
      <c r="S643" s="71">
        <v>258.84861956761989</v>
      </c>
      <c r="T643" s="72"/>
      <c r="U643" s="71">
        <v>519538972</v>
      </c>
      <c r="V643" s="71">
        <v>125506</v>
      </c>
      <c r="W643" s="71">
        <v>9639</v>
      </c>
      <c r="X643" s="71">
        <v>774162</v>
      </c>
      <c r="Y643" s="71">
        <v>843516</v>
      </c>
      <c r="Z643" s="71">
        <v>1335969</v>
      </c>
      <c r="AA643" s="71">
        <v>425843</v>
      </c>
      <c r="AB643" s="71">
        <v>2401803</v>
      </c>
      <c r="AC643" s="71">
        <v>50918383</v>
      </c>
      <c r="AD643" s="71">
        <v>258.84861956761989</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2441</v>
      </c>
      <c r="B644" s="70">
        <v>516</v>
      </c>
      <c r="C644" s="70">
        <v>6</v>
      </c>
      <c r="D644" s="70">
        <v>31</v>
      </c>
      <c r="E644" s="70">
        <v>2009</v>
      </c>
      <c r="F644" s="70" t="s">
        <v>176</v>
      </c>
      <c r="G644" s="70" t="s">
        <v>2435</v>
      </c>
      <c r="H644" s="70" t="s">
        <v>2436</v>
      </c>
      <c r="I644" s="148"/>
      <c r="J644" s="71">
        <v>5990.3532429010147</v>
      </c>
      <c r="K644" s="71">
        <v>316.97306112006481</v>
      </c>
      <c r="L644" s="71">
        <v>673.76814549603205</v>
      </c>
      <c r="M644" s="71">
        <v>3848.0117768356322</v>
      </c>
      <c r="N644" s="71">
        <v>3786.7265871018899</v>
      </c>
      <c r="O644" s="71">
        <v>2661.594447048908</v>
      </c>
      <c r="P644" s="71">
        <v>2067.310317154072</v>
      </c>
      <c r="Q644" s="71">
        <v>139.39428889022699</v>
      </c>
      <c r="R644" s="71">
        <v>263.13792128949842</v>
      </c>
      <c r="S644" s="71">
        <v>223.4321183774546</v>
      </c>
      <c r="T644" s="72"/>
      <c r="U644" s="71">
        <v>414479495</v>
      </c>
      <c r="V644" s="71">
        <v>119389</v>
      </c>
      <c r="W644" s="71">
        <v>16162</v>
      </c>
      <c r="X644" s="71">
        <v>821565</v>
      </c>
      <c r="Y644" s="71">
        <v>849247</v>
      </c>
      <c r="Z644" s="71">
        <v>1345501</v>
      </c>
      <c r="AA644" s="71">
        <v>416087</v>
      </c>
      <c r="AB644" s="71">
        <v>2391091</v>
      </c>
      <c r="AC644" s="71">
        <v>48489390</v>
      </c>
      <c r="AD644" s="71">
        <v>223.4321183774546</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95.3</v>
      </c>
      <c r="BI644" s="71">
        <v>355.89400000000001</v>
      </c>
      <c r="BJ644" s="71">
        <v>6447.152</v>
      </c>
      <c r="BK644" s="71">
        <v>398.42200000000003</v>
      </c>
      <c r="BL644" s="71">
        <v>472.25578000000002</v>
      </c>
      <c r="BM644" s="71">
        <v>0</v>
      </c>
      <c r="BN644" s="72"/>
      <c r="BO644" s="71">
        <v>9</v>
      </c>
      <c r="BP644" s="71">
        <v>7</v>
      </c>
      <c r="BQ644" s="71">
        <v>153</v>
      </c>
      <c r="BR644" s="71">
        <v>13</v>
      </c>
      <c r="BS644" s="71">
        <v>66</v>
      </c>
      <c r="BT644" s="71">
        <v>0</v>
      </c>
      <c r="BU644"/>
      <c r="BV644" s="70">
        <v>5588.71378</v>
      </c>
      <c r="BW644" s="70">
        <v>148.047</v>
      </c>
      <c r="BX644" s="70">
        <v>1923.942</v>
      </c>
      <c r="BY644" s="70">
        <v>8.3650000000000002</v>
      </c>
      <c r="BZ644" s="70">
        <v>52.984000000000002</v>
      </c>
      <c r="CA644" s="70">
        <v>3.0960000000000001</v>
      </c>
      <c r="CB644" s="70">
        <v>34.143000000000001</v>
      </c>
      <c r="CC644" s="70">
        <v>9.7330000000000005</v>
      </c>
      <c r="CD644" s="70">
        <v>0</v>
      </c>
    </row>
    <row r="645" spans="1:82">
      <c r="A645" s="70" t="s">
        <v>2442</v>
      </c>
      <c r="B645" s="70">
        <v>517</v>
      </c>
      <c r="C645" s="70">
        <v>7</v>
      </c>
      <c r="D645" s="70">
        <v>31</v>
      </c>
      <c r="E645" s="70">
        <v>2010</v>
      </c>
      <c r="F645" s="70" t="s">
        <v>177</v>
      </c>
      <c r="G645" s="70" t="s">
        <v>2435</v>
      </c>
      <c r="H645" s="70" t="s">
        <v>2436</v>
      </c>
      <c r="I645" s="148"/>
      <c r="J645" s="71">
        <v>5901.8658489816207</v>
      </c>
      <c r="K645" s="71">
        <v>382.92548450066528</v>
      </c>
      <c r="L645" s="71">
        <v>637.65907992000427</v>
      </c>
      <c r="M645" s="71">
        <v>3753.2870190218591</v>
      </c>
      <c r="N645" s="71">
        <v>3836.0608813535309</v>
      </c>
      <c r="O645" s="71">
        <v>2663.104127293187</v>
      </c>
      <c r="P645" s="71">
        <v>2082.3081679660781</v>
      </c>
      <c r="Q645" s="71">
        <v>144.72695726423899</v>
      </c>
      <c r="R645" s="71">
        <v>264.66558757918699</v>
      </c>
      <c r="S645" s="71">
        <v>210.44342093716429</v>
      </c>
      <c r="T645" s="72"/>
      <c r="U645" s="71">
        <v>432804388</v>
      </c>
      <c r="V645" s="71">
        <v>119389</v>
      </c>
      <c r="W645" s="71">
        <v>16162</v>
      </c>
      <c r="X645" s="71">
        <v>821565</v>
      </c>
      <c r="Y645" s="71">
        <v>854420</v>
      </c>
      <c r="Z645" s="71">
        <v>1352520</v>
      </c>
      <c r="AA645" s="71">
        <v>408639</v>
      </c>
      <c r="AB645" s="71">
        <v>2378853</v>
      </c>
      <c r="AC645" s="71">
        <v>46218172</v>
      </c>
      <c r="AD645" s="71">
        <v>210.4434209371644</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112.57899999999999</v>
      </c>
      <c r="BI645" s="71">
        <v>319.36</v>
      </c>
      <c r="BJ645" s="71">
        <v>6679.71</v>
      </c>
      <c r="BK645" s="71">
        <v>410.75700000000001</v>
      </c>
      <c r="BL645" s="71">
        <v>496.32900000000001</v>
      </c>
      <c r="BM645" s="71">
        <v>0</v>
      </c>
      <c r="BN645" s="72"/>
      <c r="BO645" s="71">
        <v>10</v>
      </c>
      <c r="BP645" s="71">
        <v>8</v>
      </c>
      <c r="BQ645" s="71">
        <v>166</v>
      </c>
      <c r="BR645" s="71">
        <v>13</v>
      </c>
      <c r="BS645" s="71">
        <v>66</v>
      </c>
      <c r="BT645" s="71">
        <v>0</v>
      </c>
      <c r="BU645"/>
      <c r="BV645" s="70">
        <v>5926.1909999999998</v>
      </c>
      <c r="BW645" s="70">
        <v>174.381</v>
      </c>
      <c r="BX645" s="70">
        <v>1798.904</v>
      </c>
      <c r="BY645" s="70">
        <v>12.74</v>
      </c>
      <c r="BZ645" s="70">
        <v>55.786000000000001</v>
      </c>
      <c r="CA645" s="70">
        <v>0</v>
      </c>
      <c r="CB645" s="70">
        <v>34.744</v>
      </c>
      <c r="CC645" s="70">
        <v>15.989000000000001</v>
      </c>
      <c r="CD645" s="70">
        <v>0</v>
      </c>
    </row>
    <row r="646" spans="1:82">
      <c r="A646" s="70" t="s">
        <v>2443</v>
      </c>
      <c r="B646" s="70">
        <v>518</v>
      </c>
      <c r="C646" s="70">
        <v>8</v>
      </c>
      <c r="D646" s="70">
        <v>31</v>
      </c>
      <c r="E646" s="70">
        <v>2011</v>
      </c>
      <c r="F646" s="70" t="s">
        <v>178</v>
      </c>
      <c r="G646" s="70" t="s">
        <v>2435</v>
      </c>
      <c r="H646" s="70" t="s">
        <v>2436</v>
      </c>
      <c r="I646" s="148"/>
      <c r="J646" s="71">
        <v>6853.8341955636088</v>
      </c>
      <c r="K646" s="71">
        <v>503.14689649459768</v>
      </c>
      <c r="L646" s="71">
        <v>644.06706932356803</v>
      </c>
      <c r="M646" s="71">
        <v>4381.2812604017099</v>
      </c>
      <c r="N646" s="71">
        <v>4182.4060780413683</v>
      </c>
      <c r="O646" s="71">
        <v>2634.9786758402038</v>
      </c>
      <c r="P646" s="71">
        <v>2005.3872406914809</v>
      </c>
      <c r="Q646" s="71">
        <v>165.942878714237</v>
      </c>
      <c r="R646" s="71">
        <v>272.54751984567349</v>
      </c>
      <c r="S646" s="71">
        <v>218.49164786136609</v>
      </c>
      <c r="T646" s="72"/>
      <c r="U646" s="71">
        <v>434136630</v>
      </c>
      <c r="V646" s="71">
        <v>119389</v>
      </c>
      <c r="W646" s="71">
        <v>16162</v>
      </c>
      <c r="X646" s="71">
        <v>821565</v>
      </c>
      <c r="Y646" s="71">
        <v>859516</v>
      </c>
      <c r="Z646" s="71">
        <v>1367309</v>
      </c>
      <c r="AA646" s="71">
        <v>405255</v>
      </c>
      <c r="AB646" s="71">
        <v>2364632</v>
      </c>
      <c r="AC646" s="71">
        <v>47515867</v>
      </c>
      <c r="AD646" s="71">
        <v>218.491647861366</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114.021</v>
      </c>
      <c r="BI646" s="71">
        <v>335.55099999999999</v>
      </c>
      <c r="BJ646" s="71">
        <v>6807.87</v>
      </c>
      <c r="BK646" s="71">
        <v>471.286</v>
      </c>
      <c r="BL646" s="71">
        <v>467.577</v>
      </c>
      <c r="BM646" s="71">
        <v>0</v>
      </c>
      <c r="BN646" s="72"/>
      <c r="BO646" s="71">
        <v>11</v>
      </c>
      <c r="BP646" s="71">
        <v>7</v>
      </c>
      <c r="BQ646" s="71">
        <v>170</v>
      </c>
      <c r="BR646" s="71">
        <v>14</v>
      </c>
      <c r="BS646" s="71">
        <v>71</v>
      </c>
      <c r="BT646" s="71">
        <v>0</v>
      </c>
      <c r="BU646"/>
      <c r="BV646" s="70">
        <v>5825.2219999999998</v>
      </c>
      <c r="BW646" s="70">
        <v>187.005</v>
      </c>
      <c r="BX646" s="70">
        <v>2080.0160000000001</v>
      </c>
      <c r="BY646" s="70">
        <v>4.7699999999999996</v>
      </c>
      <c r="BZ646" s="70">
        <v>70.981999999999999</v>
      </c>
      <c r="CA646" s="70">
        <v>0</v>
      </c>
      <c r="CB646" s="70">
        <v>19.885000000000002</v>
      </c>
      <c r="CC646" s="70">
        <v>8.4250000000000007</v>
      </c>
      <c r="CD646" s="70">
        <v>0</v>
      </c>
    </row>
    <row r="647" spans="1:82">
      <c r="A647" s="70" t="s">
        <v>2444</v>
      </c>
      <c r="B647" s="70">
        <v>519</v>
      </c>
      <c r="C647" s="70">
        <v>9</v>
      </c>
      <c r="D647" s="70">
        <v>31</v>
      </c>
      <c r="E647" s="70">
        <v>2012</v>
      </c>
      <c r="F647" s="70" t="s">
        <v>179</v>
      </c>
      <c r="G647" s="70" t="s">
        <v>2435</v>
      </c>
      <c r="H647" s="70" t="s">
        <v>2436</v>
      </c>
      <c r="I647" s="148"/>
      <c r="J647" s="71">
        <v>6958.5314258904673</v>
      </c>
      <c r="K647" s="71">
        <v>506.23036257673442</v>
      </c>
      <c r="L647" s="71">
        <v>703.18688561376132</v>
      </c>
      <c r="M647" s="71">
        <v>4616.6637854488481</v>
      </c>
      <c r="N647" s="71">
        <v>4801.5600132636018</v>
      </c>
      <c r="O647" s="71">
        <v>2642.5177274127382</v>
      </c>
      <c r="P647" s="71">
        <v>1986.8675553823148</v>
      </c>
      <c r="Q647" s="71">
        <v>180.02680942522099</v>
      </c>
      <c r="R647" s="71">
        <v>271.30854687762411</v>
      </c>
      <c r="S647" s="71">
        <v>242.0563911568496</v>
      </c>
      <c r="T647" s="72"/>
      <c r="U647" s="71">
        <v>436645065</v>
      </c>
      <c r="V647" s="71">
        <v>119389</v>
      </c>
      <c r="W647" s="71">
        <v>16162</v>
      </c>
      <c r="X647" s="71">
        <v>821565</v>
      </c>
      <c r="Y647" s="71">
        <v>869721</v>
      </c>
      <c r="Z647" s="71">
        <v>1382097</v>
      </c>
      <c r="AA647" s="71">
        <v>399241</v>
      </c>
      <c r="AB647" s="71">
        <v>2361133</v>
      </c>
      <c r="AC647" s="71">
        <v>46074760</v>
      </c>
      <c r="AD647" s="71">
        <v>242.05639115684949</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127.619</v>
      </c>
      <c r="BI647" s="71">
        <v>363.22500000000002</v>
      </c>
      <c r="BJ647" s="71">
        <v>7048.8310000000001</v>
      </c>
      <c r="BK647" s="71">
        <v>860.44600000000003</v>
      </c>
      <c r="BL647" s="71">
        <v>576.14299999999992</v>
      </c>
      <c r="BM647" s="71">
        <v>0</v>
      </c>
      <c r="BN647" s="72"/>
      <c r="BO647" s="71">
        <v>12</v>
      </c>
      <c r="BP647" s="71">
        <v>7</v>
      </c>
      <c r="BQ647" s="71">
        <v>172</v>
      </c>
      <c r="BR647" s="71">
        <v>14</v>
      </c>
      <c r="BS647" s="71">
        <v>73</v>
      </c>
      <c r="BT647" s="71">
        <v>0</v>
      </c>
      <c r="BU647"/>
      <c r="BV647" s="70">
        <v>6643.2529999999997</v>
      </c>
      <c r="BW647" s="70">
        <v>176.74700000000001</v>
      </c>
      <c r="BX647" s="70">
        <v>2046.172</v>
      </c>
      <c r="BY647" s="70">
        <v>7.4240000000000004</v>
      </c>
      <c r="BZ647" s="70">
        <v>71.070999999999998</v>
      </c>
      <c r="CA647" s="70">
        <v>0</v>
      </c>
      <c r="CB647" s="70">
        <v>20.498999999999999</v>
      </c>
      <c r="CC647" s="70">
        <v>11.098000000000001</v>
      </c>
      <c r="CD647" s="70">
        <v>0</v>
      </c>
    </row>
    <row r="648" spans="1:82">
      <c r="A648" s="70" t="s">
        <v>2445</v>
      </c>
      <c r="B648" s="70">
        <v>520</v>
      </c>
      <c r="C648" s="70">
        <v>10</v>
      </c>
      <c r="D648" s="70">
        <v>31</v>
      </c>
      <c r="E648" s="70">
        <v>2013</v>
      </c>
      <c r="F648" s="70" t="s">
        <v>180</v>
      </c>
      <c r="G648" s="70" t="s">
        <v>2435</v>
      </c>
      <c r="H648" s="70" t="s">
        <v>2436</v>
      </c>
      <c r="I648" s="148"/>
      <c r="J648" s="71">
        <v>7016.5777712594727</v>
      </c>
      <c r="K648" s="71">
        <v>436.04879100757847</v>
      </c>
      <c r="L648" s="71">
        <v>691.05766139852255</v>
      </c>
      <c r="M648" s="71">
        <v>4594.8842737675459</v>
      </c>
      <c r="N648" s="71">
        <v>4838.1803922928593</v>
      </c>
      <c r="O648" s="71">
        <v>2560.4530272297402</v>
      </c>
      <c r="P648" s="71">
        <v>1973.3136139091721</v>
      </c>
      <c r="Q648" s="71">
        <v>182.160873467887</v>
      </c>
      <c r="R648" s="71">
        <v>283.08799956473717</v>
      </c>
      <c r="S648" s="71">
        <v>220.47279442900711</v>
      </c>
      <c r="T648" s="72"/>
      <c r="U648" s="71">
        <v>440506520</v>
      </c>
      <c r="V648" s="71">
        <v>119389</v>
      </c>
      <c r="W648" s="71">
        <v>16162</v>
      </c>
      <c r="X648" s="71">
        <v>821565</v>
      </c>
      <c r="Y648" s="71">
        <v>874981</v>
      </c>
      <c r="Z648" s="71">
        <v>1398967</v>
      </c>
      <c r="AA648" s="71">
        <v>395029</v>
      </c>
      <c r="AB648" s="71">
        <v>2354872</v>
      </c>
      <c r="AC648" s="71">
        <v>46928010</v>
      </c>
      <c r="AD648" s="71">
        <v>220.47279442900711</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130.43700000000001</v>
      </c>
      <c r="BI648" s="71">
        <v>359.20600000000002</v>
      </c>
      <c r="BJ648" s="71">
        <v>7290.2049999999999</v>
      </c>
      <c r="BK648" s="71">
        <v>932.46900000000005</v>
      </c>
      <c r="BL648" s="71">
        <v>570.60600000000011</v>
      </c>
      <c r="BM648" s="71">
        <v>0</v>
      </c>
      <c r="BN648" s="72"/>
      <c r="BO648" s="71">
        <v>11</v>
      </c>
      <c r="BP648" s="71">
        <v>8</v>
      </c>
      <c r="BQ648" s="71">
        <v>177</v>
      </c>
      <c r="BR648" s="71">
        <v>14</v>
      </c>
      <c r="BS648" s="71">
        <v>72</v>
      </c>
      <c r="BT648" s="71">
        <v>0</v>
      </c>
      <c r="BU648"/>
      <c r="BV648" s="70">
        <v>6893.9949999999999</v>
      </c>
      <c r="BW648" s="70">
        <v>188.27099999999999</v>
      </c>
      <c r="BX648" s="70">
        <v>2101.9430000000002</v>
      </c>
      <c r="BY648" s="70">
        <v>8.9339999999999993</v>
      </c>
      <c r="BZ648" s="70">
        <v>60.375</v>
      </c>
      <c r="CA648" s="70">
        <v>0</v>
      </c>
      <c r="CB648" s="70">
        <v>19.765999999999998</v>
      </c>
      <c r="CC648" s="70">
        <v>9.6389999999999993</v>
      </c>
      <c r="CD648" s="70">
        <v>0</v>
      </c>
    </row>
    <row r="649" spans="1:82">
      <c r="A649" s="70" t="s">
        <v>2446</v>
      </c>
      <c r="B649" s="70">
        <v>521</v>
      </c>
      <c r="C649" s="70">
        <v>11</v>
      </c>
      <c r="D649" s="70">
        <v>31</v>
      </c>
      <c r="E649" s="70">
        <v>2014</v>
      </c>
      <c r="F649" s="70" t="s">
        <v>181</v>
      </c>
      <c r="G649" s="70" t="s">
        <v>2435</v>
      </c>
      <c r="H649" s="70" t="s">
        <v>2436</v>
      </c>
      <c r="I649" s="148"/>
      <c r="J649" s="71">
        <v>6532.2661485804038</v>
      </c>
      <c r="K649" s="71">
        <v>411.69034938172513</v>
      </c>
      <c r="L649" s="71">
        <v>476.88891136119128</v>
      </c>
      <c r="M649" s="71">
        <v>4357.4779824772113</v>
      </c>
      <c r="N649" s="71">
        <v>4226.8763448048794</v>
      </c>
      <c r="O649" s="71">
        <v>2448.6498956298219</v>
      </c>
      <c r="P649" s="71">
        <v>1955.134810233071</v>
      </c>
      <c r="Q649" s="71">
        <v>173.48208982753499</v>
      </c>
      <c r="R649" s="71">
        <v>274.21509609388801</v>
      </c>
      <c r="S649" s="71">
        <v>217.3615177775927</v>
      </c>
      <c r="T649" s="72"/>
      <c r="U649" s="71">
        <v>464262422</v>
      </c>
      <c r="V649" s="71">
        <v>104152</v>
      </c>
      <c r="W649" s="71">
        <v>15220</v>
      </c>
      <c r="X649" s="71">
        <v>804996</v>
      </c>
      <c r="Y649" s="71">
        <v>880005</v>
      </c>
      <c r="Z649" s="71">
        <v>1409086</v>
      </c>
      <c r="AA649" s="71">
        <v>389366</v>
      </c>
      <c r="AB649" s="71">
        <v>2337485</v>
      </c>
      <c r="AC649" s="71">
        <v>45600067</v>
      </c>
      <c r="AD649" s="71">
        <v>217.3615177775927</v>
      </c>
      <c r="AE649" s="72"/>
      <c r="AF649" s="71"/>
      <c r="AG649" s="71"/>
      <c r="AH649" s="71"/>
      <c r="AI649" s="71"/>
      <c r="AJ649" s="71"/>
      <c r="AK649" s="71"/>
      <c r="AL649" s="71"/>
      <c r="AM649" s="71"/>
      <c r="AN649" s="71"/>
      <c r="AO649" s="71"/>
      <c r="AP649" s="71"/>
      <c r="AQ649" s="72"/>
      <c r="AR649" s="71">
        <v>12456</v>
      </c>
      <c r="AS649" s="71">
        <v>1450</v>
      </c>
      <c r="AT649" s="71">
        <v>11</v>
      </c>
      <c r="AU649" s="71">
        <v>8</v>
      </c>
      <c r="AV649" s="71">
        <v>0</v>
      </c>
      <c r="AW649" s="71">
        <v>6</v>
      </c>
      <c r="AX649" s="71"/>
      <c r="AY649" s="72"/>
      <c r="AZ649" s="71">
        <v>50612.7</v>
      </c>
      <c r="BA649" s="71">
        <v>100540.5</v>
      </c>
      <c r="BB649" s="71">
        <v>28275</v>
      </c>
      <c r="BC649" s="71">
        <v>33309.9</v>
      </c>
      <c r="BD649" s="71">
        <v>0</v>
      </c>
      <c r="BE649" s="71">
        <v>8218.5</v>
      </c>
      <c r="BF649" s="71"/>
      <c r="BG649" s="72"/>
      <c r="BH649" s="71">
        <v>111.098</v>
      </c>
      <c r="BI649" s="71">
        <v>336.96100000000001</v>
      </c>
      <c r="BJ649" s="71">
        <v>7121.8649999999998</v>
      </c>
      <c r="BK649" s="71">
        <v>847.12699999999995</v>
      </c>
      <c r="BL649" s="71">
        <v>547.28300000000013</v>
      </c>
      <c r="BM649" s="71">
        <v>0</v>
      </c>
      <c r="BN649" s="72"/>
      <c r="BO649" s="71">
        <v>11</v>
      </c>
      <c r="BP649" s="71">
        <v>9</v>
      </c>
      <c r="BQ649" s="71">
        <v>180</v>
      </c>
      <c r="BR649" s="71">
        <v>15</v>
      </c>
      <c r="BS649" s="71">
        <v>71</v>
      </c>
      <c r="BT649" s="71">
        <v>0</v>
      </c>
      <c r="BU649"/>
      <c r="BV649" s="70">
        <v>6597.8689999999997</v>
      </c>
      <c r="BW649" s="70">
        <v>207.93700000000001</v>
      </c>
      <c r="BX649" s="70">
        <v>2066.7600000000002</v>
      </c>
      <c r="BY649" s="70">
        <v>7.2510000000000003</v>
      </c>
      <c r="BZ649" s="70">
        <v>57.655000000000001</v>
      </c>
      <c r="CA649" s="70">
        <v>0</v>
      </c>
      <c r="CB649" s="70">
        <v>18.641999999999999</v>
      </c>
      <c r="CC649" s="70">
        <v>8.2200000000000006</v>
      </c>
      <c r="CD649" s="70">
        <v>0</v>
      </c>
    </row>
    <row r="650" spans="1:82">
      <c r="A650" s="70" t="s">
        <v>2447</v>
      </c>
      <c r="B650" s="70">
        <v>522</v>
      </c>
      <c r="C650" s="70">
        <v>12</v>
      </c>
      <c r="D650" s="70">
        <v>31</v>
      </c>
      <c r="E650" s="70">
        <v>2015</v>
      </c>
      <c r="F650" s="70" t="s">
        <v>182</v>
      </c>
      <c r="G650" s="70" t="s">
        <v>2435</v>
      </c>
      <c r="H650" s="70" t="s">
        <v>2436</v>
      </c>
      <c r="I650" s="148"/>
      <c r="J650" s="71">
        <v>6047.3568518612619</v>
      </c>
      <c r="K650" s="71">
        <v>416.19027789045339</v>
      </c>
      <c r="L650" s="71">
        <v>506.66759532515238</v>
      </c>
      <c r="M650" s="71">
        <v>3643.899701160869</v>
      </c>
      <c r="N650" s="71">
        <v>3974.1873601855409</v>
      </c>
      <c r="O650" s="71">
        <v>2434.7599957950765</v>
      </c>
      <c r="P650" s="71">
        <v>1927.0503345768345</v>
      </c>
      <c r="Q650" s="71">
        <v>168.51637936568599</v>
      </c>
      <c r="R650" s="71">
        <v>310.06820905456351</v>
      </c>
      <c r="S650" s="71">
        <v>228.9604386094025</v>
      </c>
      <c r="T650" s="72"/>
      <c r="U650" s="71">
        <v>477916847</v>
      </c>
      <c r="V650" s="71">
        <v>104152</v>
      </c>
      <c r="W650" s="71">
        <v>15220</v>
      </c>
      <c r="X650" s="71">
        <v>804996</v>
      </c>
      <c r="Y650" s="71">
        <v>885719</v>
      </c>
      <c r="Z650" s="71">
        <v>1414577</v>
      </c>
      <c r="AA650" s="71">
        <v>383470</v>
      </c>
      <c r="AB650" s="71">
        <v>2319435</v>
      </c>
      <c r="AC650" s="71">
        <v>53001101</v>
      </c>
      <c r="AD650" s="71">
        <v>228.9604386094025</v>
      </c>
      <c r="AE650" s="72"/>
      <c r="AF650" s="71">
        <v>5192571026.5313711</v>
      </c>
      <c r="AG650" s="71">
        <v>280426960.0642097</v>
      </c>
      <c r="AH650" s="71">
        <v>103033200.98931471</v>
      </c>
      <c r="AI650" s="71">
        <v>4848857900.4378185</v>
      </c>
      <c r="AJ650" s="71">
        <v>4855731803.7348328</v>
      </c>
      <c r="AK650" s="71"/>
      <c r="AL650" s="71"/>
      <c r="AM650" s="71">
        <v>317868837.0861147</v>
      </c>
      <c r="AN650" s="71"/>
      <c r="AO650" s="71"/>
      <c r="AP650" s="71">
        <v>15598489728.84366</v>
      </c>
      <c r="AQ650" s="72"/>
      <c r="AR650" s="71">
        <v>13789</v>
      </c>
      <c r="AS650" s="71">
        <v>2018</v>
      </c>
      <c r="AT650" s="71">
        <v>19</v>
      </c>
      <c r="AU650" s="71">
        <v>11</v>
      </c>
      <c r="AV650" s="71">
        <v>0</v>
      </c>
      <c r="AW650" s="71">
        <v>6</v>
      </c>
      <c r="AX650" s="71"/>
      <c r="AY650" s="72"/>
      <c r="AZ650" s="71">
        <v>57287.799999999981</v>
      </c>
      <c r="BA650" s="71">
        <v>159424</v>
      </c>
      <c r="BB650" s="71">
        <v>28382.1</v>
      </c>
      <c r="BC650" s="71">
        <v>33896.9</v>
      </c>
      <c r="BD650" s="71">
        <v>0</v>
      </c>
      <c r="BE650" s="71">
        <v>8218.5</v>
      </c>
      <c r="BF650" s="71"/>
      <c r="BG650" s="72"/>
      <c r="BH650" s="71">
        <v>113.46299999999999</v>
      </c>
      <c r="BI650" s="71">
        <v>352.61700000000002</v>
      </c>
      <c r="BJ650" s="71">
        <v>6686.0439999999999</v>
      </c>
      <c r="BK650" s="71">
        <v>828.42899999999997</v>
      </c>
      <c r="BL650" s="71">
        <v>611.10599999999999</v>
      </c>
      <c r="BM650" s="71">
        <v>0</v>
      </c>
      <c r="BN650" s="72"/>
      <c r="BO650" s="71">
        <v>11</v>
      </c>
      <c r="BP650" s="71">
        <v>8</v>
      </c>
      <c r="BQ650" s="71">
        <v>178</v>
      </c>
      <c r="BR650" s="71">
        <v>15</v>
      </c>
      <c r="BS650" s="71">
        <v>75</v>
      </c>
      <c r="BT650" s="71">
        <v>0</v>
      </c>
      <c r="BU650"/>
      <c r="BV650" s="70">
        <v>6344.2330000000002</v>
      </c>
      <c r="BW650" s="70">
        <v>202.006</v>
      </c>
      <c r="BX650" s="70">
        <v>1945.454</v>
      </c>
      <c r="BY650" s="70">
        <v>4.6520000000000001</v>
      </c>
      <c r="BZ650" s="70">
        <v>65.555999999999997</v>
      </c>
      <c r="CA650" s="70">
        <v>3.3450000000000002</v>
      </c>
      <c r="CB650" s="70">
        <v>20.523</v>
      </c>
      <c r="CC650" s="70">
        <v>5.89</v>
      </c>
      <c r="CD650" s="70">
        <v>0</v>
      </c>
    </row>
    <row r="651" spans="1:82">
      <c r="A651" s="70" t="s">
        <v>2448</v>
      </c>
      <c r="B651" s="70">
        <v>523</v>
      </c>
      <c r="C651" s="70">
        <v>13</v>
      </c>
      <c r="D651" s="70">
        <v>31</v>
      </c>
      <c r="E651" s="70">
        <v>2016</v>
      </c>
      <c r="F651" s="70" t="s">
        <v>155</v>
      </c>
      <c r="G651" s="70" t="s">
        <v>2435</v>
      </c>
      <c r="H651" s="70" t="s">
        <v>2436</v>
      </c>
      <c r="I651" s="148"/>
      <c r="J651" s="71">
        <v>6089.1098718298126</v>
      </c>
      <c r="K651" s="71">
        <v>354.94296718040823</v>
      </c>
      <c r="L651" s="71">
        <v>652.10067069321792</v>
      </c>
      <c r="M651" s="71">
        <v>3543.9579593679573</v>
      </c>
      <c r="N651" s="71">
        <v>3742.9261984561449</v>
      </c>
      <c r="O651" s="71">
        <v>2418.1293529546265</v>
      </c>
      <c r="P651" s="71">
        <v>1912.091712486387</v>
      </c>
      <c r="Q651" s="71">
        <v>162.51885741971071</v>
      </c>
      <c r="R651" s="71">
        <v>319.79648083867119</v>
      </c>
      <c r="S651" s="71">
        <v>211.47808142163757</v>
      </c>
      <c r="T651" s="72"/>
      <c r="U651" s="71">
        <v>469345139</v>
      </c>
      <c r="V651" s="71">
        <v>104152</v>
      </c>
      <c r="W651" s="71">
        <v>15220</v>
      </c>
      <c r="X651" s="71">
        <v>804996</v>
      </c>
      <c r="Y651" s="71">
        <v>890293</v>
      </c>
      <c r="Z651" s="71">
        <v>1422185</v>
      </c>
      <c r="AA651" s="71">
        <v>393538</v>
      </c>
      <c r="AB651" s="71">
        <v>2300923</v>
      </c>
      <c r="AC651" s="71">
        <v>54618091.016966671</v>
      </c>
      <c r="AD651" s="71">
        <v>211.4780814216376</v>
      </c>
      <c r="AE651" s="72"/>
      <c r="AF651" s="71">
        <v>5258679371.1621151</v>
      </c>
      <c r="AG651" s="71">
        <v>228751958.50197169</v>
      </c>
      <c r="AH651" s="71">
        <v>102709142.2072558</v>
      </c>
      <c r="AI651" s="71">
        <v>4968832526.9658079</v>
      </c>
      <c r="AJ651" s="71">
        <v>4397479696.6918192</v>
      </c>
      <c r="AK651" s="71"/>
      <c r="AL651" s="71"/>
      <c r="AM651" s="71">
        <v>315576827.04462522</v>
      </c>
      <c r="AN651" s="71"/>
      <c r="AO651" s="71"/>
      <c r="AP651" s="71">
        <v>15272029522.573593</v>
      </c>
      <c r="AQ651" s="72"/>
      <c r="AR651" s="71">
        <v>15049</v>
      </c>
      <c r="AS651" s="71">
        <v>2261</v>
      </c>
      <c r="AT651" s="71">
        <v>21</v>
      </c>
      <c r="AU651" s="71">
        <v>14</v>
      </c>
      <c r="AV651" s="71">
        <v>0</v>
      </c>
      <c r="AW651" s="71">
        <v>8</v>
      </c>
      <c r="AX651" s="71"/>
      <c r="AY651" s="72"/>
      <c r="AZ651" s="71">
        <v>63855.8</v>
      </c>
      <c r="BA651" s="71">
        <v>183849.4</v>
      </c>
      <c r="BB651" s="71">
        <v>27708.2</v>
      </c>
      <c r="BC651" s="71">
        <v>35009.300000000003</v>
      </c>
      <c r="BD651" s="71">
        <v>0</v>
      </c>
      <c r="BE651" s="71">
        <v>14017.5</v>
      </c>
      <c r="BF651" s="71"/>
      <c r="BG651" s="72"/>
      <c r="BH651" s="71">
        <v>113.614</v>
      </c>
      <c r="BI651" s="71">
        <v>378.73700000000002</v>
      </c>
      <c r="BJ651" s="71">
        <v>6325.0569999999998</v>
      </c>
      <c r="BK651" s="71">
        <v>848.42700000000002</v>
      </c>
      <c r="BL651" s="71">
        <v>557.67899999999997</v>
      </c>
      <c r="BM651" s="71">
        <v>0</v>
      </c>
      <c r="BN651" s="72"/>
      <c r="BO651" s="71">
        <v>11</v>
      </c>
      <c r="BP651" s="71">
        <v>9</v>
      </c>
      <c r="BQ651" s="71">
        <v>180</v>
      </c>
      <c r="BR651" s="71">
        <v>18</v>
      </c>
      <c r="BS651" s="71">
        <v>75</v>
      </c>
      <c r="BT651" s="71">
        <v>0</v>
      </c>
      <c r="BU651"/>
      <c r="BV651" s="70">
        <v>6077.9759999999997</v>
      </c>
      <c r="BW651" s="70">
        <v>110.901</v>
      </c>
      <c r="BX651" s="70">
        <v>1992.693</v>
      </c>
      <c r="BY651" s="70">
        <v>6.7329999999999997</v>
      </c>
      <c r="BZ651" s="70">
        <v>11.202</v>
      </c>
      <c r="CA651" s="70">
        <v>0</v>
      </c>
      <c r="CB651" s="70">
        <v>19.408000000000001</v>
      </c>
      <c r="CC651" s="70">
        <v>4.601</v>
      </c>
      <c r="CD651" s="70">
        <v>0</v>
      </c>
    </row>
    <row r="652" spans="1:82">
      <c r="A652" s="70" t="s">
        <v>2449</v>
      </c>
      <c r="B652" s="70">
        <v>524</v>
      </c>
      <c r="C652" s="70">
        <v>14</v>
      </c>
      <c r="D652" s="70">
        <v>31</v>
      </c>
      <c r="E652" s="70">
        <v>2017</v>
      </c>
      <c r="F652" s="70" t="s">
        <v>156</v>
      </c>
      <c r="G652" s="70" t="s">
        <v>2435</v>
      </c>
      <c r="H652" s="70" t="s">
        <v>2436</v>
      </c>
      <c r="I652" s="148"/>
      <c r="J652" s="71">
        <v>5911.469475822717</v>
      </c>
      <c r="K652" s="71">
        <v>363.14119303276539</v>
      </c>
      <c r="L652" s="71">
        <v>587.46302697071008</v>
      </c>
      <c r="M652" s="71">
        <v>3414.8071123326013</v>
      </c>
      <c r="N652" s="71">
        <v>3990.0692157683134</v>
      </c>
      <c r="O652" s="71">
        <v>2388.1997439101274</v>
      </c>
      <c r="P652" s="71">
        <v>1879.4508778049503</v>
      </c>
      <c r="Q652" s="71">
        <v>155.818433178291</v>
      </c>
      <c r="R652" s="71">
        <v>271.02376305598597</v>
      </c>
      <c r="S652" s="71">
        <v>238.03261729840875</v>
      </c>
      <c r="T652" s="72"/>
      <c r="U652" s="71">
        <v>486582702</v>
      </c>
      <c r="V652" s="71">
        <v>104152</v>
      </c>
      <c r="W652" s="71">
        <v>15220</v>
      </c>
      <c r="X652" s="71">
        <v>804996</v>
      </c>
      <c r="Y652" s="71">
        <v>895463</v>
      </c>
      <c r="Z652" s="71">
        <v>1427882</v>
      </c>
      <c r="AA652" s="71">
        <v>389286</v>
      </c>
      <c r="AB652" s="71">
        <v>2281291</v>
      </c>
      <c r="AC652" s="71">
        <v>47206644.999999993</v>
      </c>
      <c r="AD652" s="71">
        <v>238.03261729840881</v>
      </c>
      <c r="AE652" s="72"/>
      <c r="AF652" s="71">
        <v>5281188669.7103271</v>
      </c>
      <c r="AG652" s="71">
        <v>260419217.83788499</v>
      </c>
      <c r="AH652" s="71">
        <v>124361982.2031347</v>
      </c>
      <c r="AI652" s="71">
        <v>5107854098.5131788</v>
      </c>
      <c r="AJ652" s="71">
        <v>4720157176.483284</v>
      </c>
      <c r="AK652" s="71"/>
      <c r="AL652" s="71"/>
      <c r="AM652" s="71">
        <v>313373832.00486672</v>
      </c>
      <c r="AN652" s="71"/>
      <c r="AO652" s="71"/>
      <c r="AP652" s="71">
        <v>15807354976.752678</v>
      </c>
      <c r="AQ652" s="72"/>
      <c r="AR652" s="71">
        <v>16123</v>
      </c>
      <c r="AS652" s="71">
        <v>2465</v>
      </c>
      <c r="AT652" s="71">
        <v>20</v>
      </c>
      <c r="AU652" s="71">
        <v>15</v>
      </c>
      <c r="AV652" s="71">
        <v>0</v>
      </c>
      <c r="AW652" s="71">
        <v>10</v>
      </c>
      <c r="AX652" s="71"/>
      <c r="AY652" s="72"/>
      <c r="AZ652" s="71">
        <v>69458.10000000002</v>
      </c>
      <c r="BA652" s="71">
        <v>197417.7</v>
      </c>
      <c r="BB652" s="71">
        <v>27688.400000000001</v>
      </c>
      <c r="BC652" s="71">
        <v>35193.300000000003</v>
      </c>
      <c r="BD652" s="71">
        <v>0</v>
      </c>
      <c r="BE652" s="71">
        <v>23412.5</v>
      </c>
      <c r="BF652" s="71"/>
      <c r="BG652" s="72"/>
      <c r="BH652" s="71">
        <v>108.86499999999999</v>
      </c>
      <c r="BI652" s="71">
        <v>416.68599999999998</v>
      </c>
      <c r="BJ652" s="71">
        <v>6939.8950000000004</v>
      </c>
      <c r="BK652" s="71">
        <v>877.31299999999999</v>
      </c>
      <c r="BL652" s="71">
        <v>547.65499999999997</v>
      </c>
      <c r="BM652" s="71">
        <v>0</v>
      </c>
      <c r="BN652" s="72"/>
      <c r="BO652" s="71">
        <v>9</v>
      </c>
      <c r="BP652" s="71">
        <v>8</v>
      </c>
      <c r="BQ652" s="71">
        <v>179</v>
      </c>
      <c r="BR652" s="71">
        <v>18</v>
      </c>
      <c r="BS652" s="71">
        <v>75</v>
      </c>
      <c r="BT652" s="71">
        <v>0</v>
      </c>
      <c r="BU652"/>
      <c r="BV652" s="70">
        <v>6441.4319999999998</v>
      </c>
      <c r="BW652" s="70">
        <v>164.18299999999999</v>
      </c>
      <c r="BX652" s="70">
        <v>2169.3719999999998</v>
      </c>
      <c r="BY652" s="70">
        <v>12.782</v>
      </c>
      <c r="BZ652" s="70">
        <v>61.265999999999998</v>
      </c>
      <c r="CA652" s="70">
        <v>0</v>
      </c>
      <c r="CB652" s="70">
        <v>29.31</v>
      </c>
      <c r="CC652" s="70">
        <v>12.069000000000001</v>
      </c>
      <c r="CD652" s="70">
        <v>0</v>
      </c>
    </row>
    <row r="653" spans="1:82">
      <c r="A653" s="70" t="s">
        <v>2450</v>
      </c>
      <c r="B653" s="70">
        <v>525</v>
      </c>
      <c r="C653" s="70">
        <v>15</v>
      </c>
      <c r="D653" s="70">
        <v>31</v>
      </c>
      <c r="E653" s="70">
        <v>2018</v>
      </c>
      <c r="F653" s="70" t="s">
        <v>183</v>
      </c>
      <c r="G653" s="1064" t="s">
        <v>2435</v>
      </c>
      <c r="H653" s="70" t="s">
        <v>2436</v>
      </c>
      <c r="I653" s="148"/>
      <c r="J653" s="71">
        <v>6140.6963751315234</v>
      </c>
      <c r="K653" s="71">
        <v>332.52150729070348</v>
      </c>
      <c r="L653" s="71">
        <v>547.3669174004973</v>
      </c>
      <c r="M653" s="71">
        <v>3332.1831614880862</v>
      </c>
      <c r="N653" s="71">
        <v>3756.4752017031064</v>
      </c>
      <c r="O653" s="71">
        <v>2346.1977255598381</v>
      </c>
      <c r="P653" s="71">
        <v>1851.4741803251191</v>
      </c>
      <c r="Q653" s="71">
        <v>143.196887283384</v>
      </c>
      <c r="R653" s="71">
        <v>266.62156913435319</v>
      </c>
      <c r="S653" s="71">
        <v>245.31119614082172</v>
      </c>
      <c r="T653" s="72"/>
      <c r="U653" s="71">
        <v>506744750</v>
      </c>
      <c r="V653" s="71">
        <v>104152</v>
      </c>
      <c r="W653" s="71">
        <v>15220</v>
      </c>
      <c r="X653" s="71">
        <v>804996</v>
      </c>
      <c r="Y653" s="71">
        <v>899853</v>
      </c>
      <c r="Z653" s="71">
        <v>1429629</v>
      </c>
      <c r="AA653" s="71">
        <v>387347</v>
      </c>
      <c r="AB653" s="71">
        <v>2259309</v>
      </c>
      <c r="AC653" s="71">
        <v>46257871</v>
      </c>
      <c r="AD653" s="71">
        <v>245.31119614082169</v>
      </c>
      <c r="AE653" s="72"/>
      <c r="AF653" s="71">
        <v>5478257324.3508606</v>
      </c>
      <c r="AG653" s="71">
        <v>228370707.45971611</v>
      </c>
      <c r="AH653" s="71">
        <v>117596003.5900383</v>
      </c>
      <c r="AI653" s="71">
        <v>4829739154.5298204</v>
      </c>
      <c r="AJ653" s="71">
        <v>4667354000.6198769</v>
      </c>
      <c r="AK653" s="71"/>
      <c r="AL653" s="71"/>
      <c r="AM653" s="71">
        <v>310996393.29082471</v>
      </c>
      <c r="AN653" s="71"/>
      <c r="AO653" s="71"/>
      <c r="AP653" s="71">
        <v>15632313583.841137</v>
      </c>
      <c r="AQ653" s="72"/>
      <c r="AR653" s="71">
        <v>17321</v>
      </c>
      <c r="AS653" s="71">
        <v>2677</v>
      </c>
      <c r="AT653" s="71">
        <v>20</v>
      </c>
      <c r="AU653" s="71">
        <v>15</v>
      </c>
      <c r="AV653" s="71">
        <v>0</v>
      </c>
      <c r="AW653" s="71">
        <v>10</v>
      </c>
      <c r="AX653" s="71"/>
      <c r="AY653" s="72"/>
      <c r="AZ653" s="71">
        <v>75735.800000000047</v>
      </c>
      <c r="BA653" s="71">
        <v>249853.7</v>
      </c>
      <c r="BB653" s="71">
        <v>27688</v>
      </c>
      <c r="BC653" s="71">
        <v>35192.9</v>
      </c>
      <c r="BD653" s="71">
        <v>0</v>
      </c>
      <c r="BE653" s="71">
        <v>23412.5</v>
      </c>
      <c r="BF653" s="71"/>
      <c r="BG653" s="72"/>
      <c r="BH653" s="71">
        <v>102.752</v>
      </c>
      <c r="BI653" s="71">
        <v>417.74700000000001</v>
      </c>
      <c r="BJ653" s="71">
        <v>6665.558</v>
      </c>
      <c r="BK653" s="71">
        <v>860.32100000000003</v>
      </c>
      <c r="BL653" s="71">
        <v>524.65600000000006</v>
      </c>
      <c r="BM653" s="71">
        <v>0</v>
      </c>
      <c r="BN653" s="72"/>
      <c r="BO653" s="71">
        <v>10</v>
      </c>
      <c r="BP653" s="71">
        <v>8</v>
      </c>
      <c r="BQ653" s="71">
        <v>179</v>
      </c>
      <c r="BR653" s="71">
        <v>19</v>
      </c>
      <c r="BS653" s="71">
        <v>71</v>
      </c>
      <c r="BT653" s="71">
        <v>0</v>
      </c>
      <c r="BU653"/>
      <c r="BV653" s="70">
        <v>6227.05</v>
      </c>
      <c r="BW653" s="70">
        <v>185.328</v>
      </c>
      <c r="BX653" s="70">
        <v>2012.8309999999999</v>
      </c>
      <c r="BY653" s="70">
        <v>45.13</v>
      </c>
      <c r="BZ653" s="70">
        <v>60.04</v>
      </c>
      <c r="CA653" s="70">
        <v>4.1260000000000003</v>
      </c>
      <c r="CB653" s="70">
        <v>26.652000000000001</v>
      </c>
      <c r="CC653" s="70">
        <v>9.8770000000000007</v>
      </c>
      <c r="CD653" s="70">
        <v>0</v>
      </c>
    </row>
    <row r="654" spans="1:82">
      <c r="A654" s="70" t="s">
        <v>2451</v>
      </c>
      <c r="B654" s="70">
        <v>526</v>
      </c>
      <c r="C654" s="70">
        <v>16</v>
      </c>
      <c r="D654" s="70">
        <v>31</v>
      </c>
      <c r="E654" s="70">
        <v>2019</v>
      </c>
      <c r="F654" s="70" t="s">
        <v>158</v>
      </c>
      <c r="G654" s="1064" t="s">
        <v>2435</v>
      </c>
      <c r="H654" s="70" t="s">
        <v>2436</v>
      </c>
      <c r="I654" s="148"/>
      <c r="J654" s="71">
        <v>5654.7753233903431</v>
      </c>
      <c r="K654" s="71">
        <v>374.55419641016709</v>
      </c>
      <c r="L654" s="71">
        <v>552.51449239548458</v>
      </c>
      <c r="M654" s="71">
        <v>3380.684053936156</v>
      </c>
      <c r="N654" s="71">
        <v>3634.6900082140814</v>
      </c>
      <c r="O654" s="71">
        <v>2281.923447631109</v>
      </c>
      <c r="P654" s="71">
        <v>1771.7142403194584</v>
      </c>
      <c r="Q654" s="71">
        <v>137.98664272954699</v>
      </c>
      <c r="R654" s="71">
        <v>272.82484434860959</v>
      </c>
      <c r="S654" s="71">
        <v>241.9432146720448</v>
      </c>
      <c r="T654" s="72"/>
      <c r="U654" s="71">
        <v>495889882</v>
      </c>
      <c r="V654" s="71">
        <v>104152</v>
      </c>
      <c r="W654" s="71">
        <v>15220</v>
      </c>
      <c r="X654" s="71">
        <v>804996</v>
      </c>
      <c r="Y654" s="71">
        <v>903798</v>
      </c>
      <c r="Z654" s="71">
        <v>1428637</v>
      </c>
      <c r="AA654" s="71">
        <v>367886</v>
      </c>
      <c r="AB654" s="71">
        <v>2236042</v>
      </c>
      <c r="AC654" s="71">
        <v>48109393</v>
      </c>
      <c r="AD654" s="71">
        <v>241.9432146720448</v>
      </c>
      <c r="AE654" s="72"/>
      <c r="AF654" s="71">
        <v>4934417403.8217649</v>
      </c>
      <c r="AG654" s="71">
        <v>222535742.87878498</v>
      </c>
      <c r="AH654" s="71">
        <v>124371766.0943646</v>
      </c>
      <c r="AI654" s="71">
        <v>4987824792.436574</v>
      </c>
      <c r="AJ654" s="71">
        <v>4534146223.0680094</v>
      </c>
      <c r="AK654" s="71">
        <v>0</v>
      </c>
      <c r="AL654" s="71">
        <v>0</v>
      </c>
      <c r="AM654" s="71">
        <v>304532087.48483634</v>
      </c>
      <c r="AN654" s="71">
        <v>0</v>
      </c>
      <c r="AO654" s="71">
        <v>0</v>
      </c>
      <c r="AP654" s="71">
        <v>15107828015.784332</v>
      </c>
      <c r="AQ654" s="72"/>
      <c r="AR654" s="71">
        <v>18430</v>
      </c>
      <c r="AS654" s="71">
        <v>2889</v>
      </c>
      <c r="AT654" s="71">
        <v>21</v>
      </c>
      <c r="AU654" s="71">
        <v>19</v>
      </c>
      <c r="AV654" s="71">
        <v>0</v>
      </c>
      <c r="AW654" s="71">
        <v>11</v>
      </c>
      <c r="AX654" s="71"/>
      <c r="AY654" s="72"/>
      <c r="AZ654" s="71">
        <v>81353.800000000017</v>
      </c>
      <c r="BA654" s="71">
        <v>258738.49999999991</v>
      </c>
      <c r="BB654" s="71">
        <v>27502.400000000001</v>
      </c>
      <c r="BC654" s="71">
        <v>63540.4</v>
      </c>
      <c r="BD654" s="71">
        <v>0</v>
      </c>
      <c r="BE654" s="71">
        <v>24552.5</v>
      </c>
      <c r="BF654" s="71"/>
      <c r="BG654" s="72"/>
      <c r="BH654" s="71">
        <v>102.262</v>
      </c>
      <c r="BI654" s="71">
        <v>376.26799999999997</v>
      </c>
      <c r="BJ654" s="71">
        <v>6603.9620000000004</v>
      </c>
      <c r="BK654" s="71">
        <v>980.17499999999995</v>
      </c>
      <c r="BL654" s="71">
        <v>520.48199999999997</v>
      </c>
      <c r="BM654" s="71">
        <v>0</v>
      </c>
      <c r="BN654" s="72"/>
      <c r="BO654" s="71">
        <v>10</v>
      </c>
      <c r="BP654" s="71">
        <v>7</v>
      </c>
      <c r="BQ654" s="71">
        <v>181</v>
      </c>
      <c r="BR654" s="71">
        <v>20</v>
      </c>
      <c r="BS654" s="71">
        <v>69</v>
      </c>
      <c r="BT654" s="71">
        <v>0</v>
      </c>
      <c r="BU654"/>
      <c r="BV654" s="70">
        <v>6264.5990000000002</v>
      </c>
      <c r="BW654" s="70">
        <v>203.01300000000001</v>
      </c>
      <c r="BX654" s="70">
        <v>1991.598</v>
      </c>
      <c r="BY654" s="70">
        <v>27.42</v>
      </c>
      <c r="BZ654" s="70">
        <v>60.386000000000003</v>
      </c>
      <c r="CA654" s="70">
        <v>0</v>
      </c>
      <c r="CB654" s="70">
        <v>20.805</v>
      </c>
      <c r="CC654" s="70">
        <v>15.327999999999999</v>
      </c>
      <c r="CD654" s="70">
        <v>0</v>
      </c>
    </row>
    <row r="655" spans="1:82">
      <c r="A655" s="70" t="s">
        <v>2452</v>
      </c>
      <c r="B655" s="70">
        <v>527</v>
      </c>
      <c r="C655" s="70">
        <v>17</v>
      </c>
      <c r="D655" s="70">
        <v>31</v>
      </c>
      <c r="E655" s="70">
        <v>2020</v>
      </c>
      <c r="F655" s="70" t="s">
        <v>159</v>
      </c>
      <c r="G655" s="70" t="s">
        <v>2435</v>
      </c>
      <c r="H655" s="70" t="s">
        <v>2436</v>
      </c>
      <c r="I655" s="148"/>
      <c r="J655" s="71">
        <v>5124.673837141213</v>
      </c>
      <c r="K655" s="71">
        <v>379.38717705930139</v>
      </c>
      <c r="L655" s="71">
        <v>632.53779890149679</v>
      </c>
      <c r="M655" s="71">
        <v>2897.8641925264806</v>
      </c>
      <c r="N655" s="71">
        <v>3410.8743722487366</v>
      </c>
      <c r="O655" s="71">
        <v>1998.9419043220714</v>
      </c>
      <c r="P655" s="71">
        <v>1654.8332983378348</v>
      </c>
      <c r="Q655" s="71">
        <v>130.500894017169</v>
      </c>
      <c r="R655" s="71">
        <v>264.1255804414493</v>
      </c>
      <c r="S655" s="71">
        <v>240.92067680467198</v>
      </c>
      <c r="T655" s="72"/>
      <c r="U655" s="71">
        <v>475325135</v>
      </c>
      <c r="V655" s="71">
        <v>95442</v>
      </c>
      <c r="W655" s="71">
        <v>18413</v>
      </c>
      <c r="X655" s="71">
        <v>780526</v>
      </c>
      <c r="Y655" s="71">
        <v>907659</v>
      </c>
      <c r="Z655" s="71">
        <v>1428390</v>
      </c>
      <c r="AA655" s="71">
        <v>365228</v>
      </c>
      <c r="AB655" s="71">
        <v>2213353</v>
      </c>
      <c r="AC655" s="71">
        <v>46821479.999999993</v>
      </c>
      <c r="AD655" s="71">
        <v>240.92067680467198</v>
      </c>
      <c r="AE655" s="72"/>
      <c r="AF655" s="71">
        <v>4591575080.0914354</v>
      </c>
      <c r="AG655" s="71">
        <v>215444238.7849215</v>
      </c>
      <c r="AH655" s="71">
        <v>146164155.3795208</v>
      </c>
      <c r="AI655" s="71">
        <v>4539996828.163661</v>
      </c>
      <c r="AJ655" s="71">
        <v>4442936133.4619865</v>
      </c>
      <c r="AK655" s="71">
        <v>0</v>
      </c>
      <c r="AL655" s="71">
        <v>0</v>
      </c>
      <c r="AM655" s="71">
        <v>288867157.36472285</v>
      </c>
      <c r="AN655" s="71">
        <v>0</v>
      </c>
      <c r="AO655" s="71">
        <v>0</v>
      </c>
      <c r="AP655" s="71">
        <v>14224983593.246248</v>
      </c>
      <c r="AQ655" s="72"/>
      <c r="AR655" s="71">
        <v>19440</v>
      </c>
      <c r="AS655" s="71">
        <v>2997</v>
      </c>
      <c r="AT655" s="71">
        <v>22</v>
      </c>
      <c r="AU655" s="71">
        <v>22</v>
      </c>
      <c r="AV655" s="71">
        <v>0</v>
      </c>
      <c r="AW655" s="71">
        <v>12</v>
      </c>
      <c r="AX655" s="71"/>
      <c r="AY655" s="72"/>
      <c r="AZ655" s="71">
        <v>86709.900000000154</v>
      </c>
      <c r="BA655" s="71">
        <v>264852.19999999972</v>
      </c>
      <c r="BB655" s="71">
        <v>27512.3</v>
      </c>
      <c r="BC655" s="71">
        <v>75890.399999999994</v>
      </c>
      <c r="BD655" s="71">
        <v>0</v>
      </c>
      <c r="BE655" s="71">
        <v>24602.400000000001</v>
      </c>
      <c r="BF655" s="71"/>
      <c r="BG655" s="72"/>
      <c r="BH655" s="71">
        <v>98.16</v>
      </c>
      <c r="BI655" s="71">
        <v>373.03699999999998</v>
      </c>
      <c r="BJ655" s="71">
        <v>6159.8429999999998</v>
      </c>
      <c r="BK655" s="71">
        <v>1057.529</v>
      </c>
      <c r="BL655" s="71">
        <v>506.05</v>
      </c>
      <c r="BM655" s="71">
        <v>0</v>
      </c>
      <c r="BN655" s="72"/>
      <c r="BO655" s="71">
        <v>9</v>
      </c>
      <c r="BP655" s="71">
        <v>7</v>
      </c>
      <c r="BQ655" s="71">
        <v>180</v>
      </c>
      <c r="BR655" s="71">
        <v>17</v>
      </c>
      <c r="BS655" s="71">
        <v>65</v>
      </c>
      <c r="BT655" s="71">
        <v>0</v>
      </c>
      <c r="BU655"/>
      <c r="BV655" s="70">
        <v>6021.1549999999997</v>
      </c>
      <c r="BW655" s="70">
        <v>182.345</v>
      </c>
      <c r="BX655" s="70">
        <v>1874.8779999999999</v>
      </c>
      <c r="BY655" s="70">
        <v>35.415999999999997</v>
      </c>
      <c r="BZ655" s="70">
        <v>53.125</v>
      </c>
      <c r="CA655" s="70">
        <v>0</v>
      </c>
      <c r="CB655" s="70">
        <v>17.440000000000001</v>
      </c>
      <c r="CC655" s="70">
        <v>10.26</v>
      </c>
      <c r="CD655" s="70">
        <v>0</v>
      </c>
    </row>
    <row r="656" spans="1:82">
      <c r="A656" s="70" t="s">
        <v>2453</v>
      </c>
      <c r="B656" s="70">
        <v>527</v>
      </c>
      <c r="C656" s="70">
        <v>18</v>
      </c>
      <c r="D656" s="70">
        <v>31</v>
      </c>
      <c r="E656" s="70">
        <v>2021</v>
      </c>
      <c r="F656" s="70" t="s">
        <v>160</v>
      </c>
      <c r="G656" s="70" t="s">
        <v>2435</v>
      </c>
      <c r="H656" s="70" t="s">
        <v>2436</v>
      </c>
      <c r="I656" s="148"/>
      <c r="J656" s="71">
        <v>5312.3738371615264</v>
      </c>
      <c r="K656" s="71">
        <v>311.25004626402915</v>
      </c>
      <c r="L656" s="71">
        <v>460.73587614405233</v>
      </c>
      <c r="M656" s="71">
        <v>3237.6960335210829</v>
      </c>
      <c r="N656" s="71">
        <v>3148.241579230134</v>
      </c>
      <c r="O656" s="71">
        <v>1935.8196491321592</v>
      </c>
      <c r="P656" s="71">
        <v>1687.1143561325825</v>
      </c>
      <c r="Q656" s="71">
        <v>127.778374538959</v>
      </c>
      <c r="R656" s="71">
        <v>245.44521143020089</v>
      </c>
      <c r="S656" s="71">
        <v>234.57782509155757</v>
      </c>
      <c r="T656" s="72"/>
      <c r="U656" s="71">
        <v>511936621</v>
      </c>
      <c r="V656" s="71">
        <v>95442</v>
      </c>
      <c r="W656" s="71">
        <v>18413</v>
      </c>
      <c r="X656" s="71">
        <v>780526</v>
      </c>
      <c r="Y656" s="71">
        <v>910832</v>
      </c>
      <c r="Z656" s="71">
        <v>1424302</v>
      </c>
      <c r="AA656" s="71">
        <v>363085</v>
      </c>
      <c r="AB656" s="71">
        <v>2188469</v>
      </c>
      <c r="AC656" s="71">
        <v>42209818</v>
      </c>
      <c r="AD656" s="71">
        <v>234.57782509155757</v>
      </c>
      <c r="AE656" s="72"/>
      <c r="AF656" s="71">
        <v>4605841986.2135973</v>
      </c>
      <c r="AG656" s="71">
        <v>215529995.1134513</v>
      </c>
      <c r="AH656" s="71">
        <v>99682474.744567931</v>
      </c>
      <c r="AI656" s="71">
        <v>5002187817.684824</v>
      </c>
      <c r="AJ656" s="71">
        <v>3813419011.9274459</v>
      </c>
      <c r="AK656" s="71">
        <v>0</v>
      </c>
      <c r="AL656" s="71">
        <v>0</v>
      </c>
      <c r="AM656" s="71">
        <v>287266949.28685451</v>
      </c>
      <c r="AN656" s="71">
        <v>0</v>
      </c>
      <c r="AO656" s="71">
        <v>0</v>
      </c>
      <c r="AP656" s="71">
        <v>14023928234.970739</v>
      </c>
      <c r="AQ656" s="72"/>
      <c r="AR656" s="71">
        <v>20441</v>
      </c>
      <c r="AS656" s="71">
        <v>3091</v>
      </c>
      <c r="AT656" s="71">
        <v>21</v>
      </c>
      <c r="AU656" s="71">
        <v>24</v>
      </c>
      <c r="AV656" s="71">
        <v>0</v>
      </c>
      <c r="AW656" s="71">
        <v>12</v>
      </c>
      <c r="AX656" s="71"/>
      <c r="AY656" s="72"/>
      <c r="AZ656" s="71">
        <v>92297.200000001496</v>
      </c>
      <c r="BA656" s="71">
        <v>333284.90000000183</v>
      </c>
      <c r="BB656" s="71">
        <v>27508.799999999999</v>
      </c>
      <c r="BC656" s="71">
        <v>81699.399999999994</v>
      </c>
      <c r="BD656" s="71">
        <v>0</v>
      </c>
      <c r="BE656" s="71">
        <v>24602.400000000001</v>
      </c>
      <c r="BF656" s="71"/>
      <c r="BG656" s="72"/>
      <c r="BH656" s="71">
        <v>92.924000000000007</v>
      </c>
      <c r="BI656" s="71">
        <v>316.49400000000003</v>
      </c>
      <c r="BJ656" s="71">
        <v>6310.7449999999999</v>
      </c>
      <c r="BK656" s="71">
        <v>867.46799999999996</v>
      </c>
      <c r="BL656" s="71">
        <v>510.99600000000004</v>
      </c>
      <c r="BM656" s="71">
        <v>0</v>
      </c>
      <c r="BN656" s="72"/>
      <c r="BO656" s="71">
        <v>9</v>
      </c>
      <c r="BP656" s="71">
        <v>7</v>
      </c>
      <c r="BQ656" s="71">
        <v>184</v>
      </c>
      <c r="BR656" s="71">
        <v>16</v>
      </c>
      <c r="BS656" s="71">
        <v>68</v>
      </c>
      <c r="BT656" s="71">
        <v>0</v>
      </c>
      <c r="BU656"/>
      <c r="BV656" s="70">
        <v>5895.7730000000001</v>
      </c>
      <c r="BW656" s="70">
        <v>187.97800000000001</v>
      </c>
      <c r="BX656" s="70">
        <v>1901.248</v>
      </c>
      <c r="BY656" s="70">
        <v>16.126000000000001</v>
      </c>
      <c r="BZ656" s="70">
        <v>57.210999999999999</v>
      </c>
      <c r="CA656" s="70">
        <v>0</v>
      </c>
      <c r="CB656" s="70">
        <v>28.492000000000001</v>
      </c>
      <c r="CC656" s="70">
        <v>11.798999999999999</v>
      </c>
      <c r="CD656" s="70">
        <v>0</v>
      </c>
    </row>
    <row r="657" spans="1:82">
      <c r="A657" s="70" t="s">
        <v>2454</v>
      </c>
      <c r="B657" s="70">
        <v>527</v>
      </c>
      <c r="C657" s="70">
        <v>19</v>
      </c>
      <c r="D657" s="70">
        <v>31</v>
      </c>
      <c r="E657" s="70">
        <v>2022</v>
      </c>
      <c r="F657" s="70" t="s">
        <v>161</v>
      </c>
      <c r="G657" s="70" t="s">
        <v>2435</v>
      </c>
      <c r="H657" s="70" t="s">
        <v>2436</v>
      </c>
      <c r="I657" s="148"/>
      <c r="J657" s="71">
        <v>5041.361942289398</v>
      </c>
      <c r="K657" s="71">
        <v>317.86824280930415</v>
      </c>
      <c r="L657" s="71">
        <v>462.82229583674257</v>
      </c>
      <c r="M657" s="71">
        <v>3031.8575044482482</v>
      </c>
      <c r="N657" s="71">
        <v>3167.2622734344673</v>
      </c>
      <c r="O657" s="71">
        <v>2036.9871897102698</v>
      </c>
      <c r="P657" s="71">
        <v>1658.8202449567596</v>
      </c>
      <c r="Q657" s="71">
        <v>127.3889231598197</v>
      </c>
      <c r="R657" s="71">
        <v>224.43043150761039</v>
      </c>
      <c r="S657" s="71">
        <v>244.89393002210218</v>
      </c>
      <c r="T657" s="72"/>
      <c r="U657" s="71">
        <v>539833100</v>
      </c>
      <c r="V657" s="71">
        <v>95442</v>
      </c>
      <c r="W657" s="71">
        <v>18413</v>
      </c>
      <c r="X657" s="71">
        <v>780526</v>
      </c>
      <c r="Y657" s="71">
        <v>914487</v>
      </c>
      <c r="Z657" s="71">
        <v>1423962</v>
      </c>
      <c r="AA657" s="71">
        <v>362438</v>
      </c>
      <c r="AB657" s="71">
        <v>2163908</v>
      </c>
      <c r="AC657" s="71">
        <v>39080597</v>
      </c>
      <c r="AD657" s="71">
        <v>244.89393002210218</v>
      </c>
      <c r="AE657" s="72"/>
      <c r="AF657" s="71">
        <v>4618241104.8279963</v>
      </c>
      <c r="AG657" s="71">
        <v>211131462.65079188</v>
      </c>
      <c r="AH657" s="71">
        <v>120618896.79375279</v>
      </c>
      <c r="AI657" s="71">
        <v>4611543773.1034412</v>
      </c>
      <c r="AJ657" s="71">
        <v>4290910911.5409002</v>
      </c>
      <c r="AK657" s="71">
        <v>0</v>
      </c>
      <c r="AL657" s="71">
        <v>0</v>
      </c>
      <c r="AM657" s="71">
        <v>279419585.38591254</v>
      </c>
      <c r="AN657" s="71">
        <v>0</v>
      </c>
      <c r="AO657" s="71">
        <v>0</v>
      </c>
      <c r="AP657" s="71">
        <v>14131865734.302794</v>
      </c>
      <c r="AQ657" s="72"/>
      <c r="AR657" s="71">
        <v>21658</v>
      </c>
      <c r="AS657" s="71">
        <v>3194</v>
      </c>
      <c r="AT657" s="71">
        <v>22</v>
      </c>
      <c r="AU657" s="71">
        <v>29</v>
      </c>
      <c r="AV657" s="71">
        <v>0</v>
      </c>
      <c r="AW657" s="71">
        <v>13</v>
      </c>
      <c r="AX657" s="71"/>
      <c r="AY657" s="72"/>
      <c r="AZ657" s="71">
        <v>99122.600000001665</v>
      </c>
      <c r="BA657" s="71">
        <v>365313.90000000154</v>
      </c>
      <c r="BB657" s="71">
        <v>27528.6</v>
      </c>
      <c r="BC657" s="71">
        <v>123958.39999999999</v>
      </c>
      <c r="BD657" s="71">
        <v>0</v>
      </c>
      <c r="BE657" s="71">
        <v>24652.3</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2455</v>
      </c>
      <c r="B658" s="70">
        <v>527</v>
      </c>
      <c r="C658" s="70">
        <v>20</v>
      </c>
      <c r="D658" s="70">
        <v>31</v>
      </c>
      <c r="E658" s="70">
        <v>2023</v>
      </c>
      <c r="F658" s="70" t="s">
        <v>1539</v>
      </c>
      <c r="G658" s="70" t="s">
        <v>2435</v>
      </c>
      <c r="H658" s="70" t="s">
        <v>2436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23228</v>
      </c>
      <c r="AS658" s="71">
        <v>3239</v>
      </c>
      <c r="AT658" s="71">
        <v>21</v>
      </c>
      <c r="AU658" s="71">
        <v>31</v>
      </c>
      <c r="AV658" s="71">
        <v>1</v>
      </c>
      <c r="AW658" s="71">
        <v>14</v>
      </c>
      <c r="AX658" s="71"/>
      <c r="AY658" s="72"/>
      <c r="AZ658" s="71">
        <v>107747.70000000014</v>
      </c>
      <c r="BA658" s="71">
        <v>368030.10000000201</v>
      </c>
      <c r="BB658" s="71">
        <v>27503.599999999999</v>
      </c>
      <c r="BC658" s="71">
        <v>126746.4</v>
      </c>
      <c r="BD658" s="71">
        <v>280</v>
      </c>
      <c r="BE658" s="71">
        <v>27017.71</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2456</v>
      </c>
      <c r="B659" s="70">
        <v>527</v>
      </c>
      <c r="C659" s="70">
        <v>21</v>
      </c>
      <c r="D659" s="70">
        <v>31</v>
      </c>
      <c r="E659" s="70">
        <v>2024</v>
      </c>
      <c r="F659" s="70" t="s">
        <v>1554</v>
      </c>
      <c r="G659" s="70" t="s">
        <v>2435</v>
      </c>
      <c r="H659" s="70" t="s">
        <v>2436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t="s">
        <v>794</v>
      </c>
      <c r="B660" s="70">
        <v>528</v>
      </c>
      <c r="C660" s="70">
        <v>1</v>
      </c>
      <c r="D660" s="70">
        <v>32</v>
      </c>
      <c r="E660" s="70">
        <v>1990</v>
      </c>
      <c r="F660" s="70" t="s">
        <v>787</v>
      </c>
      <c r="G660" s="70" t="s">
        <v>795</v>
      </c>
      <c r="H660" s="70" t="s">
        <v>796</v>
      </c>
      <c r="I660" s="148"/>
      <c r="J660" s="71">
        <v>560498.77449761122</v>
      </c>
      <c r="K660" s="71">
        <v>17686.67092760645</v>
      </c>
      <c r="L660" s="71">
        <v>23608.05997626243</v>
      </c>
      <c r="M660" s="71">
        <v>108225.1299528883</v>
      </c>
      <c r="N660" s="71">
        <v>118940.9929700541</v>
      </c>
      <c r="O660" s="71">
        <v>88359.778126812249</v>
      </c>
      <c r="P660" s="71">
        <v>91993.07035666694</v>
      </c>
      <c r="Q660" s="71">
        <v>7613.115180991791</v>
      </c>
      <c r="R660" s="71">
        <v>13300.086640956541</v>
      </c>
      <c r="S660" s="71">
        <v>8689.8260000000009</v>
      </c>
      <c r="T660" s="72"/>
      <c r="U660" s="71">
        <v>32332368532</v>
      </c>
      <c r="V660" s="71">
        <v>5358888</v>
      </c>
      <c r="W660" s="71">
        <v>259058</v>
      </c>
      <c r="X660" s="71">
        <v>40289007</v>
      </c>
      <c r="Y660" s="71">
        <v>41035777</v>
      </c>
      <c r="Z660" s="71">
        <v>36343410</v>
      </c>
      <c r="AA660" s="71">
        <v>22336938</v>
      </c>
      <c r="AB660" s="71">
        <v>123611167</v>
      </c>
      <c r="AC660" s="71">
        <v>2303598945</v>
      </c>
      <c r="AD660" s="71">
        <v>8689.8259999999882</v>
      </c>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t="s">
        <v>788</v>
      </c>
      <c r="BI660" s="71" t="s">
        <v>788</v>
      </c>
      <c r="BJ660" s="71" t="s">
        <v>788</v>
      </c>
      <c r="BK660" s="71" t="s">
        <v>788</v>
      </c>
      <c r="BL660" s="71" t="s">
        <v>788</v>
      </c>
      <c r="BM660" s="71" t="s">
        <v>788</v>
      </c>
      <c r="BN660" s="72"/>
      <c r="BO660" s="71" t="s">
        <v>788</v>
      </c>
      <c r="BP660" s="71" t="s">
        <v>788</v>
      </c>
      <c r="BQ660" s="71" t="s">
        <v>788</v>
      </c>
      <c r="BR660" s="71" t="s">
        <v>788</v>
      </c>
      <c r="BS660" s="71" t="s">
        <v>788</v>
      </c>
      <c r="BT660" s="71" t="s">
        <v>788</v>
      </c>
      <c r="BU660"/>
      <c r="BV660" s="70"/>
      <c r="BW660" s="70"/>
      <c r="BX660" s="70"/>
      <c r="BY660" s="70"/>
      <c r="BZ660" s="70"/>
      <c r="CA660" s="70"/>
      <c r="CB660" s="70"/>
      <c r="CC660" s="70"/>
      <c r="CD660" s="70"/>
    </row>
    <row r="661" spans="1:82">
      <c r="A661" s="70" t="s">
        <v>797</v>
      </c>
      <c r="B661" s="70">
        <v>529</v>
      </c>
      <c r="C661" s="70">
        <v>2</v>
      </c>
      <c r="D661" s="70">
        <v>32</v>
      </c>
      <c r="E661" s="70">
        <v>2005</v>
      </c>
      <c r="F661" s="70" t="s">
        <v>789</v>
      </c>
      <c r="G661" s="70" t="s">
        <v>795</v>
      </c>
      <c r="H661" s="70" t="s">
        <v>796</v>
      </c>
      <c r="I661" s="148"/>
      <c r="J661" s="71">
        <v>497454.99475560669</v>
      </c>
      <c r="K661" s="71">
        <v>11434.56281767992</v>
      </c>
      <c r="L661" s="71">
        <v>21307.895834230309</v>
      </c>
      <c r="M661" s="71">
        <v>192271.5020411131</v>
      </c>
      <c r="N661" s="71">
        <v>177786.1628302797</v>
      </c>
      <c r="O661" s="71">
        <v>123290.18727250829</v>
      </c>
      <c r="P661" s="71">
        <v>90301.249384803945</v>
      </c>
      <c r="Q661" s="71">
        <v>7485.3600117302167</v>
      </c>
      <c r="R661" s="71">
        <v>12573.665761286809</v>
      </c>
      <c r="S661" s="71">
        <v>13998.764157540039</v>
      </c>
      <c r="T661" s="72"/>
      <c r="U661" s="71">
        <v>29577259928</v>
      </c>
      <c r="V661" s="71">
        <v>4419854</v>
      </c>
      <c r="W661" s="71">
        <v>222216</v>
      </c>
      <c r="X661" s="71">
        <v>37471528</v>
      </c>
      <c r="Y661" s="71">
        <v>51102005</v>
      </c>
      <c r="Z661" s="71">
        <v>58681944</v>
      </c>
      <c r="AA661" s="71">
        <v>17957306</v>
      </c>
      <c r="AB661" s="71">
        <v>127055025</v>
      </c>
      <c r="AC661" s="71">
        <v>2223392441</v>
      </c>
      <c r="AD661" s="71">
        <v>13998.764157540039</v>
      </c>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t="s">
        <v>788</v>
      </c>
      <c r="BI661" s="71" t="s">
        <v>788</v>
      </c>
      <c r="BJ661" s="71" t="s">
        <v>788</v>
      </c>
      <c r="BK661" s="71" t="s">
        <v>788</v>
      </c>
      <c r="BL661" s="71" t="s">
        <v>788</v>
      </c>
      <c r="BM661" s="71" t="s">
        <v>788</v>
      </c>
      <c r="BN661" s="72"/>
      <c r="BO661" s="71" t="s">
        <v>788</v>
      </c>
      <c r="BP661" s="71" t="s">
        <v>788</v>
      </c>
      <c r="BQ661" s="71" t="s">
        <v>788</v>
      </c>
      <c r="BR661" s="71" t="s">
        <v>788</v>
      </c>
      <c r="BS661" s="71" t="s">
        <v>788</v>
      </c>
      <c r="BT661" s="71" t="s">
        <v>788</v>
      </c>
      <c r="BU661"/>
      <c r="BV661" s="70"/>
      <c r="BW661" s="70"/>
      <c r="BX661" s="70"/>
      <c r="BY661" s="70"/>
      <c r="BZ661" s="70"/>
      <c r="CA661" s="70"/>
      <c r="CB661" s="70"/>
      <c r="CC661" s="70"/>
      <c r="CD661" s="70"/>
    </row>
    <row r="662" spans="1:82">
      <c r="A662" s="70" t="s">
        <v>798</v>
      </c>
      <c r="B662" s="70">
        <v>530</v>
      </c>
      <c r="C662" s="70">
        <v>3</v>
      </c>
      <c r="D662" s="70">
        <v>32</v>
      </c>
      <c r="E662" s="70">
        <v>2006</v>
      </c>
      <c r="F662" s="70" t="s">
        <v>790</v>
      </c>
      <c r="G662" s="70" t="s">
        <v>795</v>
      </c>
      <c r="H662" s="70" t="s">
        <v>796</v>
      </c>
      <c r="I662" s="148"/>
      <c r="J662" s="71" t="s">
        <v>788</v>
      </c>
      <c r="K662" s="71" t="s">
        <v>788</v>
      </c>
      <c r="L662" s="71" t="s">
        <v>788</v>
      </c>
      <c r="M662" s="71" t="s">
        <v>788</v>
      </c>
      <c r="N662" s="71" t="s">
        <v>788</v>
      </c>
      <c r="O662" s="71" t="s">
        <v>788</v>
      </c>
      <c r="P662" s="71" t="s">
        <v>788</v>
      </c>
      <c r="Q662" s="71" t="s">
        <v>788</v>
      </c>
      <c r="R662" s="71" t="s">
        <v>788</v>
      </c>
      <c r="S662" s="71" t="s">
        <v>788</v>
      </c>
      <c r="T662" s="72"/>
      <c r="U662" s="71" t="s">
        <v>788</v>
      </c>
      <c r="V662" s="71" t="s">
        <v>788</v>
      </c>
      <c r="W662" s="71" t="s">
        <v>788</v>
      </c>
      <c r="X662" s="71" t="s">
        <v>788</v>
      </c>
      <c r="Y662" s="71" t="s">
        <v>788</v>
      </c>
      <c r="Z662" s="71" t="s">
        <v>788</v>
      </c>
      <c r="AA662" s="71" t="s">
        <v>788</v>
      </c>
      <c r="AB662" s="71" t="s">
        <v>788</v>
      </c>
      <c r="AC662" s="71" t="s">
        <v>788</v>
      </c>
      <c r="AD662" s="71" t="s">
        <v>788</v>
      </c>
      <c r="AE662" s="72"/>
      <c r="AF662" s="71" t="s">
        <v>788</v>
      </c>
      <c r="AG662" s="71" t="s">
        <v>788</v>
      </c>
      <c r="AH662" s="71" t="s">
        <v>788</v>
      </c>
      <c r="AI662" s="71" t="s">
        <v>788</v>
      </c>
      <c r="AJ662" s="71" t="s">
        <v>788</v>
      </c>
      <c r="AK662" s="71" t="s">
        <v>788</v>
      </c>
      <c r="AL662" s="71" t="s">
        <v>788</v>
      </c>
      <c r="AM662" s="71" t="s">
        <v>788</v>
      </c>
      <c r="AN662" s="71" t="s">
        <v>788</v>
      </c>
      <c r="AO662" s="71" t="s">
        <v>788</v>
      </c>
      <c r="AP662" s="71"/>
      <c r="AQ662" s="72"/>
      <c r="AR662" s="71" t="s">
        <v>788</v>
      </c>
      <c r="AS662" s="71" t="s">
        <v>788</v>
      </c>
      <c r="AT662" s="71" t="s">
        <v>788</v>
      </c>
      <c r="AU662" s="71" t="s">
        <v>788</v>
      </c>
      <c r="AV662" s="71" t="s">
        <v>788</v>
      </c>
      <c r="AW662" s="71" t="s">
        <v>788</v>
      </c>
      <c r="AX662" s="71" t="s">
        <v>788</v>
      </c>
      <c r="AY662" s="72"/>
      <c r="AZ662" s="71" t="s">
        <v>788</v>
      </c>
      <c r="BA662" s="71" t="s">
        <v>788</v>
      </c>
      <c r="BB662" s="71" t="s">
        <v>788</v>
      </c>
      <c r="BC662" s="71" t="s">
        <v>788</v>
      </c>
      <c r="BD662" s="71" t="s">
        <v>788</v>
      </c>
      <c r="BE662" s="71" t="s">
        <v>788</v>
      </c>
      <c r="BF662" s="71" t="s">
        <v>788</v>
      </c>
      <c r="BG662" s="72"/>
      <c r="BH662" s="71" t="s">
        <v>788</v>
      </c>
      <c r="BI662" s="71" t="s">
        <v>788</v>
      </c>
      <c r="BJ662" s="71" t="s">
        <v>788</v>
      </c>
      <c r="BK662" s="71" t="s">
        <v>788</v>
      </c>
      <c r="BL662" s="71" t="s">
        <v>788</v>
      </c>
      <c r="BM662" s="71" t="s">
        <v>788</v>
      </c>
      <c r="BN662" s="72"/>
      <c r="BO662" s="71" t="s">
        <v>788</v>
      </c>
      <c r="BP662" s="71" t="s">
        <v>788</v>
      </c>
      <c r="BQ662" s="71" t="s">
        <v>788</v>
      </c>
      <c r="BR662" s="71" t="s">
        <v>788</v>
      </c>
      <c r="BS662" s="71" t="s">
        <v>788</v>
      </c>
      <c r="BT662" s="71" t="s">
        <v>788</v>
      </c>
      <c r="BU662"/>
      <c r="BV662" s="70"/>
      <c r="BW662" s="70"/>
      <c r="BX662" s="70"/>
      <c r="BY662" s="70"/>
      <c r="BZ662" s="70"/>
      <c r="CA662" s="70"/>
      <c r="CB662" s="70"/>
      <c r="CC662" s="70"/>
      <c r="CD662" s="70"/>
    </row>
    <row r="663" spans="1:82">
      <c r="A663" s="70" t="s">
        <v>799</v>
      </c>
      <c r="B663" s="70">
        <v>531</v>
      </c>
      <c r="C663" s="70">
        <v>4</v>
      </c>
      <c r="D663" s="70">
        <v>32</v>
      </c>
      <c r="E663" s="70">
        <v>2007</v>
      </c>
      <c r="F663" s="70" t="s">
        <v>791</v>
      </c>
      <c r="G663" s="70" t="s">
        <v>795</v>
      </c>
      <c r="H663" s="70" t="s">
        <v>796</v>
      </c>
      <c r="I663" s="148"/>
      <c r="J663" s="71">
        <v>510141.10563013481</v>
      </c>
      <c r="K663" s="71">
        <v>10716.907263953201</v>
      </c>
      <c r="L663" s="71">
        <v>20474.027847563069</v>
      </c>
      <c r="M663" s="71">
        <v>195032.5194466002</v>
      </c>
      <c r="N663" s="71">
        <v>185161.3239475085</v>
      </c>
      <c r="O663" s="71">
        <v>119618.0518966815</v>
      </c>
      <c r="P663" s="71">
        <v>89215.492093831403</v>
      </c>
      <c r="Q663" s="71">
        <v>7903.9769673815144</v>
      </c>
      <c r="R663" s="71">
        <v>11787.24418367195</v>
      </c>
      <c r="S663" s="71">
        <v>13511.733612556791</v>
      </c>
      <c r="T663" s="72"/>
      <c r="U663" s="71">
        <v>33673286668</v>
      </c>
      <c r="V663" s="71">
        <v>4177414</v>
      </c>
      <c r="W663" s="71">
        <v>248459</v>
      </c>
      <c r="X663" s="71">
        <v>44272963</v>
      </c>
      <c r="Y663" s="71">
        <v>52324877</v>
      </c>
      <c r="Z663" s="71">
        <v>59185969</v>
      </c>
      <c r="AA663" s="71">
        <v>17470962</v>
      </c>
      <c r="AB663" s="71">
        <v>127066178</v>
      </c>
      <c r="AC663" s="71">
        <v>2144134860</v>
      </c>
      <c r="AD663" s="71">
        <v>13511.733612556771</v>
      </c>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t="s">
        <v>788</v>
      </c>
      <c r="BI663" s="71" t="s">
        <v>788</v>
      </c>
      <c r="BJ663" s="71" t="s">
        <v>788</v>
      </c>
      <c r="BK663" s="71" t="s">
        <v>788</v>
      </c>
      <c r="BL663" s="71" t="s">
        <v>788</v>
      </c>
      <c r="BM663" s="71" t="s">
        <v>788</v>
      </c>
      <c r="BN663" s="72"/>
      <c r="BO663" s="71" t="s">
        <v>788</v>
      </c>
      <c r="BP663" s="71" t="s">
        <v>788</v>
      </c>
      <c r="BQ663" s="71" t="s">
        <v>788</v>
      </c>
      <c r="BR663" s="71" t="s">
        <v>788</v>
      </c>
      <c r="BS663" s="71" t="s">
        <v>788</v>
      </c>
      <c r="BT663" s="71" t="s">
        <v>788</v>
      </c>
      <c r="BU663"/>
      <c r="BV663" s="70"/>
      <c r="BW663" s="70"/>
      <c r="BX663" s="70"/>
      <c r="BY663" s="70"/>
      <c r="BZ663" s="70"/>
      <c r="CA663" s="70"/>
      <c r="CB663" s="70"/>
      <c r="CC663" s="70"/>
      <c r="CD663" s="70"/>
    </row>
    <row r="664" spans="1:82">
      <c r="A664" s="70" t="s">
        <v>800</v>
      </c>
      <c r="B664" s="70">
        <v>532</v>
      </c>
      <c r="C664" s="70">
        <v>5</v>
      </c>
      <c r="D664" s="70">
        <v>32</v>
      </c>
      <c r="E664" s="70">
        <v>2008</v>
      </c>
      <c r="F664" s="70" t="s">
        <v>792</v>
      </c>
      <c r="G664" s="70" t="s">
        <v>795</v>
      </c>
      <c r="H664" s="70" t="s">
        <v>796</v>
      </c>
      <c r="I664" s="148"/>
      <c r="J664" s="71">
        <v>468718.46217654011</v>
      </c>
      <c r="K664" s="71">
        <v>8321.4920710124134</v>
      </c>
      <c r="L664" s="71">
        <v>17802.46108659836</v>
      </c>
      <c r="M664" s="71">
        <v>204514.15688414141</v>
      </c>
      <c r="N664" s="71">
        <v>180096.32774145069</v>
      </c>
      <c r="O664" s="71">
        <v>115869.7372387705</v>
      </c>
      <c r="P664" s="71">
        <v>86791.706943719459</v>
      </c>
      <c r="Q664" s="71">
        <v>7776.6893588716384</v>
      </c>
      <c r="R664" s="71">
        <v>10940.04947460286</v>
      </c>
      <c r="S664" s="71">
        <v>13474.890319148361</v>
      </c>
      <c r="T664" s="72"/>
      <c r="U664" s="71">
        <v>33554236019</v>
      </c>
      <c r="V664" s="71">
        <v>4177414</v>
      </c>
      <c r="W664" s="71">
        <v>248459</v>
      </c>
      <c r="X664" s="71">
        <v>44219023</v>
      </c>
      <c r="Y664" s="71">
        <v>52877802</v>
      </c>
      <c r="Z664" s="71">
        <v>59343565</v>
      </c>
      <c r="AA664" s="71">
        <v>17015707</v>
      </c>
      <c r="AB664" s="71">
        <v>127076183</v>
      </c>
      <c r="AC664" s="71">
        <v>2066424821</v>
      </c>
      <c r="AD664" s="71">
        <v>13474.890319148361</v>
      </c>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t="s">
        <v>788</v>
      </c>
      <c r="BI664" s="71" t="s">
        <v>788</v>
      </c>
      <c r="BJ664" s="71" t="s">
        <v>788</v>
      </c>
      <c r="BK664" s="71" t="s">
        <v>788</v>
      </c>
      <c r="BL664" s="71" t="s">
        <v>788</v>
      </c>
      <c r="BM664" s="71" t="s">
        <v>788</v>
      </c>
      <c r="BN664" s="72"/>
      <c r="BO664" s="71" t="s">
        <v>788</v>
      </c>
      <c r="BP664" s="71" t="s">
        <v>788</v>
      </c>
      <c r="BQ664" s="71" t="s">
        <v>788</v>
      </c>
      <c r="BR664" s="71" t="s">
        <v>788</v>
      </c>
      <c r="BS664" s="71" t="s">
        <v>788</v>
      </c>
      <c r="BT664" s="71" t="s">
        <v>788</v>
      </c>
      <c r="BU664"/>
      <c r="BV664" s="70"/>
      <c r="BW664" s="70"/>
      <c r="BX664" s="70"/>
      <c r="BY664" s="70"/>
      <c r="BZ664" s="70"/>
      <c r="CA664" s="70"/>
      <c r="CB664" s="70"/>
      <c r="CC664" s="70"/>
      <c r="CD664" s="70"/>
    </row>
    <row r="665" spans="1:82">
      <c r="A665" s="70" t="s">
        <v>801</v>
      </c>
      <c r="B665" s="70">
        <v>533</v>
      </c>
      <c r="C665" s="70">
        <v>6</v>
      </c>
      <c r="D665" s="70">
        <v>32</v>
      </c>
      <c r="E665" s="70">
        <v>2009</v>
      </c>
      <c r="F665" s="70" t="s">
        <v>176</v>
      </c>
      <c r="G665" s="70" t="s">
        <v>795</v>
      </c>
      <c r="H665" s="70" t="s">
        <v>796</v>
      </c>
      <c r="I665" s="148"/>
      <c r="J665" s="71">
        <v>431786.71605679882</v>
      </c>
      <c r="K665" s="71">
        <v>7968.3689395562369</v>
      </c>
      <c r="L665" s="71">
        <v>20503.67692626869</v>
      </c>
      <c r="M665" s="71">
        <v>198960.0158158651</v>
      </c>
      <c r="N665" s="71">
        <v>165457.46015707919</v>
      </c>
      <c r="O665" s="71">
        <v>117858.7545151688</v>
      </c>
      <c r="P665" s="71">
        <v>82854.548339475034</v>
      </c>
      <c r="Q665" s="71">
        <v>7407.1375964420131</v>
      </c>
      <c r="R665" s="71">
        <v>10111.14669905861</v>
      </c>
      <c r="S665" s="71">
        <v>12729.977271884751</v>
      </c>
      <c r="T665" s="72"/>
      <c r="U665" s="71">
        <v>26523305760</v>
      </c>
      <c r="V665" s="71">
        <v>4351013</v>
      </c>
      <c r="W665" s="71">
        <v>387662</v>
      </c>
      <c r="X665" s="71">
        <v>48274270</v>
      </c>
      <c r="Y665" s="71">
        <v>53362801</v>
      </c>
      <c r="Z665" s="71">
        <v>59580479</v>
      </c>
      <c r="AA665" s="71">
        <v>16676113</v>
      </c>
      <c r="AB665" s="71">
        <v>127057860</v>
      </c>
      <c r="AC665" s="71">
        <v>1863218091.999999</v>
      </c>
      <c r="AD665" s="71">
        <v>12729.977271884771</v>
      </c>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v>394.93</v>
      </c>
      <c r="BI665" s="71">
        <v>1046.1120000000001</v>
      </c>
      <c r="BJ665" s="71">
        <v>424051.778391</v>
      </c>
      <c r="BK665" s="71">
        <v>44147.894</v>
      </c>
      <c r="BL665" s="71">
        <v>46185.553744000004</v>
      </c>
      <c r="BM665" s="71">
        <v>96.703000000000003</v>
      </c>
      <c r="BN665" s="72"/>
      <c r="BO665" s="71">
        <v>57</v>
      </c>
      <c r="BP665" s="71">
        <v>66</v>
      </c>
      <c r="BQ665" s="71">
        <v>8278</v>
      </c>
      <c r="BR665" s="71">
        <v>399</v>
      </c>
      <c r="BS665" s="71">
        <v>5241</v>
      </c>
      <c r="BT665" s="71">
        <v>14</v>
      </c>
      <c r="BU665"/>
      <c r="BV665" s="70">
        <v>451786.44443500001</v>
      </c>
      <c r="BW665" s="70">
        <v>7259.63</v>
      </c>
      <c r="BX665" s="70">
        <v>46952.461000000003</v>
      </c>
      <c r="BY665" s="70">
        <v>550.86590000000001</v>
      </c>
      <c r="BZ665" s="70">
        <v>5770.8217999999997</v>
      </c>
      <c r="CA665" s="70">
        <v>341.65300000000002</v>
      </c>
      <c r="CB665" s="70">
        <v>2050.1379999999999</v>
      </c>
      <c r="CC665" s="70">
        <v>1210.9570000000001</v>
      </c>
      <c r="CD665" s="70">
        <v>0</v>
      </c>
    </row>
    <row r="666" spans="1:82">
      <c r="A666" s="70" t="s">
        <v>802</v>
      </c>
      <c r="B666" s="70">
        <v>534</v>
      </c>
      <c r="C666" s="70">
        <v>7</v>
      </c>
      <c r="D666" s="70">
        <v>32</v>
      </c>
      <c r="E666" s="70">
        <v>2010</v>
      </c>
      <c r="F666" s="70" t="s">
        <v>177</v>
      </c>
      <c r="G666" s="70" t="s">
        <v>795</v>
      </c>
      <c r="H666" s="70" t="s">
        <v>796</v>
      </c>
      <c r="I666" s="148"/>
      <c r="J666" s="71">
        <v>459197.35086201818</v>
      </c>
      <c r="K666" s="71">
        <v>8371.8080884204537</v>
      </c>
      <c r="L666" s="71">
        <v>19208.567116102971</v>
      </c>
      <c r="M666" s="71">
        <v>204396.81214527239</v>
      </c>
      <c r="N666" s="71">
        <v>178814.61144903759</v>
      </c>
      <c r="O666" s="71">
        <v>117798.8034795164</v>
      </c>
      <c r="P666" s="71">
        <v>83645.689123865377</v>
      </c>
      <c r="Q666" s="71">
        <v>7721.8890511105956</v>
      </c>
      <c r="R666" s="71">
        <v>10418.58668828523</v>
      </c>
      <c r="S666" s="71">
        <v>13171.577277810209</v>
      </c>
      <c r="T666" s="72"/>
      <c r="U666" s="71">
        <v>28906415826</v>
      </c>
      <c r="V666" s="71">
        <v>4351013</v>
      </c>
      <c r="W666" s="71">
        <v>387662</v>
      </c>
      <c r="X666" s="71">
        <v>48274270</v>
      </c>
      <c r="Y666" s="71">
        <v>53783435</v>
      </c>
      <c r="Z666" s="71">
        <v>59826890</v>
      </c>
      <c r="AA666" s="71">
        <v>16414905</v>
      </c>
      <c r="AB666" s="71">
        <v>126923410</v>
      </c>
      <c r="AC666" s="71">
        <v>1819382852</v>
      </c>
      <c r="AD666" s="71">
        <v>13171.577277810209</v>
      </c>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v>457.63923799999998</v>
      </c>
      <c r="BI666" s="71">
        <v>1034.5919999999999</v>
      </c>
      <c r="BJ666" s="71">
        <v>452226.03671999997</v>
      </c>
      <c r="BK666" s="71">
        <v>53770.858</v>
      </c>
      <c r="BL666" s="71">
        <v>46881.992879999998</v>
      </c>
      <c r="BM666" s="71">
        <v>59.548000000000002</v>
      </c>
      <c r="BN666" s="72"/>
      <c r="BO666" s="71">
        <v>63</v>
      </c>
      <c r="BP666" s="71">
        <v>69</v>
      </c>
      <c r="BQ666" s="71">
        <v>8535</v>
      </c>
      <c r="BR666" s="71">
        <v>410</v>
      </c>
      <c r="BS666" s="71">
        <v>5429</v>
      </c>
      <c r="BT666" s="71">
        <v>12</v>
      </c>
      <c r="BU666"/>
      <c r="BV666" s="70">
        <v>486021.23094799998</v>
      </c>
      <c r="BW666" s="70">
        <v>7400.2280000000001</v>
      </c>
      <c r="BX666" s="70">
        <v>50537.96989</v>
      </c>
      <c r="BY666" s="70">
        <v>755.72500000000002</v>
      </c>
      <c r="BZ666" s="70">
        <v>5982.4250000000002</v>
      </c>
      <c r="CA666" s="70">
        <v>475.81900000000002</v>
      </c>
      <c r="CB666" s="70">
        <v>2110.0059999999999</v>
      </c>
      <c r="CC666" s="70">
        <v>1147.2629999999999</v>
      </c>
      <c r="CD666" s="70">
        <v>0</v>
      </c>
    </row>
    <row r="667" spans="1:82">
      <c r="A667" s="70" t="s">
        <v>803</v>
      </c>
      <c r="B667" s="70">
        <v>535</v>
      </c>
      <c r="C667" s="70">
        <v>8</v>
      </c>
      <c r="D667" s="70">
        <v>32</v>
      </c>
      <c r="E667" s="70">
        <v>2011</v>
      </c>
      <c r="F667" s="70" t="s">
        <v>178</v>
      </c>
      <c r="G667" s="70" t="s">
        <v>795</v>
      </c>
      <c r="H667" s="70" t="s">
        <v>796</v>
      </c>
      <c r="I667" s="148"/>
      <c r="J667" s="71">
        <v>471266.53574616922</v>
      </c>
      <c r="K667" s="71">
        <v>11519.967736590061</v>
      </c>
      <c r="L667" s="71">
        <v>18468.506515506779</v>
      </c>
      <c r="M667" s="71">
        <v>243372.87054016249</v>
      </c>
      <c r="N667" s="71">
        <v>201396.8904287476</v>
      </c>
      <c r="O667" s="71">
        <v>116462.05135964061</v>
      </c>
      <c r="P667" s="71">
        <v>80673.914752525452</v>
      </c>
      <c r="Q667" s="71">
        <v>8888.6018687274664</v>
      </c>
      <c r="R667" s="71">
        <v>10151.093106261291</v>
      </c>
      <c r="S667" s="71">
        <v>13353.5276925752</v>
      </c>
      <c r="T667" s="72"/>
      <c r="U667" s="71">
        <v>28492162565</v>
      </c>
      <c r="V667" s="71">
        <v>4351013</v>
      </c>
      <c r="W667" s="71">
        <v>387662</v>
      </c>
      <c r="X667" s="71">
        <v>48274270</v>
      </c>
      <c r="Y667" s="71">
        <v>54171475</v>
      </c>
      <c r="Z667" s="71">
        <v>60432979</v>
      </c>
      <c r="AA667" s="71">
        <v>16302840</v>
      </c>
      <c r="AB667" s="71">
        <v>126659683</v>
      </c>
      <c r="AC667" s="71">
        <v>1769739054.000001</v>
      </c>
      <c r="AD667" s="71">
        <v>13353.5276925752</v>
      </c>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v>400.46500000000003</v>
      </c>
      <c r="BI667" s="71">
        <v>1021.442</v>
      </c>
      <c r="BJ667" s="71">
        <v>439177.24800000002</v>
      </c>
      <c r="BK667" s="71">
        <v>56928.669000000002</v>
      </c>
      <c r="BL667" s="71">
        <v>44082.515194999993</v>
      </c>
      <c r="BM667" s="71">
        <v>57.054000000000002</v>
      </c>
      <c r="BN667" s="72"/>
      <c r="BO667" s="71">
        <v>60</v>
      </c>
      <c r="BP667" s="71">
        <v>71</v>
      </c>
      <c r="BQ667" s="71">
        <v>8642</v>
      </c>
      <c r="BR667" s="71">
        <v>417</v>
      </c>
      <c r="BS667" s="71">
        <v>5407</v>
      </c>
      <c r="BT667" s="71">
        <v>13</v>
      </c>
      <c r="BU667"/>
      <c r="BV667" s="70">
        <v>473894.58519499999</v>
      </c>
      <c r="BW667" s="70">
        <v>7747.2039999999997</v>
      </c>
      <c r="BX667" s="70">
        <v>50063.811000000002</v>
      </c>
      <c r="BY667" s="70">
        <v>711.50099999999998</v>
      </c>
      <c r="BZ667" s="70">
        <v>5981.5209999999997</v>
      </c>
      <c r="CA667" s="70">
        <v>503.37200000000001</v>
      </c>
      <c r="CB667" s="70">
        <v>1760.827</v>
      </c>
      <c r="CC667" s="70">
        <v>1004.572</v>
      </c>
      <c r="CD667" s="70">
        <v>0</v>
      </c>
    </row>
    <row r="668" spans="1:82">
      <c r="A668" s="70" t="s">
        <v>804</v>
      </c>
      <c r="B668" s="70">
        <v>536</v>
      </c>
      <c r="C668" s="70">
        <v>9</v>
      </c>
      <c r="D668" s="70">
        <v>32</v>
      </c>
      <c r="E668" s="70">
        <v>2012</v>
      </c>
      <c r="F668" s="70" t="s">
        <v>179</v>
      </c>
      <c r="G668" s="70" t="s">
        <v>795</v>
      </c>
      <c r="H668" s="70" t="s">
        <v>796</v>
      </c>
      <c r="I668" s="148"/>
      <c r="J668" s="71">
        <v>485334.16772525187</v>
      </c>
      <c r="K668" s="71">
        <v>11156.31610090414</v>
      </c>
      <c r="L668" s="71">
        <v>18442.517157924391</v>
      </c>
      <c r="M668" s="71">
        <v>258877.43567981891</v>
      </c>
      <c r="N668" s="71">
        <v>218265.03409309179</v>
      </c>
      <c r="O668" s="71">
        <v>116788.13413313217</v>
      </c>
      <c r="P668" s="71">
        <v>80358.931707347903</v>
      </c>
      <c r="Q668" s="71">
        <v>9787.9873136792794</v>
      </c>
      <c r="R668" s="71">
        <v>10512.361288423281</v>
      </c>
      <c r="S668" s="71">
        <v>13636.523260636381</v>
      </c>
      <c r="T668" s="72"/>
      <c r="U668" s="71">
        <v>28868548869</v>
      </c>
      <c r="V668" s="71">
        <v>4351013</v>
      </c>
      <c r="W668" s="71">
        <v>387662</v>
      </c>
      <c r="X668" s="71">
        <v>48274270</v>
      </c>
      <c r="Y668" s="71">
        <v>55577563</v>
      </c>
      <c r="Z668" s="71">
        <v>61082856</v>
      </c>
      <c r="AA668" s="71">
        <v>16147317</v>
      </c>
      <c r="AB668" s="71">
        <v>128373879</v>
      </c>
      <c r="AC668" s="71">
        <v>1785253465</v>
      </c>
      <c r="AD668" s="71">
        <v>13636.52326063637</v>
      </c>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v>470</v>
      </c>
      <c r="BI668" s="71">
        <v>1146.82</v>
      </c>
      <c r="BJ668" s="71">
        <v>441147.24810000003</v>
      </c>
      <c r="BK668" s="71">
        <v>59348.565999999999</v>
      </c>
      <c r="BL668" s="71">
        <v>48993.818779999994</v>
      </c>
      <c r="BM668" s="71">
        <v>60.540999999999997</v>
      </c>
      <c r="BN668" s="72"/>
      <c r="BO668" s="71">
        <v>64</v>
      </c>
      <c r="BP668" s="71">
        <v>69</v>
      </c>
      <c r="BQ668" s="71">
        <v>8822</v>
      </c>
      <c r="BR668" s="71">
        <v>427</v>
      </c>
      <c r="BS668" s="71">
        <v>5631</v>
      </c>
      <c r="BT668" s="71">
        <v>11</v>
      </c>
      <c r="BU668"/>
      <c r="BV668" s="70">
        <v>485441.22788000002</v>
      </c>
      <c r="BW668" s="70">
        <v>7147.0330000000004</v>
      </c>
      <c r="BX668" s="70">
        <v>49524.542000000001</v>
      </c>
      <c r="BY668" s="70">
        <v>684.84799999999996</v>
      </c>
      <c r="BZ668" s="70">
        <v>5615.9750000000004</v>
      </c>
      <c r="CA668" s="70">
        <v>442.19299999999998</v>
      </c>
      <c r="CB668" s="70">
        <v>1541.7139999999999</v>
      </c>
      <c r="CC668" s="70">
        <v>769.46100000000001</v>
      </c>
      <c r="CD668" s="70">
        <v>0</v>
      </c>
    </row>
    <row r="669" spans="1:82">
      <c r="A669" s="70" t="s">
        <v>805</v>
      </c>
      <c r="B669" s="70">
        <v>537</v>
      </c>
      <c r="C669" s="70">
        <v>10</v>
      </c>
      <c r="D669" s="70">
        <v>32</v>
      </c>
      <c r="E669" s="70">
        <v>2013</v>
      </c>
      <c r="F669" s="70" t="s">
        <v>180</v>
      </c>
      <c r="G669" s="70" t="s">
        <v>795</v>
      </c>
      <c r="H669" s="70" t="s">
        <v>796</v>
      </c>
      <c r="I669" s="148"/>
      <c r="J669" s="71">
        <v>500139.77474273421</v>
      </c>
      <c r="K669" s="71">
        <v>9531.521973432813</v>
      </c>
      <c r="L669" s="71">
        <v>16931.6256519372</v>
      </c>
      <c r="M669" s="71">
        <v>258160.08335059031</v>
      </c>
      <c r="N669" s="71">
        <v>217774.356376084</v>
      </c>
      <c r="O669" s="71">
        <v>113146.37950204794</v>
      </c>
      <c r="P669" s="71">
        <v>80279.584400275882</v>
      </c>
      <c r="Q669" s="71">
        <v>9935.3088552413356</v>
      </c>
      <c r="R669" s="71">
        <v>10733.383106115871</v>
      </c>
      <c r="S669" s="71">
        <v>13544.356595702549</v>
      </c>
      <c r="T669" s="72"/>
      <c r="U669" s="71">
        <v>29204987702</v>
      </c>
      <c r="V669" s="71">
        <v>4351013</v>
      </c>
      <c r="W669" s="71">
        <v>387662</v>
      </c>
      <c r="X669" s="71">
        <v>48274270</v>
      </c>
      <c r="Y669" s="71">
        <v>55952258</v>
      </c>
      <c r="Z669" s="71">
        <v>61820330</v>
      </c>
      <c r="AA669" s="71">
        <v>16070818</v>
      </c>
      <c r="AB669" s="71">
        <v>128438013</v>
      </c>
      <c r="AC669" s="71">
        <v>1779292342</v>
      </c>
      <c r="AD669" s="71">
        <v>13544.35659570256</v>
      </c>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v>523.24</v>
      </c>
      <c r="BI669" s="71">
        <v>1206.184</v>
      </c>
      <c r="BJ669" s="71">
        <v>467798.69410000002</v>
      </c>
      <c r="BK669" s="71">
        <v>60700.326999999997</v>
      </c>
      <c r="BL669" s="71">
        <v>52790.240845000008</v>
      </c>
      <c r="BM669" s="71">
        <v>54.908999999999999</v>
      </c>
      <c r="BN669" s="72"/>
      <c r="BO669" s="71">
        <v>69</v>
      </c>
      <c r="BP669" s="71">
        <v>71</v>
      </c>
      <c r="BQ669" s="71">
        <v>8870</v>
      </c>
      <c r="BR669" s="71">
        <v>419</v>
      </c>
      <c r="BS669" s="71">
        <v>5538</v>
      </c>
      <c r="BT669" s="71">
        <v>9</v>
      </c>
      <c r="BU669"/>
      <c r="BV669" s="70">
        <v>511647.06744299998</v>
      </c>
      <c r="BW669" s="70">
        <v>8225.3019999999997</v>
      </c>
      <c r="BX669" s="70">
        <v>54003.133000000002</v>
      </c>
      <c r="BY669" s="70">
        <v>595.341723</v>
      </c>
      <c r="BZ669" s="70">
        <v>6054.1367790000004</v>
      </c>
      <c r="CA669" s="70">
        <v>356.77699999999999</v>
      </c>
      <c r="CB669" s="70">
        <v>1421.35</v>
      </c>
      <c r="CC669" s="70">
        <v>770.48699999999997</v>
      </c>
      <c r="CD669" s="70">
        <v>0</v>
      </c>
    </row>
    <row r="670" spans="1:82">
      <c r="A670" s="70" t="s">
        <v>806</v>
      </c>
      <c r="B670" s="70">
        <v>538</v>
      </c>
      <c r="C670" s="70">
        <v>11</v>
      </c>
      <c r="D670" s="70">
        <v>32</v>
      </c>
      <c r="E670" s="70">
        <v>2014</v>
      </c>
      <c r="F670" s="70" t="s">
        <v>181</v>
      </c>
      <c r="G670" s="70" t="s">
        <v>795</v>
      </c>
      <c r="H670" s="70" t="s">
        <v>796</v>
      </c>
      <c r="I670" s="148"/>
      <c r="J670" s="71">
        <v>483211.17982189788</v>
      </c>
      <c r="K670" s="71">
        <v>9429.3565082169425</v>
      </c>
      <c r="L670" s="71">
        <v>16613.20398303384</v>
      </c>
      <c r="M670" s="71">
        <v>248307.594619727</v>
      </c>
      <c r="N670" s="71">
        <v>204996.73438372719</v>
      </c>
      <c r="O670" s="71">
        <v>108270.53848774522</v>
      </c>
      <c r="P670" s="71">
        <v>80257.80040607923</v>
      </c>
      <c r="Q670" s="71">
        <v>9516.6378573873044</v>
      </c>
      <c r="R670" s="71">
        <v>10671.553903948899</v>
      </c>
      <c r="S670" s="71">
        <v>13573.36955398962</v>
      </c>
      <c r="T670" s="72"/>
      <c r="U670" s="71">
        <v>30509651106</v>
      </c>
      <c r="V670" s="71">
        <v>3811417</v>
      </c>
      <c r="W670" s="71">
        <v>363959</v>
      </c>
      <c r="X670" s="71">
        <v>48403405</v>
      </c>
      <c r="Y670" s="71">
        <v>56412140</v>
      </c>
      <c r="Z670" s="71">
        <v>62304742</v>
      </c>
      <c r="AA670" s="71">
        <v>15983378</v>
      </c>
      <c r="AB670" s="71">
        <v>128226483</v>
      </c>
      <c r="AC670" s="71">
        <v>1774605337</v>
      </c>
      <c r="AD670" s="71">
        <v>13573.36955398962</v>
      </c>
      <c r="AE670" s="72"/>
      <c r="AF670" s="71"/>
      <c r="AG670" s="71"/>
      <c r="AH670" s="71"/>
      <c r="AI670" s="71"/>
      <c r="AJ670" s="71"/>
      <c r="AK670" s="71"/>
      <c r="AL670" s="71"/>
      <c r="AM670" s="71"/>
      <c r="AN670" s="71"/>
      <c r="AO670" s="71"/>
      <c r="AP670" s="71"/>
      <c r="AQ670" s="72"/>
      <c r="AR670" s="71">
        <v>1790445</v>
      </c>
      <c r="AS670" s="71">
        <v>284290</v>
      </c>
      <c r="AT670" s="71">
        <v>376</v>
      </c>
      <c r="AU670" s="71">
        <v>277</v>
      </c>
      <c r="AV670" s="71">
        <v>12</v>
      </c>
      <c r="AW670" s="71">
        <v>330</v>
      </c>
      <c r="AX670" s="71"/>
      <c r="AY670" s="72"/>
      <c r="AZ670" s="71">
        <v>7354674.7150000054</v>
      </c>
      <c r="BA670" s="71">
        <v>15251911.43900004</v>
      </c>
      <c r="BB670" s="71">
        <v>2860474.5</v>
      </c>
      <c r="BC670" s="71">
        <v>297407.09999999998</v>
      </c>
      <c r="BD670" s="71">
        <v>5779.1</v>
      </c>
      <c r="BE670" s="71">
        <v>1356587.9</v>
      </c>
      <c r="BF670" s="71"/>
      <c r="BG670" s="72"/>
      <c r="BH670" s="71">
        <v>518.57499999999993</v>
      </c>
      <c r="BI670" s="71">
        <v>1205.5929999999998</v>
      </c>
      <c r="BJ670" s="71">
        <v>469481.46480000002</v>
      </c>
      <c r="BK670" s="71">
        <v>58585.161999999997</v>
      </c>
      <c r="BL670" s="71">
        <v>52526.301769999998</v>
      </c>
      <c r="BM670" s="71">
        <v>47.854999999999997</v>
      </c>
      <c r="BN670" s="72"/>
      <c r="BO670" s="71">
        <v>72</v>
      </c>
      <c r="BP670" s="71">
        <v>73</v>
      </c>
      <c r="BQ670" s="71">
        <v>8921</v>
      </c>
      <c r="BR670" s="71">
        <v>417</v>
      </c>
      <c r="BS670" s="71">
        <v>5535</v>
      </c>
      <c r="BT670" s="71">
        <v>9</v>
      </c>
      <c r="BU670"/>
      <c r="BV670" s="70">
        <v>511763.20600000001</v>
      </c>
      <c r="BW670" s="70">
        <v>8446.4439999999995</v>
      </c>
      <c r="BX670" s="70">
        <v>52807.8963</v>
      </c>
      <c r="BY670" s="70">
        <v>721.95257000000004</v>
      </c>
      <c r="BZ670" s="70">
        <v>6100.6687000000002</v>
      </c>
      <c r="CA670" s="70">
        <v>344.27</v>
      </c>
      <c r="CB670" s="70">
        <v>1439.9469999999999</v>
      </c>
      <c r="CC670" s="70">
        <v>740.56700000000001</v>
      </c>
      <c r="CD670" s="70">
        <v>0</v>
      </c>
    </row>
    <row r="671" spans="1:82">
      <c r="A671" s="70" t="s">
        <v>807</v>
      </c>
      <c r="B671" s="70">
        <v>539</v>
      </c>
      <c r="C671" s="70">
        <v>12</v>
      </c>
      <c r="D671" s="70">
        <v>32</v>
      </c>
      <c r="E671" s="70">
        <v>2015</v>
      </c>
      <c r="F671" s="70" t="s">
        <v>182</v>
      </c>
      <c r="G671" s="70" t="s">
        <v>795</v>
      </c>
      <c r="H671" s="70" t="s">
        <v>796</v>
      </c>
      <c r="I671" s="148"/>
      <c r="J671" s="71">
        <v>461192.86867551698</v>
      </c>
      <c r="K671" s="71">
        <v>9185.8647981507893</v>
      </c>
      <c r="L671" s="71">
        <v>17920.26729582499</v>
      </c>
      <c r="M671" s="71">
        <v>243903.12038561149</v>
      </c>
      <c r="N671" s="71">
        <v>191589.15019122319</v>
      </c>
      <c r="O671" s="71">
        <v>107816.72766086303</v>
      </c>
      <c r="P671" s="71">
        <v>79813.854853806391</v>
      </c>
      <c r="Q671" s="71">
        <v>9304.5307140756358</v>
      </c>
      <c r="R671" s="71">
        <v>10416.866057260348</v>
      </c>
      <c r="S671" s="71">
        <v>13721.40405817023</v>
      </c>
      <c r="T671" s="72"/>
      <c r="U671" s="71">
        <v>31302058039</v>
      </c>
      <c r="V671" s="71">
        <v>3811417</v>
      </c>
      <c r="W671" s="71">
        <v>363959</v>
      </c>
      <c r="X671" s="71">
        <v>48403405</v>
      </c>
      <c r="Y671" s="71">
        <v>56950757</v>
      </c>
      <c r="Z671" s="71">
        <v>62640697</v>
      </c>
      <c r="AA671" s="71">
        <v>15882418</v>
      </c>
      <c r="AB671" s="71">
        <v>128066211</v>
      </c>
      <c r="AC671" s="71">
        <v>1780593282</v>
      </c>
      <c r="AD671" s="71">
        <v>13721.404058170219</v>
      </c>
      <c r="AE671" s="72"/>
      <c r="AF671" s="71">
        <v>265487738976.4296</v>
      </c>
      <c r="AG671" s="71">
        <v>7103235125.6684437</v>
      </c>
      <c r="AH671" s="71">
        <v>3098986745.8917398</v>
      </c>
      <c r="AI671" s="71">
        <v>309927467581.16803</v>
      </c>
      <c r="AJ671" s="71">
        <v>265581702466.2001</v>
      </c>
      <c r="AK671" s="71"/>
      <c r="AL671" s="71"/>
      <c r="AM671" s="71">
        <v>17550936999.999981</v>
      </c>
      <c r="AN671" s="71"/>
      <c r="AO671" s="71"/>
      <c r="AP671" s="71">
        <v>868750067895.35791</v>
      </c>
      <c r="AQ671" s="72"/>
      <c r="AR671" s="71">
        <v>1969629</v>
      </c>
      <c r="AS671" s="71">
        <v>401005</v>
      </c>
      <c r="AT671" s="71">
        <v>435</v>
      </c>
      <c r="AU671" s="71">
        <v>364</v>
      </c>
      <c r="AV671" s="71">
        <v>22</v>
      </c>
      <c r="AW671" s="71">
        <v>385</v>
      </c>
      <c r="AX671" s="71"/>
      <c r="AY671" s="72"/>
      <c r="AZ671" s="71">
        <v>8224073.5209999969</v>
      </c>
      <c r="BA671" s="71">
        <v>23556937.694999989</v>
      </c>
      <c r="BB671" s="71">
        <v>3008004.2</v>
      </c>
      <c r="BC671" s="71">
        <v>368494.00000000017</v>
      </c>
      <c r="BD671" s="71">
        <v>10796.2</v>
      </c>
      <c r="BE671" s="71">
        <v>1645789.7</v>
      </c>
      <c r="BF671" s="71"/>
      <c r="BG671" s="72"/>
      <c r="BH671" s="71">
        <v>490.94499999999999</v>
      </c>
      <c r="BI671" s="71">
        <v>1190.8440000000001</v>
      </c>
      <c r="BJ671" s="71">
        <v>454050.33750000002</v>
      </c>
      <c r="BK671" s="71">
        <v>57029.561999999998</v>
      </c>
      <c r="BL671" s="71">
        <v>52411.02549</v>
      </c>
      <c r="BM671" s="71">
        <v>47.841000000000001</v>
      </c>
      <c r="BN671" s="72"/>
      <c r="BO671" s="71">
        <v>66</v>
      </c>
      <c r="BP671" s="71">
        <v>70</v>
      </c>
      <c r="BQ671" s="71">
        <v>8873</v>
      </c>
      <c r="BR671" s="71">
        <v>422</v>
      </c>
      <c r="BS671" s="71">
        <v>5490</v>
      </c>
      <c r="BT671" s="71">
        <v>9</v>
      </c>
      <c r="BU671"/>
      <c r="BV671" s="70">
        <v>494511.12329999998</v>
      </c>
      <c r="BW671" s="70">
        <v>8617.52</v>
      </c>
      <c r="BX671" s="70">
        <v>51814.110090000002</v>
      </c>
      <c r="BY671" s="70">
        <v>775.23199999999997</v>
      </c>
      <c r="BZ671" s="70">
        <v>5746.2726000000002</v>
      </c>
      <c r="CA671" s="70">
        <v>503.83100000000002</v>
      </c>
      <c r="CB671" s="70">
        <v>1733.5429999999999</v>
      </c>
      <c r="CC671" s="70">
        <v>912.89599999999996</v>
      </c>
      <c r="CD671" s="70">
        <v>606.02700000000004</v>
      </c>
    </row>
    <row r="672" spans="1:82">
      <c r="A672" s="70" t="s">
        <v>808</v>
      </c>
      <c r="B672" s="70">
        <v>540</v>
      </c>
      <c r="C672" s="70">
        <v>13</v>
      </c>
      <c r="D672" s="70">
        <v>32</v>
      </c>
      <c r="E672" s="70">
        <v>2016</v>
      </c>
      <c r="F672" s="70" t="s">
        <v>155</v>
      </c>
      <c r="G672" s="1064" t="s">
        <v>795</v>
      </c>
      <c r="H672" s="70" t="s">
        <v>796</v>
      </c>
      <c r="I672" s="148"/>
      <c r="J672" s="71">
        <v>452081.44621294813</v>
      </c>
      <c r="K672" s="71">
        <v>8978.0308347387108</v>
      </c>
      <c r="L672" s="71">
        <v>18729.088816394138</v>
      </c>
      <c r="M672" s="71">
        <v>205650.60100130245</v>
      </c>
      <c r="N672" s="71">
        <v>186770.76009518339</v>
      </c>
      <c r="O672" s="71">
        <v>107252.08470923202</v>
      </c>
      <c r="P672" s="71">
        <v>78459.730144925721</v>
      </c>
      <c r="Q672" s="71">
        <v>9034.3368607314023</v>
      </c>
      <c r="R672" s="71">
        <v>10451.288003775966</v>
      </c>
      <c r="S672" s="71">
        <v>14293.685577730321</v>
      </c>
      <c r="T672" s="72"/>
      <c r="U672" s="71">
        <v>30194582557</v>
      </c>
      <c r="V672" s="71">
        <v>3811417</v>
      </c>
      <c r="W672" s="71">
        <v>363959</v>
      </c>
      <c r="X672" s="71">
        <v>48403405</v>
      </c>
      <c r="Y672" s="71">
        <v>57477037</v>
      </c>
      <c r="Z672" s="71">
        <v>63078638</v>
      </c>
      <c r="AA672" s="71">
        <v>16148224</v>
      </c>
      <c r="AB672" s="71">
        <v>127907086</v>
      </c>
      <c r="AC672" s="71">
        <v>1784977114.0000019</v>
      </c>
      <c r="AD672" s="71">
        <v>14293.68557773031</v>
      </c>
      <c r="AE672" s="72"/>
      <c r="AF672" s="71">
        <v>263301068675.06049</v>
      </c>
      <c r="AG672" s="71">
        <v>6765707499.1563005</v>
      </c>
      <c r="AH672" s="71">
        <v>2941453637.0113392</v>
      </c>
      <c r="AI672" s="71">
        <v>302521923024.18152</v>
      </c>
      <c r="AJ672" s="71">
        <v>252218150194.80161</v>
      </c>
      <c r="AK672" s="71"/>
      <c r="AL672" s="71"/>
      <c r="AM672" s="71">
        <v>17542747999.999989</v>
      </c>
      <c r="AN672" s="71"/>
      <c r="AO672" s="71"/>
      <c r="AP672" s="71">
        <v>845291051030.2113</v>
      </c>
      <c r="AQ672" s="72"/>
      <c r="AR672" s="71">
        <v>2130913</v>
      </c>
      <c r="AS672" s="71">
        <v>473703</v>
      </c>
      <c r="AT672" s="71">
        <v>587</v>
      </c>
      <c r="AU672" s="71">
        <v>464</v>
      </c>
      <c r="AV672" s="71">
        <v>30</v>
      </c>
      <c r="AW672" s="71">
        <v>448</v>
      </c>
      <c r="AX672" s="71"/>
      <c r="AY672" s="72"/>
      <c r="AZ672" s="71">
        <v>9024727.0239999853</v>
      </c>
      <c r="BA672" s="71">
        <v>28996445.434999999</v>
      </c>
      <c r="BB672" s="71">
        <v>3311204.5</v>
      </c>
      <c r="BC672" s="71">
        <v>447549.30000000022</v>
      </c>
      <c r="BD672" s="71">
        <v>15587.5</v>
      </c>
      <c r="BE672" s="71">
        <v>1973949.5</v>
      </c>
      <c r="BF672" s="71"/>
      <c r="BG672" s="72"/>
      <c r="BH672" s="71">
        <v>529.88699999999994</v>
      </c>
      <c r="BI672" s="71">
        <v>1349.7439999999999</v>
      </c>
      <c r="BJ672" s="71">
        <v>448170.04509099998</v>
      </c>
      <c r="BK672" s="71">
        <v>53762.093000000001</v>
      </c>
      <c r="BL672" s="71">
        <v>52399.905017279991</v>
      </c>
      <c r="BM672" s="71">
        <v>43.271999999999998</v>
      </c>
      <c r="BN672" s="72"/>
      <c r="BO672" s="71">
        <v>70</v>
      </c>
      <c r="BP672" s="71">
        <v>74</v>
      </c>
      <c r="BQ672" s="71">
        <v>9018</v>
      </c>
      <c r="BR672" s="71">
        <v>413</v>
      </c>
      <c r="BS672" s="71">
        <v>5620</v>
      </c>
      <c r="BT672" s="71">
        <v>8</v>
      </c>
      <c r="BU672"/>
      <c r="BV672" s="70">
        <v>484378.36024827999</v>
      </c>
      <c r="BW672" s="70">
        <v>9304.4830000000002</v>
      </c>
      <c r="BX672" s="70">
        <v>52535.332600000002</v>
      </c>
      <c r="BY672" s="70">
        <v>872.41134499999998</v>
      </c>
      <c r="BZ672" s="70">
        <v>5379.0773150000005</v>
      </c>
      <c r="CA672" s="70">
        <v>557.62059999999997</v>
      </c>
      <c r="CB672" s="70">
        <v>1728.944</v>
      </c>
      <c r="CC672" s="70">
        <v>930.46799999999996</v>
      </c>
      <c r="CD672" s="70">
        <v>568.24900000000002</v>
      </c>
    </row>
    <row r="673" spans="1:82">
      <c r="A673" s="70" t="s">
        <v>809</v>
      </c>
      <c r="B673" s="70">
        <v>541</v>
      </c>
      <c r="C673" s="70">
        <v>14</v>
      </c>
      <c r="D673" s="70">
        <v>32</v>
      </c>
      <c r="E673" s="70">
        <v>2017</v>
      </c>
      <c r="F673" s="70" t="s">
        <v>156</v>
      </c>
      <c r="G673" s="1064" t="s">
        <v>795</v>
      </c>
      <c r="H673" s="70" t="s">
        <v>796</v>
      </c>
      <c r="I673" s="148"/>
      <c r="J673" s="71">
        <v>443203.43302234291</v>
      </c>
      <c r="K673" s="71">
        <v>9089.1883397251058</v>
      </c>
      <c r="L673" s="71">
        <v>17338.394197549758</v>
      </c>
      <c r="M673" s="71">
        <v>195795.83042845147</v>
      </c>
      <c r="N673" s="71">
        <v>189336.18760735981</v>
      </c>
      <c r="O673" s="71">
        <v>106087.59679184598</v>
      </c>
      <c r="P673" s="71">
        <v>77705.396029925847</v>
      </c>
      <c r="Q673" s="71">
        <v>8722.7561073419693</v>
      </c>
      <c r="R673" s="71">
        <v>10328.796733797864</v>
      </c>
      <c r="S673" s="71">
        <v>14621.028668487414</v>
      </c>
      <c r="T673" s="72"/>
      <c r="U673" s="71">
        <v>31906603692</v>
      </c>
      <c r="V673" s="71">
        <v>3811417</v>
      </c>
      <c r="W673" s="71">
        <v>363959</v>
      </c>
      <c r="X673" s="71">
        <v>48403405</v>
      </c>
      <c r="Y673" s="71">
        <v>58007536</v>
      </c>
      <c r="Z673" s="71">
        <v>63428769</v>
      </c>
      <c r="AA673" s="71">
        <v>16094926</v>
      </c>
      <c r="AB673" s="71">
        <v>127707259</v>
      </c>
      <c r="AC673" s="71">
        <v>1799059370.999999</v>
      </c>
      <c r="AD673" s="71">
        <v>14621.02866848739</v>
      </c>
      <c r="AE673" s="72"/>
      <c r="AF673" s="71">
        <v>268374520053.62589</v>
      </c>
      <c r="AG673" s="71">
        <v>6963330396.5216665</v>
      </c>
      <c r="AH673" s="71">
        <v>3201577887.689908</v>
      </c>
      <c r="AI673" s="71">
        <v>303915782782.58392</v>
      </c>
      <c r="AJ673" s="71">
        <v>268339518359.67859</v>
      </c>
      <c r="AK673" s="71"/>
      <c r="AL673" s="71"/>
      <c r="AM673" s="71">
        <v>17542748000.000019</v>
      </c>
      <c r="AN673" s="71"/>
      <c r="AO673" s="71"/>
      <c r="AP673" s="71">
        <v>868337477480.09998</v>
      </c>
      <c r="AQ673" s="72"/>
      <c r="AR673" s="71">
        <v>2263953</v>
      </c>
      <c r="AS673" s="71">
        <v>527157</v>
      </c>
      <c r="AT673" s="71">
        <v>909</v>
      </c>
      <c r="AU673" s="71">
        <v>550</v>
      </c>
      <c r="AV673" s="71">
        <v>52</v>
      </c>
      <c r="AW673" s="71">
        <v>518</v>
      </c>
      <c r="AX673" s="71"/>
      <c r="AY673" s="72"/>
      <c r="AZ673" s="71">
        <v>9691820.2479999661</v>
      </c>
      <c r="BA673" s="71">
        <v>33768918.31499996</v>
      </c>
      <c r="BB673" s="71">
        <v>3485940.100000001</v>
      </c>
      <c r="BC673" s="71">
        <v>522160.20000000019</v>
      </c>
      <c r="BD673" s="71">
        <v>22086.7</v>
      </c>
      <c r="BE673" s="71">
        <v>2362183.0159999989</v>
      </c>
      <c r="BF673" s="71"/>
      <c r="BG673" s="72"/>
      <c r="BH673" s="71">
        <v>747.88389000000006</v>
      </c>
      <c r="BI673" s="71">
        <v>1278.7150000000001</v>
      </c>
      <c r="BJ673" s="71">
        <v>452827.29045999999</v>
      </c>
      <c r="BK673" s="71">
        <v>58082.552000000003</v>
      </c>
      <c r="BL673" s="71">
        <v>53404.980649999998</v>
      </c>
      <c r="BM673" s="71">
        <v>44.628</v>
      </c>
      <c r="BN673" s="72"/>
      <c r="BO673" s="71">
        <v>81</v>
      </c>
      <c r="BP673" s="71">
        <v>70</v>
      </c>
      <c r="BQ673" s="71">
        <v>9037</v>
      </c>
      <c r="BR673" s="71">
        <v>423</v>
      </c>
      <c r="BS673" s="71">
        <v>5577</v>
      </c>
      <c r="BT673" s="71">
        <v>8</v>
      </c>
      <c r="BU673"/>
      <c r="BV673" s="70">
        <v>490414.40600000002</v>
      </c>
      <c r="BW673" s="70">
        <v>9799.7819999999992</v>
      </c>
      <c r="BX673" s="70">
        <v>54849.623469999999</v>
      </c>
      <c r="BY673" s="70">
        <v>967.96029999999996</v>
      </c>
      <c r="BZ673" s="70">
        <v>6391.0292300000001</v>
      </c>
      <c r="CA673" s="70">
        <v>557.65899999999999</v>
      </c>
      <c r="CB673" s="70">
        <v>1850.8820000000001</v>
      </c>
      <c r="CC673" s="70">
        <v>1155.1300000000001</v>
      </c>
      <c r="CD673" s="70">
        <v>399.57799999999997</v>
      </c>
    </row>
    <row r="674" spans="1:82">
      <c r="A674" s="70" t="s">
        <v>810</v>
      </c>
      <c r="B674" s="70">
        <v>542</v>
      </c>
      <c r="C674" s="70">
        <v>15</v>
      </c>
      <c r="D674" s="70">
        <v>32</v>
      </c>
      <c r="E674" s="70">
        <v>2018</v>
      </c>
      <c r="F674" s="70" t="s">
        <v>183</v>
      </c>
      <c r="G674" s="70" t="s">
        <v>795</v>
      </c>
      <c r="H674" s="70" t="s">
        <v>796</v>
      </c>
      <c r="I674" s="148"/>
      <c r="J674" s="71">
        <v>432605.41114862816</v>
      </c>
      <c r="K674" s="71">
        <v>8373.1378439901673</v>
      </c>
      <c r="L674" s="71">
        <v>15694.825792123236</v>
      </c>
      <c r="M674" s="71">
        <v>190542.71925733736</v>
      </c>
      <c r="N674" s="71">
        <v>168696.88389874177</v>
      </c>
      <c r="O674" s="71">
        <v>104438.11168825446</v>
      </c>
      <c r="P674" s="71">
        <v>77001.497981869368</v>
      </c>
      <c r="Q674" s="71">
        <v>8077.4792318819227</v>
      </c>
      <c r="R674" s="71">
        <v>10311.592495130208</v>
      </c>
      <c r="S674" s="71">
        <v>15186.179032553131</v>
      </c>
      <c r="T674" s="72"/>
      <c r="U674" s="71">
        <v>33185687806</v>
      </c>
      <c r="V674" s="71">
        <v>3810256</v>
      </c>
      <c r="W674" s="71">
        <v>363959</v>
      </c>
      <c r="X674" s="71">
        <v>48393814</v>
      </c>
      <c r="Y674" s="71">
        <v>58527117</v>
      </c>
      <c r="Z674" s="71">
        <v>63638180</v>
      </c>
      <c r="AA674" s="71">
        <v>16109487</v>
      </c>
      <c r="AB674" s="71">
        <v>127443563</v>
      </c>
      <c r="AC674" s="71">
        <v>1789023735</v>
      </c>
      <c r="AD674" s="71">
        <v>15186.17903255314</v>
      </c>
      <c r="AE674" s="72"/>
      <c r="AF674" s="71">
        <v>271065845667.50519</v>
      </c>
      <c r="AG674" s="71">
        <v>6248666306.631835</v>
      </c>
      <c r="AH674" s="71">
        <v>2961809357.2738228</v>
      </c>
      <c r="AI674" s="71">
        <v>296733412557.49689</v>
      </c>
      <c r="AJ674" s="71">
        <v>248718898848.1246</v>
      </c>
      <c r="AK674" s="71"/>
      <c r="AL674" s="71"/>
      <c r="AM674" s="71">
        <v>17542747999.999981</v>
      </c>
      <c r="AN674" s="71"/>
      <c r="AO674" s="71"/>
      <c r="AP674" s="71">
        <v>843271380737.03235</v>
      </c>
      <c r="AQ674" s="72"/>
      <c r="AR674" s="71">
        <v>2524472</v>
      </c>
      <c r="AS674" s="71">
        <v>582837</v>
      </c>
      <c r="AT674" s="71">
        <v>1420</v>
      </c>
      <c r="AU674" s="71">
        <v>637</v>
      </c>
      <c r="AV674" s="71">
        <v>63</v>
      </c>
      <c r="AW674" s="71">
        <v>580</v>
      </c>
      <c r="AX674" s="71"/>
      <c r="AY674" s="72"/>
      <c r="AZ674" s="71">
        <v>10860549.82500001</v>
      </c>
      <c r="BA674" s="71">
        <v>38687998.796999998</v>
      </c>
      <c r="BB674" s="71">
        <v>3648560.1</v>
      </c>
      <c r="BC674" s="71">
        <v>571801.80000000005</v>
      </c>
      <c r="BD674" s="71">
        <v>31305</v>
      </c>
      <c r="BE674" s="71">
        <v>2900316.8279999997</v>
      </c>
      <c r="BF674" s="71"/>
      <c r="BG674" s="72"/>
      <c r="BH674" s="71">
        <v>742.54511000000002</v>
      </c>
      <c r="BI674" s="71">
        <v>1229.258</v>
      </c>
      <c r="BJ674" s="71">
        <v>443036.45656000002</v>
      </c>
      <c r="BK674" s="71">
        <v>56050.805370000002</v>
      </c>
      <c r="BL674" s="71">
        <v>51999.844974000007</v>
      </c>
      <c r="BM674" s="71">
        <v>26.123999999999999</v>
      </c>
      <c r="BN674" s="72"/>
      <c r="BO674" s="71">
        <v>83</v>
      </c>
      <c r="BP674" s="71">
        <v>69</v>
      </c>
      <c r="BQ674" s="71">
        <v>8980</v>
      </c>
      <c r="BR674" s="71">
        <v>421</v>
      </c>
      <c r="BS674" s="71">
        <v>5496</v>
      </c>
      <c r="BT674" s="71">
        <v>6</v>
      </c>
      <c r="BU674"/>
      <c r="BV674" s="70">
        <v>478004.47600000002</v>
      </c>
      <c r="BW674" s="70">
        <v>10089.032999999999</v>
      </c>
      <c r="BX674" s="70">
        <v>54497.770429999997</v>
      </c>
      <c r="BY674" s="70">
        <v>934.29715399999998</v>
      </c>
      <c r="BZ674" s="70">
        <v>6121.3500599999998</v>
      </c>
      <c r="CA674" s="70">
        <v>561.70299999999997</v>
      </c>
      <c r="CB674" s="70">
        <v>1720.671</v>
      </c>
      <c r="CC674" s="70">
        <v>886.17737</v>
      </c>
      <c r="CD674" s="70">
        <v>269.55599999999998</v>
      </c>
    </row>
    <row r="675" spans="1:82">
      <c r="A675" s="70" t="s">
        <v>811</v>
      </c>
      <c r="B675" s="70">
        <v>543</v>
      </c>
      <c r="C675" s="70">
        <v>16</v>
      </c>
      <c r="D675" s="70">
        <v>32</v>
      </c>
      <c r="E675" s="70">
        <v>2019</v>
      </c>
      <c r="F675" s="70" t="s">
        <v>158</v>
      </c>
      <c r="G675" s="70" t="s">
        <v>795</v>
      </c>
      <c r="H675" s="70" t="s">
        <v>796</v>
      </c>
      <c r="I675" s="148"/>
      <c r="J675" s="71">
        <v>410489.84785631136</v>
      </c>
      <c r="K675" s="71">
        <v>7725.9414400444484</v>
      </c>
      <c r="L675" s="71">
        <v>15817.157086460216</v>
      </c>
      <c r="M675" s="71">
        <v>182301.88463346442</v>
      </c>
      <c r="N675" s="71">
        <v>159936.41787962781</v>
      </c>
      <c r="O675" s="71">
        <v>101743.82699065724</v>
      </c>
      <c r="P675" s="71">
        <v>75873.628870948116</v>
      </c>
      <c r="Q675" s="71">
        <v>7845.7159288190642</v>
      </c>
      <c r="R675" s="71">
        <v>10195.200313239367</v>
      </c>
      <c r="S675" s="71">
        <v>15314.32091677057</v>
      </c>
      <c r="T675" s="72"/>
      <c r="U675" s="71">
        <v>32242574811</v>
      </c>
      <c r="V675" s="71">
        <v>3811417</v>
      </c>
      <c r="W675" s="71">
        <v>363959</v>
      </c>
      <c r="X675" s="71">
        <v>48403405</v>
      </c>
      <c r="Y675" s="71">
        <v>59071519</v>
      </c>
      <c r="Z675" s="71">
        <v>63698454</v>
      </c>
      <c r="AA675" s="71">
        <v>15754711</v>
      </c>
      <c r="AB675" s="71">
        <v>127138033</v>
      </c>
      <c r="AC675" s="71">
        <v>1797801442</v>
      </c>
      <c r="AD675" s="71">
        <v>15314.32091677057</v>
      </c>
      <c r="AE675" s="72"/>
      <c r="AF675" s="71">
        <v>262045458988.87418</v>
      </c>
      <c r="AG675" s="71">
        <v>6044744474.4105082</v>
      </c>
      <c r="AH675" s="71">
        <v>3199339520.4500785</v>
      </c>
      <c r="AI675" s="71">
        <v>297831561002.20807</v>
      </c>
      <c r="AJ675" s="71">
        <v>243394768263.00739</v>
      </c>
      <c r="AK675" s="71">
        <v>0</v>
      </c>
      <c r="AL675" s="71">
        <v>0</v>
      </c>
      <c r="AM675" s="71">
        <v>17315242999.999996</v>
      </c>
      <c r="AN675" s="71">
        <v>0</v>
      </c>
      <c r="AO675" s="71">
        <v>0</v>
      </c>
      <c r="AP675" s="71">
        <v>829831115248.9502</v>
      </c>
      <c r="AQ675" s="72"/>
      <c r="AR675" s="71">
        <v>2565049</v>
      </c>
      <c r="AS675" s="71">
        <v>631198</v>
      </c>
      <c r="AT675" s="71">
        <v>1747</v>
      </c>
      <c r="AU675" s="71">
        <v>730</v>
      </c>
      <c r="AV675" s="71">
        <v>69</v>
      </c>
      <c r="AW675" s="71">
        <v>641</v>
      </c>
      <c r="AX675" s="71"/>
      <c r="AY675" s="72"/>
      <c r="AZ675" s="71">
        <v>11211975.82400002</v>
      </c>
      <c r="BA675" s="71">
        <v>43540695.856999993</v>
      </c>
      <c r="BB675" s="71">
        <v>4106702.6199999992</v>
      </c>
      <c r="BC675" s="71">
        <v>721925.2</v>
      </c>
      <c r="BD675" s="71">
        <v>78832.100000000006</v>
      </c>
      <c r="BE675" s="71">
        <v>3496812.01</v>
      </c>
      <c r="BF675" s="71"/>
      <c r="BG675" s="72"/>
      <c r="BH675" s="71">
        <v>714.93756000000008</v>
      </c>
      <c r="BI675" s="71">
        <v>1313.0320000000002</v>
      </c>
      <c r="BJ675" s="71">
        <v>418791.0888571</v>
      </c>
      <c r="BK675" s="71">
        <v>53159.752999999997</v>
      </c>
      <c r="BL675" s="71">
        <v>50428.947445900005</v>
      </c>
      <c r="BM675" s="71">
        <v>30.541</v>
      </c>
      <c r="BN675" s="72"/>
      <c r="BO675" s="71">
        <v>84</v>
      </c>
      <c r="BP675" s="71">
        <v>72</v>
      </c>
      <c r="BQ675" s="71">
        <v>9014</v>
      </c>
      <c r="BR675" s="71">
        <v>425</v>
      </c>
      <c r="BS675" s="71">
        <v>5434</v>
      </c>
      <c r="BT675" s="71">
        <v>6</v>
      </c>
      <c r="BU675"/>
      <c r="BV675" s="70">
        <v>452658.81093709997</v>
      </c>
      <c r="BW675" s="70">
        <v>9464.7450000000008</v>
      </c>
      <c r="BX675" s="70">
        <v>53113.496925899999</v>
      </c>
      <c r="BY675" s="70">
        <v>982.43660999999997</v>
      </c>
      <c r="BZ675" s="70">
        <v>5674.0413900000003</v>
      </c>
      <c r="CA675" s="70">
        <v>519.28599999999994</v>
      </c>
      <c r="CB675" s="70">
        <v>1345.6189999999999</v>
      </c>
      <c r="CC675" s="70">
        <v>467.67200000000003</v>
      </c>
      <c r="CD675" s="70">
        <v>212.19200000000001</v>
      </c>
    </row>
    <row r="676" spans="1:82">
      <c r="A676" s="70" t="s">
        <v>812</v>
      </c>
      <c r="B676" s="70">
        <v>544</v>
      </c>
      <c r="C676" s="70">
        <v>17</v>
      </c>
      <c r="D676" s="70">
        <v>32</v>
      </c>
      <c r="E676" s="70">
        <v>2020</v>
      </c>
      <c r="F676" s="70" t="s">
        <v>159</v>
      </c>
      <c r="G676" s="70" t="s">
        <v>795</v>
      </c>
      <c r="H676" s="70" t="s">
        <v>796</v>
      </c>
      <c r="I676" s="148"/>
      <c r="J676" s="71">
        <v>373277.2132129966</v>
      </c>
      <c r="K676" s="71">
        <v>8209.6887450953982</v>
      </c>
      <c r="L676" s="71">
        <v>18691.381689177528</v>
      </c>
      <c r="M676" s="71">
        <v>171036.63155492826</v>
      </c>
      <c r="N676" s="71">
        <v>162920.11448390366</v>
      </c>
      <c r="O676" s="71">
        <v>89347.530803817193</v>
      </c>
      <c r="P676" s="71">
        <v>71549.111903287223</v>
      </c>
      <c r="Q676" s="71">
        <v>7467.6258477833117</v>
      </c>
      <c r="R676" s="71">
        <v>9756.1021831012167</v>
      </c>
      <c r="S676" s="71">
        <v>14967.127198503498</v>
      </c>
      <c r="T676" s="72"/>
      <c r="U676" s="71">
        <v>30200327316</v>
      </c>
      <c r="V676" s="71">
        <v>3757144</v>
      </c>
      <c r="W676" s="71">
        <v>461376</v>
      </c>
      <c r="X676" s="71">
        <v>49392647</v>
      </c>
      <c r="Y676" s="71">
        <v>59497356</v>
      </c>
      <c r="Z676" s="71">
        <v>63845337</v>
      </c>
      <c r="AA676" s="71">
        <v>15791161</v>
      </c>
      <c r="AB676" s="71">
        <v>126654244</v>
      </c>
      <c r="AC676" s="71">
        <v>1729461957</v>
      </c>
      <c r="AD676" s="71">
        <v>14967.127198503498</v>
      </c>
      <c r="AE676" s="72"/>
      <c r="AF676" s="71">
        <v>250480565613.66467</v>
      </c>
      <c r="AG676" s="71">
        <v>6058774087.7742491</v>
      </c>
      <c r="AH676" s="71">
        <v>3899008357.6912184</v>
      </c>
      <c r="AI676" s="71">
        <v>280644001122.71368</v>
      </c>
      <c r="AJ676" s="71">
        <v>260844552955.0921</v>
      </c>
      <c r="AK676" s="71">
        <v>0</v>
      </c>
      <c r="AL676" s="71">
        <v>0</v>
      </c>
      <c r="AM676" s="71">
        <v>16529786000.000002</v>
      </c>
      <c r="AN676" s="71">
        <v>0</v>
      </c>
      <c r="AO676" s="71">
        <v>0</v>
      </c>
      <c r="AP676" s="71">
        <v>818456688136.93591</v>
      </c>
      <c r="AQ676" s="72"/>
      <c r="AR676" s="71">
        <v>2709958</v>
      </c>
      <c r="AS676" s="71">
        <v>664712</v>
      </c>
      <c r="AT676" s="71">
        <v>2000</v>
      </c>
      <c r="AU676" s="71">
        <v>855</v>
      </c>
      <c r="AV676" s="71">
        <v>77</v>
      </c>
      <c r="AW676" s="71">
        <v>699</v>
      </c>
      <c r="AX676" s="71"/>
      <c r="AY676" s="72"/>
      <c r="AZ676" s="71">
        <v>11989214.03300002</v>
      </c>
      <c r="BA676" s="71">
        <v>48526986.555000022</v>
      </c>
      <c r="BB676" s="71">
        <v>4484668.9199999981</v>
      </c>
      <c r="BC676" s="71">
        <v>929680.49999999977</v>
      </c>
      <c r="BD676" s="71">
        <v>92321.9</v>
      </c>
      <c r="BE676" s="71">
        <v>4071191.807</v>
      </c>
      <c r="BF676" s="71"/>
      <c r="BG676" s="72"/>
      <c r="BH676" s="71">
        <v>540.06449999999995</v>
      </c>
      <c r="BI676" s="71">
        <v>1159.2090000000001</v>
      </c>
      <c r="BJ676" s="71">
        <v>374586.23246999999</v>
      </c>
      <c r="BK676" s="71">
        <v>50537.366999999998</v>
      </c>
      <c r="BL676" s="71">
        <v>46366.238330000007</v>
      </c>
      <c r="BM676" s="71">
        <v>29.585999999999999</v>
      </c>
      <c r="BN676" s="72"/>
      <c r="BO676" s="71">
        <v>79</v>
      </c>
      <c r="BP676" s="71">
        <v>63</v>
      </c>
      <c r="BQ676" s="71">
        <v>8881</v>
      </c>
      <c r="BR676" s="71">
        <v>426</v>
      </c>
      <c r="BS676" s="71">
        <v>5336</v>
      </c>
      <c r="BT676" s="71">
        <v>6</v>
      </c>
      <c r="BU676"/>
      <c r="BV676" s="70">
        <v>407150.50383</v>
      </c>
      <c r="BW676" s="70">
        <v>8999.5830000000005</v>
      </c>
      <c r="BX676" s="70">
        <v>48030.2909</v>
      </c>
      <c r="BY676" s="70">
        <v>880.82912999999996</v>
      </c>
      <c r="BZ676" s="70">
        <v>5329.25144</v>
      </c>
      <c r="CA676" s="70">
        <v>504.22699999999998</v>
      </c>
      <c r="CB676" s="70">
        <v>1595.018</v>
      </c>
      <c r="CC676" s="70">
        <v>472.33100000000002</v>
      </c>
      <c r="CD676" s="70">
        <v>256.66300000000001</v>
      </c>
    </row>
    <row r="677" spans="1:82">
      <c r="A677" s="70" t="s">
        <v>813</v>
      </c>
      <c r="B677" s="70">
        <v>544</v>
      </c>
      <c r="C677" s="70">
        <v>18</v>
      </c>
      <c r="D677" s="70">
        <v>32</v>
      </c>
      <c r="E677" s="70">
        <v>2021</v>
      </c>
      <c r="F677" s="70" t="s">
        <v>160</v>
      </c>
      <c r="G677" s="70" t="s">
        <v>795</v>
      </c>
      <c r="H677" s="70" t="s">
        <v>796</v>
      </c>
      <c r="I677" s="148"/>
      <c r="J677" s="71">
        <v>391648.40784204798</v>
      </c>
      <c r="K677" s="71">
        <v>8809.6026491577213</v>
      </c>
      <c r="L677" s="71">
        <v>17273.597625382667</v>
      </c>
      <c r="M677" s="71">
        <v>181587.92711907145</v>
      </c>
      <c r="N677" s="71">
        <v>160297.64448475288</v>
      </c>
      <c r="O677" s="71">
        <v>86787.764332700288</v>
      </c>
      <c r="P677" s="71">
        <v>73550.486494773621</v>
      </c>
      <c r="Q677" s="71">
        <v>7352.5659384078044</v>
      </c>
      <c r="R677" s="71">
        <v>10090.044707561263</v>
      </c>
      <c r="S677" s="71">
        <v>14792.938333926642</v>
      </c>
      <c r="T677" s="72"/>
      <c r="U677" s="71">
        <v>33022000570</v>
      </c>
      <c r="V677" s="71">
        <v>3757144</v>
      </c>
      <c r="W677" s="71">
        <v>461376</v>
      </c>
      <c r="X677" s="71">
        <v>49392647</v>
      </c>
      <c r="Y677" s="71">
        <v>59761065</v>
      </c>
      <c r="Z677" s="71">
        <v>63855115</v>
      </c>
      <c r="AA677" s="71">
        <v>15828849</v>
      </c>
      <c r="AB677" s="71">
        <v>125927902</v>
      </c>
      <c r="AC677" s="71">
        <v>1735209859</v>
      </c>
      <c r="AD677" s="71">
        <v>14792.938333926642</v>
      </c>
      <c r="AE677" s="72"/>
      <c r="AF677" s="71">
        <v>255832412163.27487</v>
      </c>
      <c r="AG677" s="71">
        <v>6635734983.3485985</v>
      </c>
      <c r="AH677" s="71">
        <v>3532876838.3228197</v>
      </c>
      <c r="AI677" s="71">
        <v>306446039049.63776</v>
      </c>
      <c r="AJ677" s="71">
        <v>252883559549.99869</v>
      </c>
      <c r="AK677" s="71">
        <v>0</v>
      </c>
      <c r="AL677" s="71">
        <v>0</v>
      </c>
      <c r="AM677" s="71">
        <v>16529786000.000004</v>
      </c>
      <c r="AN677" s="71">
        <v>0</v>
      </c>
      <c r="AO677" s="71">
        <v>0</v>
      </c>
      <c r="AP677" s="71">
        <v>841860408584.58264</v>
      </c>
      <c r="AQ677" s="72"/>
      <c r="AR677" s="71">
        <v>2970563</v>
      </c>
      <c r="AS677" s="71">
        <v>686097</v>
      </c>
      <c r="AT677" s="71">
        <v>2226</v>
      </c>
      <c r="AU677" s="71">
        <v>981</v>
      </c>
      <c r="AV677" s="71">
        <v>81</v>
      </c>
      <c r="AW677" s="71">
        <v>764</v>
      </c>
      <c r="AX677" s="71"/>
      <c r="AY677" s="72"/>
      <c r="AZ677" s="71">
        <v>13256007.72100009</v>
      </c>
      <c r="BA677" s="71">
        <v>52271473.049999617</v>
      </c>
      <c r="BB677" s="71">
        <v>4766753.92</v>
      </c>
      <c r="BC677" s="71">
        <v>1074197.8</v>
      </c>
      <c r="BD677" s="71">
        <v>93785.8</v>
      </c>
      <c r="BE677" s="71">
        <v>4734356.8629999999</v>
      </c>
      <c r="BF677" s="71"/>
      <c r="BG677" s="72"/>
      <c r="BH677" s="71">
        <v>558.79300000000001</v>
      </c>
      <c r="BI677" s="71">
        <v>1127.096</v>
      </c>
      <c r="BJ677" s="71">
        <v>403165.21</v>
      </c>
      <c r="BK677" s="71">
        <v>51552.485000000001</v>
      </c>
      <c r="BL677" s="71">
        <v>47069.692000000003</v>
      </c>
      <c r="BM677" s="71">
        <v>0</v>
      </c>
      <c r="BN677" s="72"/>
      <c r="BO677" s="71">
        <v>84</v>
      </c>
      <c r="BP677" s="71">
        <v>61</v>
      </c>
      <c r="BQ677" s="71">
        <v>8992</v>
      </c>
      <c r="BR677" s="71">
        <v>429</v>
      </c>
      <c r="BS677" s="71">
        <v>5349</v>
      </c>
      <c r="BT677" s="71">
        <v>0</v>
      </c>
      <c r="BU677"/>
      <c r="BV677" s="70">
        <v>432974.04399999999</v>
      </c>
      <c r="BW677" s="70">
        <v>9712.1389999999992</v>
      </c>
      <c r="BX677" s="70">
        <v>50355.49</v>
      </c>
      <c r="BY677" s="70">
        <v>958.95699999999999</v>
      </c>
      <c r="BZ677" s="70">
        <v>5902.9080000000004</v>
      </c>
      <c r="CA677" s="70">
        <v>689.06399999999996</v>
      </c>
      <c r="CB677" s="70">
        <v>1823.7819999999999</v>
      </c>
      <c r="CC677" s="70">
        <v>749.274</v>
      </c>
      <c r="CD677" s="70">
        <v>307.61799999999999</v>
      </c>
    </row>
    <row r="678" spans="1:82">
      <c r="A678" s="70" t="s">
        <v>814</v>
      </c>
      <c r="B678" s="70">
        <v>544</v>
      </c>
      <c r="C678" s="70">
        <v>19</v>
      </c>
      <c r="D678" s="70">
        <v>32</v>
      </c>
      <c r="E678" s="70">
        <v>2022</v>
      </c>
      <c r="F678" s="70" t="s">
        <v>161</v>
      </c>
      <c r="G678" s="70" t="s">
        <v>795</v>
      </c>
      <c r="H678" s="70" t="s">
        <v>796</v>
      </c>
      <c r="I678" s="148"/>
      <c r="J678" s="71">
        <v>374767.43410208484</v>
      </c>
      <c r="K678" s="71">
        <v>8264.0635119551789</v>
      </c>
      <c r="L678" s="71">
        <v>15348.156347693441</v>
      </c>
      <c r="M678" s="71">
        <v>181031.29429146409</v>
      </c>
      <c r="N678" s="71">
        <v>170770.03734686482</v>
      </c>
      <c r="O678" s="71">
        <v>91550.79552831233</v>
      </c>
      <c r="P678" s="71">
        <v>72904.238517275298</v>
      </c>
      <c r="Q678" s="71">
        <v>7383.2717967203598</v>
      </c>
      <c r="R678" s="71">
        <v>10210.947770290206</v>
      </c>
      <c r="S678" s="71">
        <v>14652.396156884162</v>
      </c>
      <c r="T678" s="72"/>
      <c r="U678" s="71">
        <v>36177486671</v>
      </c>
      <c r="V678" s="71">
        <v>3757144</v>
      </c>
      <c r="W678" s="71">
        <v>461376</v>
      </c>
      <c r="X678" s="71">
        <v>49392647</v>
      </c>
      <c r="Y678" s="71">
        <v>60266318</v>
      </c>
      <c r="Z678" s="71">
        <v>63998858</v>
      </c>
      <c r="AA678" s="71">
        <v>15928951</v>
      </c>
      <c r="AB678" s="71">
        <v>125416877</v>
      </c>
      <c r="AC678" s="71">
        <v>1778056265</v>
      </c>
      <c r="AD678" s="71">
        <v>14652.396156884162</v>
      </c>
      <c r="AE678" s="72"/>
      <c r="AF678" s="71">
        <v>245764845711.61554</v>
      </c>
      <c r="AG678" s="71">
        <v>6469407691.2792387</v>
      </c>
      <c r="AH678" s="71">
        <v>3667861456.1628561</v>
      </c>
      <c r="AI678" s="71">
        <v>294150281057.94244</v>
      </c>
      <c r="AJ678" s="71">
        <v>274266999678.43521</v>
      </c>
      <c r="AK678" s="71">
        <v>0</v>
      </c>
      <c r="AL678" s="71">
        <v>0</v>
      </c>
      <c r="AM678" s="71">
        <v>16194742000</v>
      </c>
      <c r="AN678" s="71">
        <v>0</v>
      </c>
      <c r="AO678" s="71">
        <v>0</v>
      </c>
      <c r="AP678" s="71">
        <v>840514137595.4353</v>
      </c>
      <c r="AQ678" s="72"/>
      <c r="AR678" s="71">
        <v>3160503</v>
      </c>
      <c r="AS678" s="71">
        <v>699768</v>
      </c>
      <c r="AT678" s="71">
        <v>2433</v>
      </c>
      <c r="AU678" s="71">
        <v>1061</v>
      </c>
      <c r="AV678" s="71">
        <v>83</v>
      </c>
      <c r="AW678" s="71">
        <v>818</v>
      </c>
      <c r="AX678" s="71"/>
      <c r="AY678" s="72"/>
      <c r="AZ678" s="71">
        <v>14317051.34900032</v>
      </c>
      <c r="BA678" s="71">
        <v>55807567.989999704</v>
      </c>
      <c r="BB678" s="71">
        <v>4969658.12</v>
      </c>
      <c r="BC678" s="71">
        <v>1370611.9</v>
      </c>
      <c r="BD678" s="71">
        <v>96361.8</v>
      </c>
      <c r="BE678" s="71">
        <v>5969329.4399999976</v>
      </c>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t="s">
        <v>1540</v>
      </c>
      <c r="B679" s="70">
        <v>544</v>
      </c>
      <c r="C679" s="70">
        <v>20</v>
      </c>
      <c r="D679" s="70">
        <v>32</v>
      </c>
      <c r="E679" s="70">
        <v>2023</v>
      </c>
      <c r="F679" s="70" t="s">
        <v>1539</v>
      </c>
      <c r="G679" s="70" t="s">
        <v>795</v>
      </c>
      <c r="H679" s="70" t="s">
        <v>796</v>
      </c>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v>3357707</v>
      </c>
      <c r="AS679" s="71">
        <v>707303</v>
      </c>
      <c r="AT679" s="71">
        <v>2652</v>
      </c>
      <c r="AU679" s="71">
        <v>1144</v>
      </c>
      <c r="AV679" s="71">
        <v>91</v>
      </c>
      <c r="AW679" s="71">
        <v>877</v>
      </c>
      <c r="AX679" s="71"/>
      <c r="AY679" s="72"/>
      <c r="AZ679" s="71">
        <v>15357161.098000666</v>
      </c>
      <c r="BA679" s="71">
        <v>57864547.969999723</v>
      </c>
      <c r="BB679" s="71">
        <v>5780269.4200000009</v>
      </c>
      <c r="BC679" s="71">
        <v>1619920.7</v>
      </c>
      <c r="BD679" s="71">
        <v>136904.20000000001</v>
      </c>
      <c r="BE679" s="71">
        <v>6453512.9459999986</v>
      </c>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t="s">
        <v>1559</v>
      </c>
      <c r="B680" s="70">
        <v>544</v>
      </c>
      <c r="C680" s="70">
        <v>21</v>
      </c>
      <c r="D680" s="70">
        <v>32</v>
      </c>
      <c r="E680" s="70">
        <v>2024</v>
      </c>
      <c r="F680" s="70" t="s">
        <v>1554</v>
      </c>
      <c r="G680" s="70" t="s">
        <v>795</v>
      </c>
      <c r="H680" s="70" t="s">
        <v>796</v>
      </c>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2267</v>
      </c>
      <c r="B9" s="70">
        <v>1</v>
      </c>
      <c r="C9" s="70">
        <v>1</v>
      </c>
      <c r="D9" s="70">
        <v>1</v>
      </c>
      <c r="E9" s="70">
        <v>1990</v>
      </c>
      <c r="F9" s="70" t="s">
        <v>787</v>
      </c>
      <c r="G9" s="1073" t="s">
        <v>2268</v>
      </c>
      <c r="H9" s="70" t="s">
        <v>2269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2270</v>
      </c>
      <c r="B10" s="70">
        <v>2</v>
      </c>
      <c r="C10" s="70">
        <v>2</v>
      </c>
      <c r="D10" s="70">
        <v>1</v>
      </c>
      <c r="E10" s="70">
        <v>2005</v>
      </c>
      <c r="F10" s="70" t="s">
        <v>789</v>
      </c>
      <c r="G10" s="1073" t="s">
        <v>2268</v>
      </c>
      <c r="H10" s="70" t="s">
        <v>2269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2271</v>
      </c>
      <c r="B11" s="70">
        <v>3</v>
      </c>
      <c r="C11" s="70">
        <v>3</v>
      </c>
      <c r="D11" s="70">
        <v>1</v>
      </c>
      <c r="E11" s="70">
        <v>2006</v>
      </c>
      <c r="F11" s="70" t="s">
        <v>790</v>
      </c>
      <c r="G11" s="1073" t="s">
        <v>2268</v>
      </c>
      <c r="H11" s="70" t="s">
        <v>2269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2272</v>
      </c>
      <c r="B12" s="70">
        <v>4</v>
      </c>
      <c r="C12" s="70">
        <v>4</v>
      </c>
      <c r="D12" s="70">
        <v>1</v>
      </c>
      <c r="E12" s="70">
        <v>2007</v>
      </c>
      <c r="F12" s="70" t="s">
        <v>791</v>
      </c>
      <c r="G12" s="1073" t="s">
        <v>2268</v>
      </c>
      <c r="H12" s="70" t="s">
        <v>2269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2273</v>
      </c>
      <c r="B13" s="70">
        <v>5</v>
      </c>
      <c r="C13" s="70">
        <v>5</v>
      </c>
      <c r="D13" s="70">
        <v>1</v>
      </c>
      <c r="E13" s="70">
        <v>2008</v>
      </c>
      <c r="F13" s="70" t="s">
        <v>792</v>
      </c>
      <c r="G13" s="1073" t="s">
        <v>2268</v>
      </c>
      <c r="H13" s="70" t="s">
        <v>2269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2274</v>
      </c>
      <c r="B14" s="70">
        <v>6</v>
      </c>
      <c r="C14" s="70">
        <v>6</v>
      </c>
      <c r="D14" s="70">
        <v>1</v>
      </c>
      <c r="E14" s="70">
        <v>2009</v>
      </c>
      <c r="F14" s="70" t="s">
        <v>176</v>
      </c>
      <c r="G14" s="1073" t="s">
        <v>2268</v>
      </c>
      <c r="H14" s="70" t="s">
        <v>2269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2275</v>
      </c>
      <c r="B15" s="70">
        <v>7</v>
      </c>
      <c r="C15" s="70">
        <v>7</v>
      </c>
      <c r="D15" s="70">
        <v>1</v>
      </c>
      <c r="E15" s="70">
        <v>2010</v>
      </c>
      <c r="F15" s="70" t="s">
        <v>177</v>
      </c>
      <c r="G15" s="1073" t="s">
        <v>2268</v>
      </c>
      <c r="H15" s="70" t="s">
        <v>2269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2276</v>
      </c>
      <c r="B16" s="70">
        <v>8</v>
      </c>
      <c r="C16" s="70">
        <v>8</v>
      </c>
      <c r="D16" s="70">
        <v>1</v>
      </c>
      <c r="E16" s="70">
        <v>2011</v>
      </c>
      <c r="F16" s="70" t="s">
        <v>178</v>
      </c>
      <c r="G16" s="1073" t="s">
        <v>2268</v>
      </c>
      <c r="H16" s="70" t="s">
        <v>2269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2277</v>
      </c>
      <c r="B17" s="70">
        <v>9</v>
      </c>
      <c r="C17" s="70">
        <v>9</v>
      </c>
      <c r="D17" s="70">
        <v>1</v>
      </c>
      <c r="E17" s="70">
        <v>2012</v>
      </c>
      <c r="F17" s="70" t="s">
        <v>179</v>
      </c>
      <c r="G17" s="1073" t="s">
        <v>2268</v>
      </c>
      <c r="H17" s="70" t="s">
        <v>2269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2278</v>
      </c>
      <c r="B18" s="70">
        <v>10</v>
      </c>
      <c r="C18" s="70">
        <v>10</v>
      </c>
      <c r="D18" s="70">
        <v>1</v>
      </c>
      <c r="E18" s="70">
        <v>2013</v>
      </c>
      <c r="F18" s="70" t="s">
        <v>180</v>
      </c>
      <c r="G18" s="1073" t="s">
        <v>2268</v>
      </c>
      <c r="H18" s="70" t="s">
        <v>2269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2279</v>
      </c>
      <c r="B19" s="70">
        <v>11</v>
      </c>
      <c r="C19" s="70">
        <v>11</v>
      </c>
      <c r="D19" s="70">
        <v>1</v>
      </c>
      <c r="E19" s="70">
        <v>2014</v>
      </c>
      <c r="F19" s="70" t="s">
        <v>181</v>
      </c>
      <c r="G19" s="1073" t="s">
        <v>2268</v>
      </c>
      <c r="H19" s="70" t="s">
        <v>2269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2280</v>
      </c>
      <c r="B20" s="70">
        <v>12</v>
      </c>
      <c r="C20" s="70">
        <v>12</v>
      </c>
      <c r="D20" s="70">
        <v>1</v>
      </c>
      <c r="E20" s="70">
        <v>2015</v>
      </c>
      <c r="F20" s="70" t="s">
        <v>182</v>
      </c>
      <c r="G20" s="1073" t="s">
        <v>2268</v>
      </c>
      <c r="H20" s="70" t="s">
        <v>2269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2281</v>
      </c>
      <c r="B21" s="70">
        <v>13</v>
      </c>
      <c r="C21" s="70">
        <v>13</v>
      </c>
      <c r="D21" s="70">
        <v>1</v>
      </c>
      <c r="E21" s="70">
        <v>2016</v>
      </c>
      <c r="F21" s="70" t="s">
        <v>155</v>
      </c>
      <c r="G21" s="1073" t="s">
        <v>2268</v>
      </c>
      <c r="H21" s="70" t="s">
        <v>2269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2282</v>
      </c>
      <c r="B22" s="70">
        <v>14</v>
      </c>
      <c r="C22" s="70">
        <v>14</v>
      </c>
      <c r="D22" s="70">
        <v>1</v>
      </c>
      <c r="E22" s="70">
        <v>2017</v>
      </c>
      <c r="F22" s="70" t="s">
        <v>156</v>
      </c>
      <c r="G22" s="1073" t="s">
        <v>2268</v>
      </c>
      <c r="H22" s="70" t="s">
        <v>2269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2283</v>
      </c>
      <c r="B23" s="70">
        <v>15</v>
      </c>
      <c r="C23" s="70">
        <v>15</v>
      </c>
      <c r="D23" s="70">
        <v>1</v>
      </c>
      <c r="E23" s="70">
        <v>2018</v>
      </c>
      <c r="F23" s="70" t="s">
        <v>183</v>
      </c>
      <c r="G23" s="1073" t="s">
        <v>2268</v>
      </c>
      <c r="H23" s="70" t="s">
        <v>2269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2284</v>
      </c>
      <c r="B24" s="70">
        <v>16</v>
      </c>
      <c r="C24" s="70">
        <v>16</v>
      </c>
      <c r="D24" s="70">
        <v>1</v>
      </c>
      <c r="E24" s="70">
        <v>2019</v>
      </c>
      <c r="F24" s="70" t="s">
        <v>158</v>
      </c>
      <c r="G24" s="1073" t="s">
        <v>2268</v>
      </c>
      <c r="H24" s="70" t="s">
        <v>2269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2285</v>
      </c>
      <c r="B25" s="70">
        <v>17</v>
      </c>
      <c r="C25" s="70">
        <v>17</v>
      </c>
      <c r="D25" s="70">
        <v>1</v>
      </c>
      <c r="E25" s="70">
        <v>2020</v>
      </c>
      <c r="F25" s="70" t="s">
        <v>159</v>
      </c>
      <c r="G25" s="1073" t="s">
        <v>2268</v>
      </c>
      <c r="H25" s="70" t="s">
        <v>2269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2286</v>
      </c>
      <c r="B26" s="70">
        <v>18</v>
      </c>
      <c r="C26" s="70">
        <v>18</v>
      </c>
      <c r="D26" s="70">
        <v>1</v>
      </c>
      <c r="E26" s="70">
        <v>2021</v>
      </c>
      <c r="F26" s="70" t="s">
        <v>160</v>
      </c>
      <c r="G26" s="1073" t="s">
        <v>2268</v>
      </c>
      <c r="H26" s="70" t="s">
        <v>2269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2287</v>
      </c>
      <c r="B27" s="70">
        <v>19</v>
      </c>
      <c r="C27" s="70">
        <v>19</v>
      </c>
      <c r="D27" s="70">
        <v>1</v>
      </c>
      <c r="E27" s="70">
        <v>2022</v>
      </c>
      <c r="F27" s="70" t="s">
        <v>161</v>
      </c>
      <c r="G27" s="1073" t="s">
        <v>2268</v>
      </c>
      <c r="H27" s="70" t="s">
        <v>2269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2288</v>
      </c>
      <c r="B28" s="70">
        <v>20</v>
      </c>
      <c r="C28" s="70">
        <v>20</v>
      </c>
      <c r="D28" s="70">
        <v>1</v>
      </c>
      <c r="E28" s="70">
        <v>2023</v>
      </c>
      <c r="F28" s="70" t="s">
        <v>1539</v>
      </c>
      <c r="G28" s="1073" t="s">
        <v>2268</v>
      </c>
      <c r="H28" s="70" t="s">
        <v>2269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2289</v>
      </c>
      <c r="B29" s="70">
        <v>21</v>
      </c>
      <c r="C29" s="70">
        <v>21</v>
      </c>
      <c r="D29" s="70">
        <v>1</v>
      </c>
      <c r="E29" s="70">
        <v>2024</v>
      </c>
      <c r="F29" s="70" t="s">
        <v>1554</v>
      </c>
      <c r="G29" s="1073" t="s">
        <v>2268</v>
      </c>
      <c r="H29" s="70" t="s">
        <v>2269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2457</v>
      </c>
      <c r="B30" s="70">
        <v>22</v>
      </c>
      <c r="C30" s="70">
        <v>22</v>
      </c>
      <c r="D30" s="70">
        <v>1</v>
      </c>
      <c r="E30" s="70">
        <v>2025</v>
      </c>
      <c r="F30" s="70" t="s">
        <v>1560</v>
      </c>
      <c r="G30" s="1073" t="s">
        <v>2268</v>
      </c>
      <c r="H30" s="70" t="s">
        <v>2269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2458</v>
      </c>
      <c r="B31" s="70">
        <v>23</v>
      </c>
      <c r="C31" s="70">
        <v>23</v>
      </c>
      <c r="D31" s="70">
        <v>1</v>
      </c>
      <c r="E31" s="70">
        <v>2026</v>
      </c>
      <c r="F31" s="70" t="s">
        <v>1561</v>
      </c>
      <c r="G31" s="1073" t="s">
        <v>2268</v>
      </c>
      <c r="H31" s="70" t="s">
        <v>2269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2459</v>
      </c>
      <c r="B32" s="70">
        <v>24</v>
      </c>
      <c r="C32" s="70">
        <v>24</v>
      </c>
      <c r="D32" s="70">
        <v>1</v>
      </c>
      <c r="E32" s="70">
        <v>2027</v>
      </c>
      <c r="F32" s="70" t="s">
        <v>1562</v>
      </c>
      <c r="G32" s="1073" t="s">
        <v>2268</v>
      </c>
      <c r="H32" s="70" t="s">
        <v>2269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2460</v>
      </c>
      <c r="B33" s="70">
        <v>25</v>
      </c>
      <c r="C33" s="70">
        <v>25</v>
      </c>
      <c r="D33" s="70">
        <v>1</v>
      </c>
      <c r="E33" s="70">
        <v>2028</v>
      </c>
      <c r="F33" s="70" t="s">
        <v>1563</v>
      </c>
      <c r="G33" s="1073" t="s">
        <v>2268</v>
      </c>
      <c r="H33" s="70" t="s">
        <v>2269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2461</v>
      </c>
      <c r="B34" s="70">
        <v>26</v>
      </c>
      <c r="C34" s="70">
        <v>26</v>
      </c>
      <c r="D34" s="70">
        <v>1</v>
      </c>
      <c r="E34" s="70">
        <v>2029</v>
      </c>
      <c r="F34" s="70" t="s">
        <v>1564</v>
      </c>
      <c r="G34" s="1073" t="s">
        <v>2268</v>
      </c>
      <c r="H34" s="70" t="s">
        <v>2269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2462</v>
      </c>
      <c r="B35" s="70">
        <v>27</v>
      </c>
      <c r="C35" s="70">
        <v>27</v>
      </c>
      <c r="D35" s="70">
        <v>1</v>
      </c>
      <c r="E35" s="70">
        <v>2030</v>
      </c>
      <c r="F35" s="70" t="s">
        <v>1565</v>
      </c>
      <c r="G35" s="1073" t="s">
        <v>2268</v>
      </c>
      <c r="H35" s="70" t="s">
        <v>2269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2417</v>
      </c>
      <c r="B10" s="70">
        <v>2</v>
      </c>
      <c r="C10" s="70">
        <v>18</v>
      </c>
      <c r="D10" s="70">
        <v>2</v>
      </c>
      <c r="E10" s="70">
        <v>2024</v>
      </c>
      <c r="F10" s="70" t="s">
        <v>1554</v>
      </c>
      <c r="G10" s="1073" t="s">
        <v>2414</v>
      </c>
      <c r="H10" s="70" t="s">
        <v>2415</v>
      </c>
      <c r="I10" s="1066"/>
      <c r="J10" s="73">
        <v>259310.99999999997</v>
      </c>
      <c r="K10" s="71">
        <v>292059354</v>
      </c>
      <c r="L10" s="71">
        <v>843412</v>
      </c>
      <c r="M10" s="71">
        <v>951676731</v>
      </c>
      <c r="N10" s="71">
        <v>31100</v>
      </c>
      <c r="O10" s="71">
        <v>68476188</v>
      </c>
      <c r="P10" s="71">
        <v>4489</v>
      </c>
      <c r="Q10" s="71">
        <v>25180859</v>
      </c>
      <c r="R10" s="71">
        <v>0</v>
      </c>
      <c r="S10" s="71">
        <v>0</v>
      </c>
      <c r="T10" s="71">
        <v>0</v>
      </c>
      <c r="U10" s="71">
        <v>364</v>
      </c>
      <c r="V10" s="71">
        <v>2936</v>
      </c>
      <c r="W10" s="71">
        <v>0</v>
      </c>
      <c r="X10" s="71">
        <v>2232539</v>
      </c>
      <c r="Y10" s="71">
        <v>18003307</v>
      </c>
      <c r="Z10" s="71">
        <v>1357628978</v>
      </c>
      <c r="AA10" s="71">
        <v>907323565.00000012</v>
      </c>
      <c r="AB10" s="71">
        <v>3307794962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2389</v>
      </c>
      <c r="B11" s="70">
        <v>3</v>
      </c>
      <c r="C11" s="70">
        <v>18</v>
      </c>
      <c r="D11" s="70">
        <v>3</v>
      </c>
      <c r="E11" s="70">
        <v>2024</v>
      </c>
      <c r="F11" s="70" t="s">
        <v>1554</v>
      </c>
      <c r="G11" s="1073" t="s">
        <v>2386</v>
      </c>
      <c r="H11" s="70" t="s">
        <v>2387</v>
      </c>
      <c r="I11" s="1066"/>
      <c r="J11" s="73">
        <v>83858</v>
      </c>
      <c r="K11" s="71">
        <v>94184540</v>
      </c>
      <c r="L11" s="71">
        <v>112862</v>
      </c>
      <c r="M11" s="71">
        <v>127058172</v>
      </c>
      <c r="N11" s="71">
        <v>918100</v>
      </c>
      <c r="O11" s="71">
        <v>2130986376.0000002</v>
      </c>
      <c r="P11" s="71">
        <v>69723</v>
      </c>
      <c r="Q11" s="71">
        <v>391124667</v>
      </c>
      <c r="R11" s="71">
        <v>0</v>
      </c>
      <c r="S11" s="71">
        <v>0</v>
      </c>
      <c r="T11" s="71">
        <v>0</v>
      </c>
      <c r="U11" s="71">
        <v>0</v>
      </c>
      <c r="V11" s="71">
        <v>59</v>
      </c>
      <c r="W11" s="71">
        <v>0</v>
      </c>
      <c r="X11" s="71">
        <v>0</v>
      </c>
      <c r="Y11" s="71">
        <v>360807</v>
      </c>
      <c r="Z11" s="71">
        <v>2743714562</v>
      </c>
      <c r="AA11" s="71">
        <v>57063777.000000007</v>
      </c>
      <c r="AB11" s="71">
        <v>690187823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2289</v>
      </c>
      <c r="B12" s="70">
        <v>4</v>
      </c>
      <c r="C12" s="70">
        <v>18</v>
      </c>
      <c r="D12" s="70">
        <v>4</v>
      </c>
      <c r="E12" s="70">
        <v>2024</v>
      </c>
      <c r="F12" s="70" t="s">
        <v>1554</v>
      </c>
      <c r="G12" s="1073" t="s">
        <v>2268</v>
      </c>
      <c r="H12" s="70" t="s">
        <v>2269</v>
      </c>
      <c r="I12" s="1066"/>
      <c r="J12" s="73">
        <v>3651</v>
      </c>
      <c r="K12" s="71">
        <v>4119006.0000000005</v>
      </c>
      <c r="L12" s="71">
        <v>769</v>
      </c>
      <c r="M12" s="71">
        <v>869969.00000000012</v>
      </c>
      <c r="N12" s="71">
        <v>41000</v>
      </c>
      <c r="O12" s="71">
        <v>91170358.999999985</v>
      </c>
      <c r="P12" s="71">
        <v>0</v>
      </c>
      <c r="Q12" s="71">
        <v>0</v>
      </c>
      <c r="R12" s="71">
        <v>0</v>
      </c>
      <c r="S12" s="71">
        <v>0</v>
      </c>
      <c r="T12" s="71">
        <v>0</v>
      </c>
      <c r="U12" s="71">
        <v>0</v>
      </c>
      <c r="V12" s="71">
        <v>0</v>
      </c>
      <c r="W12" s="71">
        <v>0</v>
      </c>
      <c r="X12" s="71">
        <v>0</v>
      </c>
      <c r="Y12" s="71">
        <v>0</v>
      </c>
      <c r="Z12" s="71">
        <v>96159333.999999985</v>
      </c>
      <c r="AA12" s="71">
        <v>1968131.9999999998</v>
      </c>
      <c r="AB12" s="71">
        <v>18577299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1683</v>
      </c>
      <c r="B13" s="70">
        <v>5</v>
      </c>
      <c r="C13" s="70">
        <v>18</v>
      </c>
      <c r="D13" s="70">
        <v>5</v>
      </c>
      <c r="E13" s="70">
        <v>2024</v>
      </c>
      <c r="F13" s="70" t="s">
        <v>1554</v>
      </c>
      <c r="G13" s="1073" t="s">
        <v>1680</v>
      </c>
      <c r="H13" s="70" t="s">
        <v>1681</v>
      </c>
      <c r="I13" s="1066"/>
      <c r="J13" s="73">
        <v>38382</v>
      </c>
      <c r="K13" s="71">
        <v>44825862</v>
      </c>
      <c r="L13" s="71">
        <v>83576</v>
      </c>
      <c r="M13" s="71">
        <v>97831790</v>
      </c>
      <c r="N13" s="71">
        <v>25500</v>
      </c>
      <c r="O13" s="71">
        <v>46325233</v>
      </c>
      <c r="P13" s="71">
        <v>0</v>
      </c>
      <c r="Q13" s="71">
        <v>0</v>
      </c>
      <c r="R13" s="71">
        <v>0</v>
      </c>
      <c r="S13" s="71">
        <v>0</v>
      </c>
      <c r="T13" s="71">
        <v>85</v>
      </c>
      <c r="U13" s="71">
        <v>37</v>
      </c>
      <c r="V13" s="71">
        <v>1906</v>
      </c>
      <c r="W13" s="71">
        <v>594278</v>
      </c>
      <c r="X13" s="71">
        <v>224186</v>
      </c>
      <c r="Y13" s="71">
        <v>11687592</v>
      </c>
      <c r="Z13" s="71">
        <v>201488941</v>
      </c>
      <c r="AA13" s="71">
        <v>19223523</v>
      </c>
      <c r="AB13" s="71">
        <v>252322539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2421</v>
      </c>
      <c r="B14" s="70">
        <v>6</v>
      </c>
      <c r="C14" s="70">
        <v>18</v>
      </c>
      <c r="D14" s="70">
        <v>6</v>
      </c>
      <c r="E14" s="70">
        <v>2024</v>
      </c>
      <c r="F14" s="70" t="s">
        <v>1554</v>
      </c>
      <c r="G14" s="1073" t="s">
        <v>2418</v>
      </c>
      <c r="H14" s="70" t="s">
        <v>2419</v>
      </c>
      <c r="I14" s="1066"/>
      <c r="J14" s="73">
        <v>267644</v>
      </c>
      <c r="K14" s="71">
        <v>314906095</v>
      </c>
      <c r="L14" s="71">
        <v>176352</v>
      </c>
      <c r="M14" s="71">
        <v>207607102.00000003</v>
      </c>
      <c r="N14" s="71">
        <v>467100</v>
      </c>
      <c r="O14" s="71">
        <v>958306152</v>
      </c>
      <c r="P14" s="71">
        <v>46396</v>
      </c>
      <c r="Q14" s="71">
        <v>256203605.00000003</v>
      </c>
      <c r="R14" s="71">
        <v>0</v>
      </c>
      <c r="S14" s="71">
        <v>0</v>
      </c>
      <c r="T14" s="71">
        <v>9038</v>
      </c>
      <c r="U14" s="71">
        <v>794</v>
      </c>
      <c r="V14" s="71">
        <v>511</v>
      </c>
      <c r="W14" s="71">
        <v>63333468</v>
      </c>
      <c r="X14" s="71">
        <v>4868317</v>
      </c>
      <c r="Y14" s="71">
        <v>3131735</v>
      </c>
      <c r="Z14" s="71">
        <v>1808356474</v>
      </c>
      <c r="AA14" s="71">
        <v>667757350</v>
      </c>
      <c r="AB14" s="71">
        <v>2674190761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2433</v>
      </c>
      <c r="B15" s="70">
        <v>7</v>
      </c>
      <c r="C15" s="70">
        <v>18</v>
      </c>
      <c r="D15" s="70">
        <v>7</v>
      </c>
      <c r="E15" s="70">
        <v>2024</v>
      </c>
      <c r="F15" s="70" t="s">
        <v>1554</v>
      </c>
      <c r="G15" s="1073" t="s">
        <v>2430</v>
      </c>
      <c r="H15" s="70" t="s">
        <v>2431</v>
      </c>
      <c r="I15" s="1066"/>
      <c r="J15" s="73">
        <v>197148</v>
      </c>
      <c r="K15" s="71">
        <v>228164607</v>
      </c>
      <c r="L15" s="71">
        <v>452695</v>
      </c>
      <c r="M15" s="71">
        <v>524570410.00000006</v>
      </c>
      <c r="N15" s="71">
        <v>144800</v>
      </c>
      <c r="O15" s="71">
        <v>319976941</v>
      </c>
      <c r="P15" s="71">
        <v>97991</v>
      </c>
      <c r="Q15" s="71">
        <v>587302662</v>
      </c>
      <c r="R15" s="71">
        <v>37</v>
      </c>
      <c r="S15" s="71">
        <v>259369.00000000003</v>
      </c>
      <c r="T15" s="71">
        <v>0</v>
      </c>
      <c r="U15" s="71">
        <v>110</v>
      </c>
      <c r="V15" s="71">
        <v>2305</v>
      </c>
      <c r="W15" s="71">
        <v>0</v>
      </c>
      <c r="X15" s="71">
        <v>676481.99999999988</v>
      </c>
      <c r="Y15" s="71">
        <v>14136468</v>
      </c>
      <c r="Z15" s="71">
        <v>1675086939.1142597</v>
      </c>
      <c r="AA15" s="71">
        <v>821311819</v>
      </c>
      <c r="AB15" s="71">
        <v>2409741015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2429</v>
      </c>
      <c r="B16" s="70">
        <v>8</v>
      </c>
      <c r="C16" s="70">
        <v>18</v>
      </c>
      <c r="D16" s="70">
        <v>8</v>
      </c>
      <c r="E16" s="70">
        <v>2024</v>
      </c>
      <c r="F16" s="70" t="s">
        <v>1554</v>
      </c>
      <c r="G16" s="1073" t="s">
        <v>2426</v>
      </c>
      <c r="H16" s="70" t="s">
        <v>2427</v>
      </c>
      <c r="I16" s="1066"/>
      <c r="J16" s="73">
        <v>168513</v>
      </c>
      <c r="K16" s="71">
        <v>194996262</v>
      </c>
      <c r="L16" s="71">
        <v>440773</v>
      </c>
      <c r="M16" s="71">
        <v>510898719.99999994</v>
      </c>
      <c r="N16" s="71">
        <v>1000</v>
      </c>
      <c r="O16" s="71">
        <v>1617957</v>
      </c>
      <c r="P16" s="71">
        <v>1402</v>
      </c>
      <c r="Q16" s="71">
        <v>7998229</v>
      </c>
      <c r="R16" s="71">
        <v>0</v>
      </c>
      <c r="S16" s="71">
        <v>0</v>
      </c>
      <c r="T16" s="71">
        <v>695</v>
      </c>
      <c r="U16" s="71">
        <v>6993</v>
      </c>
      <c r="V16" s="71">
        <v>11461</v>
      </c>
      <c r="W16" s="71">
        <v>4363407.0000000009</v>
      </c>
      <c r="X16" s="71">
        <v>42883038</v>
      </c>
      <c r="Y16" s="71">
        <v>70278607.000000015</v>
      </c>
      <c r="Z16" s="71">
        <v>833036220.00000024</v>
      </c>
      <c r="AA16" s="71">
        <v>576259115</v>
      </c>
      <c r="AB16" s="71">
        <v>1762448725.9999998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1647</v>
      </c>
      <c r="B17" s="70">
        <v>9</v>
      </c>
      <c r="C17" s="70">
        <v>18</v>
      </c>
      <c r="D17" s="70">
        <v>9</v>
      </c>
      <c r="E17" s="70">
        <v>2024</v>
      </c>
      <c r="F17" s="70" t="s">
        <v>1554</v>
      </c>
      <c r="G17" s="1073" t="s">
        <v>1644</v>
      </c>
      <c r="H17" s="70" t="s">
        <v>1645</v>
      </c>
      <c r="I17" s="1066"/>
      <c r="J17" s="73">
        <v>493459</v>
      </c>
      <c r="K17" s="71">
        <v>562552707.99999988</v>
      </c>
      <c r="L17" s="71">
        <v>697210</v>
      </c>
      <c r="M17" s="71">
        <v>796384444</v>
      </c>
      <c r="N17" s="71">
        <v>201200</v>
      </c>
      <c r="O17" s="71">
        <v>373801698</v>
      </c>
      <c r="P17" s="71">
        <v>2734</v>
      </c>
      <c r="Q17" s="71">
        <v>15787475</v>
      </c>
      <c r="R17" s="71">
        <v>0</v>
      </c>
      <c r="S17" s="71">
        <v>0</v>
      </c>
      <c r="T17" s="71">
        <v>53391</v>
      </c>
      <c r="U17" s="71">
        <v>12697</v>
      </c>
      <c r="V17" s="71">
        <v>24459</v>
      </c>
      <c r="W17" s="71">
        <v>370063965.00000006</v>
      </c>
      <c r="X17" s="71">
        <v>77858249</v>
      </c>
      <c r="Y17" s="71">
        <v>149984549.99999997</v>
      </c>
      <c r="Z17" s="71">
        <v>2346433089</v>
      </c>
      <c r="AA17" s="71">
        <v>960813826</v>
      </c>
      <c r="AB17" s="71">
        <v>4430249728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1671</v>
      </c>
      <c r="B18" s="70">
        <v>10</v>
      </c>
      <c r="C18" s="70">
        <v>18</v>
      </c>
      <c r="D18" s="70">
        <v>10</v>
      </c>
      <c r="E18" s="70">
        <v>2024</v>
      </c>
      <c r="F18" s="70" t="s">
        <v>1554</v>
      </c>
      <c r="G18" s="1073" t="s">
        <v>1668</v>
      </c>
      <c r="H18" s="70" t="s">
        <v>1669</v>
      </c>
      <c r="I18" s="1066"/>
      <c r="J18" s="73">
        <v>141154</v>
      </c>
      <c r="K18" s="71">
        <v>159976828</v>
      </c>
      <c r="L18" s="71">
        <v>93819</v>
      </c>
      <c r="M18" s="71">
        <v>106530781</v>
      </c>
      <c r="N18" s="71">
        <v>61900</v>
      </c>
      <c r="O18" s="71">
        <v>132011055</v>
      </c>
      <c r="P18" s="71">
        <v>989</v>
      </c>
      <c r="Q18" s="71">
        <v>5557771</v>
      </c>
      <c r="R18" s="71">
        <v>0</v>
      </c>
      <c r="S18" s="71">
        <v>0</v>
      </c>
      <c r="T18" s="71">
        <v>0</v>
      </c>
      <c r="U18" s="71">
        <v>0</v>
      </c>
      <c r="V18" s="71">
        <v>14</v>
      </c>
      <c r="W18" s="71">
        <v>0</v>
      </c>
      <c r="X18" s="71">
        <v>0</v>
      </c>
      <c r="Y18" s="71">
        <v>83395</v>
      </c>
      <c r="Z18" s="71">
        <v>404159830</v>
      </c>
      <c r="AA18" s="71">
        <v>369031174</v>
      </c>
      <c r="AB18" s="71">
        <v>1648521857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1695</v>
      </c>
      <c r="B19" s="70">
        <v>11</v>
      </c>
      <c r="C19" s="70">
        <v>18</v>
      </c>
      <c r="D19" s="70">
        <v>11</v>
      </c>
      <c r="E19" s="70">
        <v>2024</v>
      </c>
      <c r="F19" s="70" t="s">
        <v>1554</v>
      </c>
      <c r="G19" s="1073" t="s">
        <v>1692</v>
      </c>
      <c r="H19" s="70" t="s">
        <v>1693</v>
      </c>
      <c r="I19" s="1066"/>
      <c r="J19" s="73">
        <v>35539</v>
      </c>
      <c r="K19" s="71">
        <v>41672073</v>
      </c>
      <c r="L19" s="71">
        <v>136527</v>
      </c>
      <c r="M19" s="71">
        <v>160329568</v>
      </c>
      <c r="N19" s="71">
        <v>1900</v>
      </c>
      <c r="O19" s="71">
        <v>3260195</v>
      </c>
      <c r="P19" s="71">
        <v>0</v>
      </c>
      <c r="Q19" s="71">
        <v>0</v>
      </c>
      <c r="R19" s="71">
        <v>0</v>
      </c>
      <c r="S19" s="71">
        <v>0</v>
      </c>
      <c r="T19" s="71">
        <v>0</v>
      </c>
      <c r="U19" s="71">
        <v>0</v>
      </c>
      <c r="V19" s="71">
        <v>1584</v>
      </c>
      <c r="W19" s="71">
        <v>0</v>
      </c>
      <c r="X19" s="71">
        <v>0</v>
      </c>
      <c r="Y19" s="71">
        <v>9714805</v>
      </c>
      <c r="Z19" s="71">
        <v>214976641.00000003</v>
      </c>
      <c r="AA19" s="71">
        <v>25677273</v>
      </c>
      <c r="AB19" s="71">
        <v>279934069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1675</v>
      </c>
      <c r="B20" s="70">
        <v>12</v>
      </c>
      <c r="C20" s="70">
        <v>18</v>
      </c>
      <c r="D20" s="70">
        <v>12</v>
      </c>
      <c r="E20" s="70">
        <v>2024</v>
      </c>
      <c r="F20" s="70" t="s">
        <v>1554</v>
      </c>
      <c r="G20" s="1073" t="s">
        <v>1672</v>
      </c>
      <c r="H20" s="70" t="s">
        <v>1673</v>
      </c>
      <c r="I20" s="1066"/>
      <c r="J20" s="73">
        <v>281932</v>
      </c>
      <c r="K20" s="71">
        <v>316741505</v>
      </c>
      <c r="L20" s="71">
        <v>711955</v>
      </c>
      <c r="M20" s="71">
        <v>801291895.00000012</v>
      </c>
      <c r="N20" s="71">
        <v>213700</v>
      </c>
      <c r="O20" s="71">
        <v>499122874</v>
      </c>
      <c r="P20" s="71">
        <v>17175</v>
      </c>
      <c r="Q20" s="71">
        <v>96346170</v>
      </c>
      <c r="R20" s="71">
        <v>0</v>
      </c>
      <c r="S20" s="71">
        <v>0</v>
      </c>
      <c r="T20" s="71">
        <v>0</v>
      </c>
      <c r="U20" s="71">
        <v>0</v>
      </c>
      <c r="V20" s="71">
        <v>461</v>
      </c>
      <c r="W20" s="71">
        <v>0</v>
      </c>
      <c r="X20" s="71">
        <v>0</v>
      </c>
      <c r="Y20" s="71">
        <v>2829304.9999999995</v>
      </c>
      <c r="Z20" s="71">
        <v>1716331748.9999998</v>
      </c>
      <c r="AA20" s="71">
        <v>912396309.99999988</v>
      </c>
      <c r="AB20" s="71">
        <v>3548813148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2409</v>
      </c>
      <c r="B21" s="70">
        <v>13</v>
      </c>
      <c r="C21" s="70">
        <v>18</v>
      </c>
      <c r="D21" s="70">
        <v>13</v>
      </c>
      <c r="E21" s="70">
        <v>2024</v>
      </c>
      <c r="F21" s="70" t="s">
        <v>1554</v>
      </c>
      <c r="G21" s="1073" t="s">
        <v>2406</v>
      </c>
      <c r="H21" s="70" t="s">
        <v>2407</v>
      </c>
      <c r="I21" s="1066"/>
      <c r="J21" s="73">
        <v>537620</v>
      </c>
      <c r="K21" s="71">
        <v>671648309</v>
      </c>
      <c r="L21" s="71">
        <v>1447812</v>
      </c>
      <c r="M21" s="71">
        <v>1811551647</v>
      </c>
      <c r="N21" s="71">
        <v>1045800</v>
      </c>
      <c r="O21" s="71">
        <v>2442735010.9999995</v>
      </c>
      <c r="P21" s="71">
        <v>20373</v>
      </c>
      <c r="Q21" s="71">
        <v>120815141</v>
      </c>
      <c r="R21" s="71">
        <v>0</v>
      </c>
      <c r="S21" s="71">
        <v>0</v>
      </c>
      <c r="T21" s="71">
        <v>0</v>
      </c>
      <c r="U21" s="71">
        <v>0</v>
      </c>
      <c r="V21" s="71">
        <v>0</v>
      </c>
      <c r="W21" s="71">
        <v>0</v>
      </c>
      <c r="X21" s="71">
        <v>0</v>
      </c>
      <c r="Y21" s="71">
        <v>0</v>
      </c>
      <c r="Z21" s="71">
        <v>5046750107.999999</v>
      </c>
      <c r="AA21" s="71">
        <v>992389785</v>
      </c>
      <c r="AB21" s="71">
        <v>4019455954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2405</v>
      </c>
      <c r="B22" s="70">
        <v>14</v>
      </c>
      <c r="C22" s="70">
        <v>18</v>
      </c>
      <c r="D22" s="70">
        <v>14</v>
      </c>
      <c r="E22" s="70">
        <v>2024</v>
      </c>
      <c r="F22" s="70" t="s">
        <v>1554</v>
      </c>
      <c r="G22" s="1073" t="s">
        <v>2402</v>
      </c>
      <c r="H22" s="70" t="s">
        <v>2403</v>
      </c>
      <c r="I22" s="1066"/>
      <c r="J22" s="73">
        <v>540928</v>
      </c>
      <c r="K22" s="71">
        <v>616331781</v>
      </c>
      <c r="L22" s="71">
        <v>762936</v>
      </c>
      <c r="M22" s="71">
        <v>870974061</v>
      </c>
      <c r="N22" s="71">
        <v>163300</v>
      </c>
      <c r="O22" s="71">
        <v>359894906</v>
      </c>
      <c r="P22" s="71">
        <v>4958</v>
      </c>
      <c r="Q22" s="71">
        <v>27638765</v>
      </c>
      <c r="R22" s="71">
        <v>0</v>
      </c>
      <c r="S22" s="71">
        <v>0</v>
      </c>
      <c r="T22" s="71">
        <v>0</v>
      </c>
      <c r="U22" s="71">
        <v>0</v>
      </c>
      <c r="V22" s="71">
        <v>1105</v>
      </c>
      <c r="W22" s="71">
        <v>0</v>
      </c>
      <c r="X22" s="71">
        <v>0</v>
      </c>
      <c r="Y22" s="71">
        <v>6778068</v>
      </c>
      <c r="Z22" s="71">
        <v>1881617581</v>
      </c>
      <c r="AA22" s="71">
        <v>1683516517</v>
      </c>
      <c r="AB22" s="71">
        <v>6155858906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2401</v>
      </c>
      <c r="B23" s="70">
        <v>15</v>
      </c>
      <c r="C23" s="70">
        <v>18</v>
      </c>
      <c r="D23" s="70">
        <v>15</v>
      </c>
      <c r="E23" s="70">
        <v>2024</v>
      </c>
      <c r="F23" s="70" t="s">
        <v>1554</v>
      </c>
      <c r="G23" s="1073" t="s">
        <v>2398</v>
      </c>
      <c r="H23" s="70" t="s">
        <v>2399</v>
      </c>
      <c r="I23" s="1066"/>
      <c r="J23" s="73">
        <v>547335</v>
      </c>
      <c r="K23" s="71">
        <v>605137579.00000012</v>
      </c>
      <c r="L23" s="71">
        <v>2421114</v>
      </c>
      <c r="M23" s="71">
        <v>2682485970</v>
      </c>
      <c r="N23" s="71">
        <v>187600</v>
      </c>
      <c r="O23" s="71">
        <v>384578614</v>
      </c>
      <c r="P23" s="71">
        <v>47182</v>
      </c>
      <c r="Q23" s="71">
        <v>297172093</v>
      </c>
      <c r="R23" s="71">
        <v>0</v>
      </c>
      <c r="S23" s="71">
        <v>0</v>
      </c>
      <c r="T23" s="71">
        <v>1129</v>
      </c>
      <c r="U23" s="71">
        <v>613</v>
      </c>
      <c r="V23" s="71">
        <v>4141</v>
      </c>
      <c r="W23" s="71">
        <v>7725598</v>
      </c>
      <c r="X23" s="71">
        <v>3756218</v>
      </c>
      <c r="Y23" s="71">
        <v>25389914</v>
      </c>
      <c r="Z23" s="71">
        <v>4006245986.0000005</v>
      </c>
      <c r="AA23" s="71">
        <v>1603763102</v>
      </c>
      <c r="AB23" s="71">
        <v>6086174112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1655</v>
      </c>
      <c r="B24" s="70">
        <v>16</v>
      </c>
      <c r="C24" s="70">
        <v>18</v>
      </c>
      <c r="D24" s="70">
        <v>16</v>
      </c>
      <c r="E24" s="70">
        <v>2024</v>
      </c>
      <c r="F24" s="70" t="s">
        <v>1554</v>
      </c>
      <c r="G24" s="1073" t="s">
        <v>1652</v>
      </c>
      <c r="H24" s="70" t="s">
        <v>1653</v>
      </c>
      <c r="I24" s="1066"/>
      <c r="J24" s="73">
        <v>1039517</v>
      </c>
      <c r="K24" s="71">
        <v>1228898737.9999998</v>
      </c>
      <c r="L24" s="71">
        <v>2880529</v>
      </c>
      <c r="M24" s="71">
        <v>3407751452</v>
      </c>
      <c r="N24" s="71">
        <v>403100</v>
      </c>
      <c r="O24" s="71">
        <v>783089700</v>
      </c>
      <c r="P24" s="71">
        <v>38184</v>
      </c>
      <c r="Q24" s="71">
        <v>214800217</v>
      </c>
      <c r="R24" s="71">
        <v>0</v>
      </c>
      <c r="S24" s="71">
        <v>0</v>
      </c>
      <c r="T24" s="71">
        <v>143059</v>
      </c>
      <c r="U24" s="71">
        <v>7665</v>
      </c>
      <c r="V24" s="71">
        <v>13971</v>
      </c>
      <c r="W24" s="71">
        <v>1002153421</v>
      </c>
      <c r="X24" s="71">
        <v>47003497</v>
      </c>
      <c r="Y24" s="71">
        <v>85671153</v>
      </c>
      <c r="Z24" s="71">
        <v>6769368178</v>
      </c>
      <c r="AA24" s="71">
        <v>3000695360</v>
      </c>
      <c r="AB24" s="71">
        <v>10716733751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1691</v>
      </c>
      <c r="B25" s="70">
        <v>17</v>
      </c>
      <c r="C25" s="70">
        <v>18</v>
      </c>
      <c r="D25" s="70">
        <v>17</v>
      </c>
      <c r="E25" s="70">
        <v>2024</v>
      </c>
      <c r="F25" s="70" t="s">
        <v>1554</v>
      </c>
      <c r="G25" s="1073" t="s">
        <v>1688</v>
      </c>
      <c r="H25" s="70" t="s">
        <v>1689</v>
      </c>
      <c r="I25" s="1066"/>
      <c r="J25" s="73">
        <v>125936</v>
      </c>
      <c r="K25" s="71">
        <v>142504023</v>
      </c>
      <c r="L25" s="71">
        <v>231679</v>
      </c>
      <c r="M25" s="71">
        <v>262510664.99999997</v>
      </c>
      <c r="N25" s="71">
        <v>200</v>
      </c>
      <c r="O25" s="71">
        <v>323591</v>
      </c>
      <c r="P25" s="71">
        <v>0</v>
      </c>
      <c r="Q25" s="71">
        <v>0</v>
      </c>
      <c r="R25" s="71">
        <v>0</v>
      </c>
      <c r="S25" s="71">
        <v>0</v>
      </c>
      <c r="T25" s="71">
        <v>0</v>
      </c>
      <c r="U25" s="71">
        <v>0</v>
      </c>
      <c r="V25" s="71">
        <v>1951</v>
      </c>
      <c r="W25" s="71">
        <v>0</v>
      </c>
      <c r="X25" s="71">
        <v>0</v>
      </c>
      <c r="Y25" s="71">
        <v>11962551</v>
      </c>
      <c r="Z25" s="71">
        <v>417300830</v>
      </c>
      <c r="AA25" s="71">
        <v>376707404</v>
      </c>
      <c r="AB25" s="71">
        <v>1383910294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1699</v>
      </c>
      <c r="B26" s="70">
        <v>18</v>
      </c>
      <c r="C26" s="70">
        <v>18</v>
      </c>
      <c r="D26" s="70">
        <v>18</v>
      </c>
      <c r="E26" s="70">
        <v>2024</v>
      </c>
      <c r="F26" s="70" t="s">
        <v>1554</v>
      </c>
      <c r="G26" s="1073" t="s">
        <v>1696</v>
      </c>
      <c r="H26" s="70" t="s">
        <v>1697</v>
      </c>
      <c r="I26" s="1066"/>
      <c r="J26" s="73">
        <v>48921</v>
      </c>
      <c r="K26" s="71">
        <v>53155737</v>
      </c>
      <c r="L26" s="71">
        <v>135432</v>
      </c>
      <c r="M26" s="71">
        <v>147554685</v>
      </c>
      <c r="N26" s="71">
        <v>352000</v>
      </c>
      <c r="O26" s="71">
        <v>816039290</v>
      </c>
      <c r="P26" s="71">
        <v>44292</v>
      </c>
      <c r="Q26" s="71">
        <v>279923886</v>
      </c>
      <c r="R26" s="71">
        <v>0</v>
      </c>
      <c r="S26" s="71">
        <v>0</v>
      </c>
      <c r="T26" s="71">
        <v>0</v>
      </c>
      <c r="U26" s="71">
        <v>0</v>
      </c>
      <c r="V26" s="71">
        <v>0</v>
      </c>
      <c r="W26" s="71">
        <v>0</v>
      </c>
      <c r="X26" s="71">
        <v>0</v>
      </c>
      <c r="Y26" s="71">
        <v>0</v>
      </c>
      <c r="Z26" s="71">
        <v>1296673598</v>
      </c>
      <c r="AA26" s="71">
        <v>21723120</v>
      </c>
      <c r="AB26" s="71">
        <v>327633600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1687</v>
      </c>
      <c r="B27" s="70">
        <v>19</v>
      </c>
      <c r="C27" s="70">
        <v>18</v>
      </c>
      <c r="D27" s="70">
        <v>19</v>
      </c>
      <c r="E27" s="70">
        <v>2024</v>
      </c>
      <c r="F27" s="70" t="s">
        <v>1554</v>
      </c>
      <c r="G27" s="1073" t="s">
        <v>1684</v>
      </c>
      <c r="H27" s="70" t="s">
        <v>1685</v>
      </c>
      <c r="I27" s="1066"/>
      <c r="J27" s="73">
        <v>221531</v>
      </c>
      <c r="K27" s="71">
        <v>244593264</v>
      </c>
      <c r="L27" s="71">
        <v>908527</v>
      </c>
      <c r="M27" s="71">
        <v>1005174722</v>
      </c>
      <c r="N27" s="71">
        <v>125000</v>
      </c>
      <c r="O27" s="71">
        <v>268795937</v>
      </c>
      <c r="P27" s="71">
        <v>10338</v>
      </c>
      <c r="Q27" s="71">
        <v>65331664</v>
      </c>
      <c r="R27" s="71">
        <v>0</v>
      </c>
      <c r="S27" s="71">
        <v>0</v>
      </c>
      <c r="T27" s="71">
        <v>11232</v>
      </c>
      <c r="U27" s="71">
        <v>1566</v>
      </c>
      <c r="V27" s="71">
        <v>2934</v>
      </c>
      <c r="W27" s="71">
        <v>78181873.000000015</v>
      </c>
      <c r="X27" s="71">
        <v>9603448</v>
      </c>
      <c r="Y27" s="71">
        <v>17992759.999999996</v>
      </c>
      <c r="Z27" s="71">
        <v>1689673668.0000002</v>
      </c>
      <c r="AA27" s="71">
        <v>634978616</v>
      </c>
      <c r="AB27" s="71">
        <v>2326916375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2385</v>
      </c>
      <c r="B28" s="70">
        <v>20</v>
      </c>
      <c r="C28" s="70">
        <v>18</v>
      </c>
      <c r="D28" s="70">
        <v>20</v>
      </c>
      <c r="E28" s="70">
        <v>2024</v>
      </c>
      <c r="F28" s="70" t="s">
        <v>1554</v>
      </c>
      <c r="G28" s="1073" t="s">
        <v>2382</v>
      </c>
      <c r="H28" s="70" t="s">
        <v>2383</v>
      </c>
      <c r="I28" s="1066"/>
      <c r="J28" s="73">
        <v>70361</v>
      </c>
      <c r="K28" s="71">
        <v>80489705</v>
      </c>
      <c r="L28" s="71">
        <v>35290</v>
      </c>
      <c r="M28" s="71">
        <v>40440218</v>
      </c>
      <c r="N28" s="71">
        <v>20200</v>
      </c>
      <c r="O28" s="71">
        <v>35515021</v>
      </c>
      <c r="P28" s="71">
        <v>0</v>
      </c>
      <c r="Q28" s="71">
        <v>0</v>
      </c>
      <c r="R28" s="71">
        <v>0</v>
      </c>
      <c r="S28" s="71">
        <v>0</v>
      </c>
      <c r="T28" s="71">
        <v>0</v>
      </c>
      <c r="U28" s="71">
        <v>0</v>
      </c>
      <c r="V28" s="71">
        <v>425</v>
      </c>
      <c r="W28" s="71">
        <v>0</v>
      </c>
      <c r="X28" s="71">
        <v>0</v>
      </c>
      <c r="Y28" s="71">
        <v>2608797.9999999995</v>
      </c>
      <c r="Z28" s="71">
        <v>159053742</v>
      </c>
      <c r="AA28" s="71">
        <v>224806867.99999997</v>
      </c>
      <c r="AB28" s="71">
        <v>1061556364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1659</v>
      </c>
      <c r="B29" s="70">
        <v>21</v>
      </c>
      <c r="C29" s="70">
        <v>18</v>
      </c>
      <c r="D29" s="70">
        <v>21</v>
      </c>
      <c r="E29" s="70">
        <v>2024</v>
      </c>
      <c r="F29" s="70" t="s">
        <v>1554</v>
      </c>
      <c r="G29" s="1073" t="s">
        <v>1656</v>
      </c>
      <c r="H29" s="70" t="s">
        <v>1657</v>
      </c>
      <c r="I29" s="1066"/>
      <c r="J29" s="73">
        <v>64789</v>
      </c>
      <c r="K29" s="71">
        <v>77797456.000000015</v>
      </c>
      <c r="L29" s="71">
        <v>373641</v>
      </c>
      <c r="M29" s="71">
        <v>448616858</v>
      </c>
      <c r="N29" s="71">
        <v>41900</v>
      </c>
      <c r="O29" s="71">
        <v>80988845</v>
      </c>
      <c r="P29" s="71">
        <v>27990</v>
      </c>
      <c r="Q29" s="71">
        <v>172730769.99999997</v>
      </c>
      <c r="R29" s="71">
        <v>33</v>
      </c>
      <c r="S29" s="71">
        <v>272115</v>
      </c>
      <c r="T29" s="71">
        <v>48583</v>
      </c>
      <c r="U29" s="71">
        <v>7909</v>
      </c>
      <c r="V29" s="71">
        <v>4351</v>
      </c>
      <c r="W29" s="71">
        <v>337721036</v>
      </c>
      <c r="X29" s="71">
        <v>48496762.000000007</v>
      </c>
      <c r="Y29" s="71">
        <v>26678860</v>
      </c>
      <c r="Z29" s="71">
        <v>1193302702.4339499</v>
      </c>
      <c r="AA29" s="71">
        <v>39842704</v>
      </c>
      <c r="AB29" s="71">
        <v>555340774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1651</v>
      </c>
      <c r="B30" s="70">
        <v>22</v>
      </c>
      <c r="C30" s="70">
        <v>18</v>
      </c>
      <c r="D30" s="70">
        <v>22</v>
      </c>
      <c r="E30" s="70">
        <v>2024</v>
      </c>
      <c r="F30" s="70" t="s">
        <v>1554</v>
      </c>
      <c r="G30" s="1073" t="s">
        <v>1648</v>
      </c>
      <c r="H30" s="70" t="s">
        <v>1649</v>
      </c>
      <c r="I30" s="1066"/>
      <c r="J30" s="73">
        <v>481738</v>
      </c>
      <c r="K30" s="71">
        <v>562405429</v>
      </c>
      <c r="L30" s="71">
        <v>372935</v>
      </c>
      <c r="M30" s="71">
        <v>436078758</v>
      </c>
      <c r="N30" s="71">
        <v>1000</v>
      </c>
      <c r="O30" s="71">
        <v>1617957</v>
      </c>
      <c r="P30" s="71">
        <v>0</v>
      </c>
      <c r="Q30" s="71">
        <v>0</v>
      </c>
      <c r="R30" s="71">
        <v>0</v>
      </c>
      <c r="S30" s="71">
        <v>0</v>
      </c>
      <c r="T30" s="71">
        <v>0</v>
      </c>
      <c r="U30" s="71">
        <v>53</v>
      </c>
      <c r="V30" s="71">
        <v>1471</v>
      </c>
      <c r="W30" s="71">
        <v>0</v>
      </c>
      <c r="X30" s="71">
        <v>326221.99999999994</v>
      </c>
      <c r="Y30" s="71">
        <v>9022870.0000000019</v>
      </c>
      <c r="Z30" s="71">
        <v>1009451236.0000001</v>
      </c>
      <c r="AA30" s="71">
        <v>1442557427</v>
      </c>
      <c r="AB30" s="71">
        <v>5861446430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2413</v>
      </c>
      <c r="B31" s="70">
        <v>23</v>
      </c>
      <c r="C31" s="70">
        <v>18</v>
      </c>
      <c r="D31" s="70">
        <v>23</v>
      </c>
      <c r="E31" s="70">
        <v>2024</v>
      </c>
      <c r="F31" s="70" t="s">
        <v>1554</v>
      </c>
      <c r="G31" s="1073" t="s">
        <v>2410</v>
      </c>
      <c r="H31" s="70" t="s">
        <v>2411</v>
      </c>
      <c r="I31" s="1066"/>
      <c r="J31" s="73">
        <v>268129</v>
      </c>
      <c r="K31" s="71">
        <v>312903922</v>
      </c>
      <c r="L31" s="71">
        <v>717844</v>
      </c>
      <c r="M31" s="71">
        <v>838327212</v>
      </c>
      <c r="N31" s="71">
        <v>258700</v>
      </c>
      <c r="O31" s="71">
        <v>511594248</v>
      </c>
      <c r="P31" s="71">
        <v>61848</v>
      </c>
      <c r="Q31" s="71">
        <v>387675138</v>
      </c>
      <c r="R31" s="71">
        <v>135</v>
      </c>
      <c r="S31" s="71">
        <v>899046</v>
      </c>
      <c r="T31" s="71">
        <v>64958</v>
      </c>
      <c r="U31" s="71">
        <v>23843</v>
      </c>
      <c r="V31" s="71">
        <v>27961</v>
      </c>
      <c r="W31" s="71">
        <v>444965498</v>
      </c>
      <c r="X31" s="71">
        <v>146202578.00000003</v>
      </c>
      <c r="Y31" s="71">
        <v>171454154.00000003</v>
      </c>
      <c r="Z31" s="71">
        <v>2814021795.51512</v>
      </c>
      <c r="AA31" s="71">
        <v>607468981</v>
      </c>
      <c r="AB31" s="71">
        <v>2836446585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1639</v>
      </c>
      <c r="B32" s="70">
        <v>24</v>
      </c>
      <c r="C32" s="70">
        <v>18</v>
      </c>
      <c r="D32" s="70">
        <v>24</v>
      </c>
      <c r="E32" s="70">
        <v>2024</v>
      </c>
      <c r="F32" s="70" t="s">
        <v>1554</v>
      </c>
      <c r="G32" s="1073" t="s">
        <v>1636</v>
      </c>
      <c r="H32" s="70" t="s">
        <v>1637</v>
      </c>
      <c r="I32" s="1066"/>
      <c r="J32" s="73">
        <v>1222786</v>
      </c>
      <c r="K32" s="71">
        <v>1375074193</v>
      </c>
      <c r="L32" s="71">
        <v>1295755</v>
      </c>
      <c r="M32" s="71">
        <v>1459843419</v>
      </c>
      <c r="N32" s="71">
        <v>239400</v>
      </c>
      <c r="O32" s="71">
        <v>442473354.99999994</v>
      </c>
      <c r="P32" s="71">
        <v>11906</v>
      </c>
      <c r="Q32" s="71">
        <v>70995928</v>
      </c>
      <c r="R32" s="71">
        <v>53</v>
      </c>
      <c r="S32" s="71">
        <v>431205</v>
      </c>
      <c r="T32" s="71">
        <v>14929</v>
      </c>
      <c r="U32" s="71">
        <v>21440</v>
      </c>
      <c r="V32" s="71">
        <v>38792</v>
      </c>
      <c r="W32" s="71">
        <v>97813014</v>
      </c>
      <c r="X32" s="71">
        <v>131467382.00000001</v>
      </c>
      <c r="Y32" s="71">
        <v>237871318</v>
      </c>
      <c r="Z32" s="71">
        <v>3815969813.9416494</v>
      </c>
      <c r="AA32" s="71">
        <v>3767997921</v>
      </c>
      <c r="AB32" s="71">
        <v>13943208056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1558</v>
      </c>
      <c r="B33" s="70">
        <v>25</v>
      </c>
      <c r="C33" s="70">
        <v>18</v>
      </c>
      <c r="D33" s="70">
        <v>25</v>
      </c>
      <c r="E33" s="70">
        <v>2024</v>
      </c>
      <c r="F33" s="70" t="s">
        <v>1554</v>
      </c>
      <c r="G33" s="1073" t="s">
        <v>1555</v>
      </c>
      <c r="H33" s="70" t="s">
        <v>1556</v>
      </c>
      <c r="I33" s="1066"/>
      <c r="J33" s="73">
        <v>3055896</v>
      </c>
      <c r="K33" s="71">
        <v>3493226981.0000005</v>
      </c>
      <c r="L33" s="71">
        <v>1780656</v>
      </c>
      <c r="M33" s="71">
        <v>2039207297</v>
      </c>
      <c r="N33" s="71">
        <v>87900</v>
      </c>
      <c r="O33" s="71">
        <v>167432142</v>
      </c>
      <c r="P33" s="71">
        <v>0</v>
      </c>
      <c r="Q33" s="71">
        <v>0</v>
      </c>
      <c r="R33" s="71">
        <v>0</v>
      </c>
      <c r="S33" s="71">
        <v>0</v>
      </c>
      <c r="T33" s="71">
        <v>5209</v>
      </c>
      <c r="U33" s="71">
        <v>13937</v>
      </c>
      <c r="V33" s="71">
        <v>11986</v>
      </c>
      <c r="W33" s="71">
        <v>35613110</v>
      </c>
      <c r="X33" s="71">
        <v>85463892</v>
      </c>
      <c r="Y33" s="71">
        <v>73499133</v>
      </c>
      <c r="Z33" s="71">
        <v>5894442555.000001</v>
      </c>
      <c r="AA33" s="71">
        <v>9462541816</v>
      </c>
      <c r="AB33" s="71">
        <v>39358141658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2425</v>
      </c>
      <c r="B34" s="70">
        <v>26</v>
      </c>
      <c r="C34" s="70">
        <v>18</v>
      </c>
      <c r="D34" s="70">
        <v>26</v>
      </c>
      <c r="E34" s="70">
        <v>2024</v>
      </c>
      <c r="F34" s="70" t="s">
        <v>1554</v>
      </c>
      <c r="G34" s="1073" t="s">
        <v>2422</v>
      </c>
      <c r="H34" s="70" t="s">
        <v>2423</v>
      </c>
      <c r="I34" s="1066"/>
      <c r="J34" s="73">
        <v>205084</v>
      </c>
      <c r="K34" s="71">
        <v>235079954.99999997</v>
      </c>
      <c r="L34" s="71">
        <v>388538</v>
      </c>
      <c r="M34" s="71">
        <v>446188958.99999994</v>
      </c>
      <c r="N34" s="71">
        <v>3100</v>
      </c>
      <c r="O34" s="71">
        <v>5015666</v>
      </c>
      <c r="P34" s="71">
        <v>0</v>
      </c>
      <c r="Q34" s="71">
        <v>0</v>
      </c>
      <c r="R34" s="71">
        <v>0</v>
      </c>
      <c r="S34" s="71">
        <v>0</v>
      </c>
      <c r="T34" s="71">
        <v>0</v>
      </c>
      <c r="U34" s="71">
        <v>0</v>
      </c>
      <c r="V34" s="71">
        <v>1489</v>
      </c>
      <c r="W34" s="71">
        <v>0</v>
      </c>
      <c r="X34" s="71">
        <v>0</v>
      </c>
      <c r="Y34" s="71">
        <v>9128340</v>
      </c>
      <c r="Z34" s="71">
        <v>695412920</v>
      </c>
      <c r="AA34" s="71">
        <v>531937483</v>
      </c>
      <c r="AB34" s="71">
        <v>2423084305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2393</v>
      </c>
      <c r="B35" s="70">
        <v>27</v>
      </c>
      <c r="C35" s="70">
        <v>18</v>
      </c>
      <c r="D35" s="70">
        <v>27</v>
      </c>
      <c r="E35" s="70">
        <v>2024</v>
      </c>
      <c r="F35" s="70" t="s">
        <v>1554</v>
      </c>
      <c r="G35" s="1073" t="s">
        <v>2390</v>
      </c>
      <c r="H35" s="70" t="s">
        <v>2391</v>
      </c>
      <c r="I35" s="1066"/>
      <c r="J35" s="73">
        <v>308082</v>
      </c>
      <c r="K35" s="71">
        <v>347386969.99999994</v>
      </c>
      <c r="L35" s="71">
        <v>974560</v>
      </c>
      <c r="M35" s="71">
        <v>1099701415</v>
      </c>
      <c r="N35" s="71">
        <v>103000</v>
      </c>
      <c r="O35" s="71">
        <v>196463557</v>
      </c>
      <c r="P35" s="71">
        <v>94747</v>
      </c>
      <c r="Q35" s="71">
        <v>520114344.99999994</v>
      </c>
      <c r="R35" s="71">
        <v>2650</v>
      </c>
      <c r="S35" s="71">
        <v>17171787.000000004</v>
      </c>
      <c r="T35" s="71">
        <v>0</v>
      </c>
      <c r="U35" s="71">
        <v>0</v>
      </c>
      <c r="V35" s="71">
        <v>317</v>
      </c>
      <c r="W35" s="71">
        <v>0</v>
      </c>
      <c r="X35" s="71">
        <v>0</v>
      </c>
      <c r="Y35" s="71">
        <v>1944089</v>
      </c>
      <c r="Z35" s="71">
        <v>2182782163.4088497</v>
      </c>
      <c r="AA35" s="71">
        <v>1173136157</v>
      </c>
      <c r="AB35" s="71">
        <v>3612460733.0000005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2397</v>
      </c>
      <c r="B36" s="70">
        <v>28</v>
      </c>
      <c r="C36" s="70">
        <v>18</v>
      </c>
      <c r="D36" s="70">
        <v>28</v>
      </c>
      <c r="E36" s="70">
        <v>2024</v>
      </c>
      <c r="F36" s="70" t="s">
        <v>1554</v>
      </c>
      <c r="G36" s="1073" t="s">
        <v>2394</v>
      </c>
      <c r="H36" s="70" t="s">
        <v>2395</v>
      </c>
      <c r="I36" s="1066"/>
      <c r="J36" s="73">
        <v>188909</v>
      </c>
      <c r="K36" s="71">
        <v>228226173.00000003</v>
      </c>
      <c r="L36" s="71">
        <v>400336</v>
      </c>
      <c r="M36" s="71">
        <v>483678039</v>
      </c>
      <c r="N36" s="71">
        <v>186500</v>
      </c>
      <c r="O36" s="71">
        <v>375827767</v>
      </c>
      <c r="P36" s="71">
        <v>50903</v>
      </c>
      <c r="Q36" s="71">
        <v>285284818</v>
      </c>
      <c r="R36" s="71">
        <v>0</v>
      </c>
      <c r="S36" s="71">
        <v>0</v>
      </c>
      <c r="T36" s="71">
        <v>709034</v>
      </c>
      <c r="U36" s="71">
        <v>30148</v>
      </c>
      <c r="V36" s="71">
        <v>9972</v>
      </c>
      <c r="W36" s="71">
        <v>4964452093.000001</v>
      </c>
      <c r="X36" s="71">
        <v>184869498</v>
      </c>
      <c r="Y36" s="71">
        <v>61147813</v>
      </c>
      <c r="Z36" s="71">
        <v>6583486201</v>
      </c>
      <c r="AA36" s="71">
        <v>762494395</v>
      </c>
      <c r="AB36" s="71">
        <v>2352852081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1679</v>
      </c>
      <c r="B37" s="70">
        <v>29</v>
      </c>
      <c r="C37" s="70">
        <v>18</v>
      </c>
      <c r="D37" s="70">
        <v>29</v>
      </c>
      <c r="E37" s="70">
        <v>2024</v>
      </c>
      <c r="F37" s="70" t="s">
        <v>1554</v>
      </c>
      <c r="G37" s="1073" t="s">
        <v>1676</v>
      </c>
      <c r="H37" s="70" t="s">
        <v>1677</v>
      </c>
      <c r="I37" s="1066"/>
      <c r="J37" s="73">
        <v>355215</v>
      </c>
      <c r="K37" s="71">
        <v>398810888</v>
      </c>
      <c r="L37" s="71">
        <v>918234</v>
      </c>
      <c r="M37" s="71">
        <v>1034149572.9999999</v>
      </c>
      <c r="N37" s="71">
        <v>587100</v>
      </c>
      <c r="O37" s="71">
        <v>1246506920</v>
      </c>
      <c r="P37" s="71">
        <v>45798</v>
      </c>
      <c r="Q37" s="71">
        <v>270596822</v>
      </c>
      <c r="R37" s="71">
        <v>0</v>
      </c>
      <c r="S37" s="71">
        <v>0</v>
      </c>
      <c r="T37" s="71">
        <v>0</v>
      </c>
      <c r="U37" s="71">
        <v>70</v>
      </c>
      <c r="V37" s="71">
        <v>358</v>
      </c>
      <c r="W37" s="71">
        <v>0</v>
      </c>
      <c r="X37" s="71">
        <v>428504</v>
      </c>
      <c r="Y37" s="71">
        <v>2195255.9999999995</v>
      </c>
      <c r="Z37" s="71">
        <v>2952687963</v>
      </c>
      <c r="AA37" s="71">
        <v>683686130</v>
      </c>
      <c r="AB37" s="71">
        <v>3671819038.0000005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1667</v>
      </c>
      <c r="B38" s="70">
        <v>30</v>
      </c>
      <c r="C38" s="70">
        <v>18</v>
      </c>
      <c r="D38" s="70">
        <v>30</v>
      </c>
      <c r="E38" s="70">
        <v>2024</v>
      </c>
      <c r="F38" s="70" t="s">
        <v>1554</v>
      </c>
      <c r="G38" s="1073" t="s">
        <v>1664</v>
      </c>
      <c r="H38" s="70" t="s">
        <v>1665</v>
      </c>
      <c r="I38" s="1066"/>
      <c r="J38" s="73">
        <v>55497</v>
      </c>
      <c r="K38" s="71">
        <v>65293154</v>
      </c>
      <c r="L38" s="71">
        <v>23872</v>
      </c>
      <c r="M38" s="71">
        <v>28134328</v>
      </c>
      <c r="N38" s="71">
        <v>900</v>
      </c>
      <c r="O38" s="71">
        <v>2277716</v>
      </c>
      <c r="P38" s="71">
        <v>0</v>
      </c>
      <c r="Q38" s="71">
        <v>0</v>
      </c>
      <c r="R38" s="71">
        <v>0</v>
      </c>
      <c r="S38" s="71">
        <v>0</v>
      </c>
      <c r="T38" s="71">
        <v>0</v>
      </c>
      <c r="U38" s="71">
        <v>0</v>
      </c>
      <c r="V38" s="71">
        <v>59</v>
      </c>
      <c r="W38" s="71">
        <v>0</v>
      </c>
      <c r="X38" s="71">
        <v>0</v>
      </c>
      <c r="Y38" s="71">
        <v>360562</v>
      </c>
      <c r="Z38" s="71">
        <v>96065760</v>
      </c>
      <c r="AA38" s="71">
        <v>102159012</v>
      </c>
      <c r="AB38" s="71">
        <v>790013179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1663</v>
      </c>
      <c r="B39" s="70">
        <v>31</v>
      </c>
      <c r="C39" s="70">
        <v>18</v>
      </c>
      <c r="D39" s="70">
        <v>31</v>
      </c>
      <c r="E39" s="70">
        <v>2024</v>
      </c>
      <c r="F39" s="70" t="s">
        <v>1554</v>
      </c>
      <c r="G39" s="1073" t="s">
        <v>1660</v>
      </c>
      <c r="H39" s="70" t="s">
        <v>1661</v>
      </c>
      <c r="I39" s="1066"/>
      <c r="J39" s="73">
        <v>56503</v>
      </c>
      <c r="K39" s="71">
        <v>65150867.000000007</v>
      </c>
      <c r="L39" s="71">
        <v>26474</v>
      </c>
      <c r="M39" s="71">
        <v>30530338</v>
      </c>
      <c r="N39" s="71">
        <v>106500</v>
      </c>
      <c r="O39" s="71">
        <v>236901084</v>
      </c>
      <c r="P39" s="71">
        <v>47150</v>
      </c>
      <c r="Q39" s="71">
        <v>294564715.00000006</v>
      </c>
      <c r="R39" s="71">
        <v>0</v>
      </c>
      <c r="S39" s="71">
        <v>0</v>
      </c>
      <c r="T39" s="71">
        <v>0</v>
      </c>
      <c r="U39" s="71">
        <v>0</v>
      </c>
      <c r="V39" s="71">
        <v>360</v>
      </c>
      <c r="W39" s="71">
        <v>0</v>
      </c>
      <c r="X39" s="71">
        <v>0</v>
      </c>
      <c r="Y39" s="71">
        <v>2205558</v>
      </c>
      <c r="Z39" s="71">
        <v>629352562</v>
      </c>
      <c r="AA39" s="71">
        <v>294896446</v>
      </c>
      <c r="AB39" s="71">
        <v>773884709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1576</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1576</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1576</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1576</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1576</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1576</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1576</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1576</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1576</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1576</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1576</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1576</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1576</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2416</v>
      </c>
      <c r="B190" s="70">
        <v>182</v>
      </c>
      <c r="C190" s="70">
        <v>16</v>
      </c>
      <c r="D190" s="70">
        <v>2</v>
      </c>
      <c r="E190" s="70">
        <v>2022</v>
      </c>
      <c r="F190" s="70" t="s">
        <v>161</v>
      </c>
      <c r="G190" s="1073" t="s">
        <v>2414</v>
      </c>
      <c r="H190" s="70" t="s">
        <v>2415</v>
      </c>
      <c r="I190" s="1066"/>
      <c r="J190" s="73"/>
      <c r="K190" s="71"/>
      <c r="L190" s="71"/>
      <c r="M190" s="71"/>
      <c r="N190" s="71"/>
      <c r="O190" s="71"/>
      <c r="P190" s="71"/>
      <c r="Q190" s="71"/>
      <c r="R190" s="71"/>
      <c r="S190" s="71"/>
      <c r="T190" s="71"/>
      <c r="U190" s="71"/>
      <c r="V190" s="71"/>
      <c r="W190" s="71"/>
      <c r="X190" s="71"/>
      <c r="Y190" s="71"/>
      <c r="Z190" s="71"/>
      <c r="AA190" s="71"/>
      <c r="AB190" s="71"/>
      <c r="AC190" s="72"/>
      <c r="AD190" s="71">
        <v>127670342.4307729</v>
      </c>
      <c r="AE190" s="71">
        <v>5187478.0486170333</v>
      </c>
      <c r="AF190" s="71">
        <v>4782045.0040427707</v>
      </c>
      <c r="AG190" s="71">
        <v>56831469.487860754</v>
      </c>
      <c r="AH190" s="71">
        <v>69481369.09337984</v>
      </c>
      <c r="AI190" s="71">
        <v>0</v>
      </c>
      <c r="AJ190" s="71">
        <v>0</v>
      </c>
      <c r="AK190" s="71">
        <v>5210673.7112103337</v>
      </c>
      <c r="AL190" s="71">
        <v>0</v>
      </c>
      <c r="AM190" s="71">
        <v>0</v>
      </c>
      <c r="AN190" s="71">
        <v>269163377.77588362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2388</v>
      </c>
      <c r="B191" s="70">
        <v>183</v>
      </c>
      <c r="C191" s="70">
        <v>16</v>
      </c>
      <c r="D191" s="70">
        <v>3</v>
      </c>
      <c r="E191" s="70">
        <v>2022</v>
      </c>
      <c r="F191" s="70" t="s">
        <v>161</v>
      </c>
      <c r="G191" s="1073" t="s">
        <v>2386</v>
      </c>
      <c r="H191" s="70" t="s">
        <v>2387</v>
      </c>
      <c r="I191" s="1066"/>
      <c r="J191" s="73"/>
      <c r="K191" s="71"/>
      <c r="L191" s="71"/>
      <c r="M191" s="71"/>
      <c r="N191" s="71"/>
      <c r="O191" s="71"/>
      <c r="P191" s="71"/>
      <c r="Q191" s="71"/>
      <c r="R191" s="71"/>
      <c r="S191" s="71"/>
      <c r="T191" s="71"/>
      <c r="U191" s="71"/>
      <c r="V191" s="71"/>
      <c r="W191" s="71"/>
      <c r="X191" s="71"/>
      <c r="Y191" s="71"/>
      <c r="Z191" s="71"/>
      <c r="AA191" s="71"/>
      <c r="AB191" s="71"/>
      <c r="AC191" s="72"/>
      <c r="AD191" s="71">
        <v>3811757.2693289309</v>
      </c>
      <c r="AE191" s="71">
        <v>1442317.9904896829</v>
      </c>
      <c r="AF191" s="71">
        <v>1794904.5631612593</v>
      </c>
      <c r="AG191" s="71">
        <v>16820791.520110153</v>
      </c>
      <c r="AH191" s="71">
        <v>20420240.29540715</v>
      </c>
      <c r="AI191" s="71">
        <v>0</v>
      </c>
      <c r="AJ191" s="71">
        <v>0</v>
      </c>
      <c r="AK191" s="71">
        <v>1262735.812007183</v>
      </c>
      <c r="AL191" s="71">
        <v>0</v>
      </c>
      <c r="AM191" s="71">
        <v>0</v>
      </c>
      <c r="AN191" s="71">
        <v>45552747.450504355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2287</v>
      </c>
      <c r="B192" s="70">
        <v>184</v>
      </c>
      <c r="C192" s="70">
        <v>16</v>
      </c>
      <c r="D192" s="70">
        <v>4</v>
      </c>
      <c r="E192" s="70">
        <v>2022</v>
      </c>
      <c r="F192" s="70" t="s">
        <v>161</v>
      </c>
      <c r="G192" s="1073" t="s">
        <v>2268</v>
      </c>
      <c r="H192" s="70" t="s">
        <v>2269</v>
      </c>
      <c r="I192" s="1066"/>
      <c r="J192" s="73"/>
      <c r="K192" s="71"/>
      <c r="L192" s="71"/>
      <c r="M192" s="71"/>
      <c r="N192" s="71"/>
      <c r="O192" s="71"/>
      <c r="P192" s="71"/>
      <c r="Q192" s="71"/>
      <c r="R192" s="71"/>
      <c r="S192" s="71"/>
      <c r="T192" s="71"/>
      <c r="U192" s="71"/>
      <c r="V192" s="71"/>
      <c r="W192" s="71"/>
      <c r="X192" s="71"/>
      <c r="Y192" s="71"/>
      <c r="Z192" s="71"/>
      <c r="AA192" s="71"/>
      <c r="AB192" s="71"/>
      <c r="AC192" s="72"/>
      <c r="AD192" s="71">
        <v>0</v>
      </c>
      <c r="AE192" s="71">
        <v>11060.720785963826</v>
      </c>
      <c r="AF192" s="71">
        <v>91710.452132327118</v>
      </c>
      <c r="AG192" s="71">
        <v>1276182.2860357543</v>
      </c>
      <c r="AH192" s="71">
        <v>792973.48573616927</v>
      </c>
      <c r="AI192" s="71">
        <v>0</v>
      </c>
      <c r="AJ192" s="71">
        <v>0</v>
      </c>
      <c r="AK192" s="71">
        <v>42482.879859941022</v>
      </c>
      <c r="AL192" s="71">
        <v>0</v>
      </c>
      <c r="AM192" s="71">
        <v>0</v>
      </c>
      <c r="AN192" s="71">
        <v>2214409.8245501556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1682</v>
      </c>
      <c r="B193" s="70">
        <v>185</v>
      </c>
      <c r="C193" s="70">
        <v>16</v>
      </c>
      <c r="D193" s="70">
        <v>5</v>
      </c>
      <c r="E193" s="70">
        <v>2022</v>
      </c>
      <c r="F193" s="70" t="s">
        <v>161</v>
      </c>
      <c r="G193" s="1073" t="s">
        <v>1680</v>
      </c>
      <c r="H193" s="70" t="s">
        <v>1681</v>
      </c>
      <c r="I193" s="1066"/>
      <c r="J193" s="73"/>
      <c r="K193" s="71"/>
      <c r="L193" s="71"/>
      <c r="M193" s="71"/>
      <c r="N193" s="71"/>
      <c r="O193" s="71"/>
      <c r="P193" s="71"/>
      <c r="Q193" s="71"/>
      <c r="R193" s="71"/>
      <c r="S193" s="71"/>
      <c r="T193" s="71"/>
      <c r="U193" s="71"/>
      <c r="V193" s="71"/>
      <c r="W193" s="71"/>
      <c r="X193" s="71"/>
      <c r="Y193" s="71"/>
      <c r="Z193" s="71"/>
      <c r="AA193" s="71"/>
      <c r="AB193" s="71"/>
      <c r="AC193" s="72"/>
      <c r="AD193" s="71">
        <v>4277582.4408476641</v>
      </c>
      <c r="AE193" s="71">
        <v>287578.74043505942</v>
      </c>
      <c r="AF193" s="71">
        <v>131014.93161761016</v>
      </c>
      <c r="AG193" s="71">
        <v>6055957.6073455941</v>
      </c>
      <c r="AH193" s="71">
        <v>7887505.5001331381</v>
      </c>
      <c r="AI193" s="71">
        <v>0</v>
      </c>
      <c r="AJ193" s="71">
        <v>0</v>
      </c>
      <c r="AK193" s="71">
        <v>531875.32566290896</v>
      </c>
      <c r="AL193" s="71">
        <v>0</v>
      </c>
      <c r="AM193" s="71">
        <v>0</v>
      </c>
      <c r="AN193" s="71">
        <v>19171514.546041973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2420</v>
      </c>
      <c r="B194" s="70">
        <v>186</v>
      </c>
      <c r="C194" s="70">
        <v>16</v>
      </c>
      <c r="D194" s="70">
        <v>6</v>
      </c>
      <c r="E194" s="70">
        <v>2022</v>
      </c>
      <c r="F194" s="70" t="s">
        <v>161</v>
      </c>
      <c r="G194" s="1073" t="s">
        <v>2418</v>
      </c>
      <c r="H194" s="70" t="s">
        <v>2419</v>
      </c>
      <c r="I194" s="1066"/>
      <c r="J194" s="73"/>
      <c r="K194" s="71"/>
      <c r="L194" s="71"/>
      <c r="M194" s="71"/>
      <c r="N194" s="71"/>
      <c r="O194" s="71"/>
      <c r="P194" s="71"/>
      <c r="Q194" s="71"/>
      <c r="R194" s="71"/>
      <c r="S194" s="71"/>
      <c r="T194" s="71"/>
      <c r="U194" s="71"/>
      <c r="V194" s="71"/>
      <c r="W194" s="71"/>
      <c r="X194" s="71"/>
      <c r="Y194" s="71"/>
      <c r="Z194" s="71"/>
      <c r="AA194" s="71"/>
      <c r="AB194" s="71"/>
      <c r="AC194" s="72"/>
      <c r="AD194" s="71">
        <v>139999639.94488803</v>
      </c>
      <c r="AE194" s="71">
        <v>6317883.7129425369</v>
      </c>
      <c r="AF194" s="71">
        <v>1146380.6516540889</v>
      </c>
      <c r="AG194" s="71">
        <v>73859049.804319277</v>
      </c>
      <c r="AH194" s="71">
        <v>80521999.933244973</v>
      </c>
      <c r="AI194" s="71">
        <v>0</v>
      </c>
      <c r="AJ194" s="71">
        <v>0</v>
      </c>
      <c r="AK194" s="71">
        <v>5135650.7531598005</v>
      </c>
      <c r="AL194" s="71">
        <v>0</v>
      </c>
      <c r="AM194" s="71">
        <v>0</v>
      </c>
      <c r="AN194" s="71">
        <v>306980604.80020875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2432</v>
      </c>
      <c r="B195" s="70">
        <v>187</v>
      </c>
      <c r="C195" s="70">
        <v>16</v>
      </c>
      <c r="D195" s="70">
        <v>7</v>
      </c>
      <c r="E195" s="70">
        <v>2022</v>
      </c>
      <c r="F195" s="70" t="s">
        <v>161</v>
      </c>
      <c r="G195" s="1073" t="s">
        <v>2430</v>
      </c>
      <c r="H195" s="70" t="s">
        <v>2431</v>
      </c>
      <c r="I195" s="1066"/>
      <c r="J195" s="73"/>
      <c r="K195" s="71"/>
      <c r="L195" s="71"/>
      <c r="M195" s="71"/>
      <c r="N195" s="71"/>
      <c r="O195" s="71"/>
      <c r="P195" s="71"/>
      <c r="Q195" s="71"/>
      <c r="R195" s="71"/>
      <c r="S195" s="71"/>
      <c r="T195" s="71"/>
      <c r="U195" s="71"/>
      <c r="V195" s="71"/>
      <c r="W195" s="71"/>
      <c r="X195" s="71"/>
      <c r="Y195" s="71"/>
      <c r="Z195" s="71"/>
      <c r="AA195" s="71"/>
      <c r="AB195" s="71"/>
      <c r="AC195" s="72"/>
      <c r="AD195" s="71">
        <v>54592963.182746537</v>
      </c>
      <c r="AE195" s="71">
        <v>4295983.9532683492</v>
      </c>
      <c r="AF195" s="71">
        <v>2345167.2759552216</v>
      </c>
      <c r="AG195" s="71">
        <v>59756053.893359348</v>
      </c>
      <c r="AH195" s="71">
        <v>61664245.855294287</v>
      </c>
      <c r="AI195" s="71">
        <v>0</v>
      </c>
      <c r="AJ195" s="71">
        <v>0</v>
      </c>
      <c r="AK195" s="71">
        <v>4354430.6219967511</v>
      </c>
      <c r="AL195" s="71">
        <v>0</v>
      </c>
      <c r="AM195" s="71">
        <v>0</v>
      </c>
      <c r="AN195" s="71">
        <v>187008844.78262049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2428</v>
      </c>
      <c r="B196" s="70">
        <v>188</v>
      </c>
      <c r="C196" s="70">
        <v>16</v>
      </c>
      <c r="D196" s="70">
        <v>8</v>
      </c>
      <c r="E196" s="70">
        <v>2022</v>
      </c>
      <c r="F196" s="70" t="s">
        <v>161</v>
      </c>
      <c r="G196" s="1073" t="s">
        <v>2426</v>
      </c>
      <c r="H196" s="70" t="s">
        <v>2427</v>
      </c>
      <c r="I196" s="1066"/>
      <c r="J196" s="73"/>
      <c r="K196" s="71"/>
      <c r="L196" s="71"/>
      <c r="M196" s="71"/>
      <c r="N196" s="71"/>
      <c r="O196" s="71"/>
      <c r="P196" s="71"/>
      <c r="Q196" s="71"/>
      <c r="R196" s="71"/>
      <c r="S196" s="71"/>
      <c r="T196" s="71"/>
      <c r="U196" s="71"/>
      <c r="V196" s="71"/>
      <c r="W196" s="71"/>
      <c r="X196" s="71"/>
      <c r="Y196" s="71"/>
      <c r="Z196" s="71"/>
      <c r="AA196" s="71"/>
      <c r="AB196" s="71"/>
      <c r="AC196" s="72"/>
      <c r="AD196" s="71">
        <v>101029601.455908</v>
      </c>
      <c r="AE196" s="71">
        <v>3114698.9733274132</v>
      </c>
      <c r="AF196" s="71">
        <v>1749049.3370950958</v>
      </c>
      <c r="AG196" s="71">
        <v>56205194.847491346</v>
      </c>
      <c r="AH196" s="71">
        <v>60524053.210123345</v>
      </c>
      <c r="AI196" s="71">
        <v>0</v>
      </c>
      <c r="AJ196" s="71">
        <v>0</v>
      </c>
      <c r="AK196" s="71">
        <v>4354430.6219967511</v>
      </c>
      <c r="AL196" s="71">
        <v>0</v>
      </c>
      <c r="AM196" s="71">
        <v>0</v>
      </c>
      <c r="AN196" s="71">
        <v>226977028.44594198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1646</v>
      </c>
      <c r="B197" s="70">
        <v>189</v>
      </c>
      <c r="C197" s="70">
        <v>16</v>
      </c>
      <c r="D197" s="70">
        <v>9</v>
      </c>
      <c r="E197" s="70">
        <v>2022</v>
      </c>
      <c r="F197" s="70" t="s">
        <v>161</v>
      </c>
      <c r="G197" s="1073" t="s">
        <v>1644</v>
      </c>
      <c r="H197" s="70" t="s">
        <v>1645</v>
      </c>
      <c r="I197" s="1066"/>
      <c r="J197" s="73"/>
      <c r="K197" s="71"/>
      <c r="L197" s="71"/>
      <c r="M197" s="71"/>
      <c r="N197" s="71"/>
      <c r="O197" s="71"/>
      <c r="P197" s="71"/>
      <c r="Q197" s="71"/>
      <c r="R197" s="71"/>
      <c r="S197" s="71"/>
      <c r="T197" s="71"/>
      <c r="U197" s="71"/>
      <c r="V197" s="71"/>
      <c r="W197" s="71"/>
      <c r="X197" s="71"/>
      <c r="Y197" s="71"/>
      <c r="Z197" s="71"/>
      <c r="AA197" s="71"/>
      <c r="AB197" s="71"/>
      <c r="AC197" s="72"/>
      <c r="AD197" s="71">
        <v>178054102.82770014</v>
      </c>
      <c r="AE197" s="71">
        <v>8215903.3998139286</v>
      </c>
      <c r="AF197" s="71">
        <v>2685806.0981610087</v>
      </c>
      <c r="AG197" s="71">
        <v>158311594.23300019</v>
      </c>
      <c r="AH197" s="71">
        <v>163024087.50542879</v>
      </c>
      <c r="AI197" s="71">
        <v>0</v>
      </c>
      <c r="AJ197" s="71">
        <v>0</v>
      </c>
      <c r="AK197" s="71">
        <v>10188272.656015825</v>
      </c>
      <c r="AL197" s="71">
        <v>0</v>
      </c>
      <c r="AM197" s="71">
        <v>0</v>
      </c>
      <c r="AN197" s="71">
        <v>520479766.72011989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1670</v>
      </c>
      <c r="B198" s="70">
        <v>190</v>
      </c>
      <c r="C198" s="70">
        <v>16</v>
      </c>
      <c r="D198" s="70">
        <v>10</v>
      </c>
      <c r="E198" s="70">
        <v>2022</v>
      </c>
      <c r="F198" s="70" t="s">
        <v>161</v>
      </c>
      <c r="G198" s="1073" t="s">
        <v>1668</v>
      </c>
      <c r="H198" s="70" t="s">
        <v>1669</v>
      </c>
      <c r="I198" s="1066"/>
      <c r="J198" s="73"/>
      <c r="K198" s="71"/>
      <c r="L198" s="71"/>
      <c r="M198" s="71"/>
      <c r="N198" s="71"/>
      <c r="O198" s="71"/>
      <c r="P198" s="71"/>
      <c r="Q198" s="71"/>
      <c r="R198" s="71"/>
      <c r="S198" s="71"/>
      <c r="T198" s="71"/>
      <c r="U198" s="71"/>
      <c r="V198" s="71"/>
      <c r="W198" s="71"/>
      <c r="X198" s="71"/>
      <c r="Y198" s="71"/>
      <c r="Z198" s="71"/>
      <c r="AA198" s="71"/>
      <c r="AB198" s="71"/>
      <c r="AC198" s="72"/>
      <c r="AD198" s="71">
        <v>62882762.304486319</v>
      </c>
      <c r="AE198" s="71">
        <v>1608228.8022791403</v>
      </c>
      <c r="AF198" s="71">
        <v>714031.37731597549</v>
      </c>
      <c r="AG198" s="71">
        <v>33872004.841865644</v>
      </c>
      <c r="AH198" s="71">
        <v>47461105.374090835</v>
      </c>
      <c r="AI198" s="71">
        <v>0</v>
      </c>
      <c r="AJ198" s="71">
        <v>0</v>
      </c>
      <c r="AK198" s="71">
        <v>3234896.9794870592</v>
      </c>
      <c r="AL198" s="71">
        <v>0</v>
      </c>
      <c r="AM198" s="71">
        <v>0</v>
      </c>
      <c r="AN198" s="71">
        <v>149773029.67952496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1694</v>
      </c>
      <c r="B199" s="70">
        <v>191</v>
      </c>
      <c r="C199" s="70">
        <v>16</v>
      </c>
      <c r="D199" s="70">
        <v>11</v>
      </c>
      <c r="E199" s="70">
        <v>2022</v>
      </c>
      <c r="F199" s="70" t="s">
        <v>161</v>
      </c>
      <c r="G199" s="1073" t="s">
        <v>1692</v>
      </c>
      <c r="H199" s="70" t="s">
        <v>1693</v>
      </c>
      <c r="I199" s="1066"/>
      <c r="J199" s="73"/>
      <c r="K199" s="71"/>
      <c r="L199" s="71"/>
      <c r="M199" s="71"/>
      <c r="N199" s="71"/>
      <c r="O199" s="71"/>
      <c r="P199" s="71"/>
      <c r="Q199" s="71"/>
      <c r="R199" s="71"/>
      <c r="S199" s="71"/>
      <c r="T199" s="71"/>
      <c r="U199" s="71"/>
      <c r="V199" s="71"/>
      <c r="W199" s="71"/>
      <c r="X199" s="71"/>
      <c r="Y199" s="71"/>
      <c r="Z199" s="71"/>
      <c r="AA199" s="71"/>
      <c r="AB199" s="71"/>
      <c r="AC199" s="72"/>
      <c r="AD199" s="71">
        <v>4083299.6977356835</v>
      </c>
      <c r="AE199" s="71">
        <v>1048556.3305093705</v>
      </c>
      <c r="AF199" s="71">
        <v>412697.03459547204</v>
      </c>
      <c r="AG199" s="71">
        <v>6646782.7397695538</v>
      </c>
      <c r="AH199" s="71">
        <v>7483980.5310602952</v>
      </c>
      <c r="AI199" s="71">
        <v>0</v>
      </c>
      <c r="AJ199" s="71">
        <v>0</v>
      </c>
      <c r="AK199" s="71">
        <v>561832.85796535981</v>
      </c>
      <c r="AL199" s="71">
        <v>0</v>
      </c>
      <c r="AM199" s="71">
        <v>0</v>
      </c>
      <c r="AN199" s="71">
        <v>20237149.191635739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1674</v>
      </c>
      <c r="B200" s="70">
        <v>192</v>
      </c>
      <c r="C200" s="70">
        <v>16</v>
      </c>
      <c r="D200" s="70">
        <v>12</v>
      </c>
      <c r="E200" s="70">
        <v>2022</v>
      </c>
      <c r="F200" s="70" t="s">
        <v>161</v>
      </c>
      <c r="G200" s="1073" t="s">
        <v>1672</v>
      </c>
      <c r="H200" s="70" t="s">
        <v>1673</v>
      </c>
      <c r="I200" s="1066"/>
      <c r="J200" s="73"/>
      <c r="K200" s="71"/>
      <c r="L200" s="71"/>
      <c r="M200" s="71"/>
      <c r="N200" s="71"/>
      <c r="O200" s="71"/>
      <c r="P200" s="71"/>
      <c r="Q200" s="71"/>
      <c r="R200" s="71"/>
      <c r="S200" s="71"/>
      <c r="T200" s="71"/>
      <c r="U200" s="71"/>
      <c r="V200" s="71"/>
      <c r="W200" s="71"/>
      <c r="X200" s="71"/>
      <c r="Y200" s="71"/>
      <c r="Z200" s="71"/>
      <c r="AA200" s="71"/>
      <c r="AB200" s="71"/>
      <c r="AC200" s="72"/>
      <c r="AD200" s="71">
        <v>111360267.64928116</v>
      </c>
      <c r="AE200" s="71">
        <v>3933192.311488736</v>
      </c>
      <c r="AF200" s="71">
        <v>4657580.8190060407</v>
      </c>
      <c r="AG200" s="71">
        <v>65221186.368280984</v>
      </c>
      <c r="AH200" s="71">
        <v>88996024.283774674</v>
      </c>
      <c r="AI200" s="71">
        <v>0</v>
      </c>
      <c r="AJ200" s="71">
        <v>0</v>
      </c>
      <c r="AK200" s="71">
        <v>6104363.7158019813</v>
      </c>
      <c r="AL200" s="71">
        <v>0</v>
      </c>
      <c r="AM200" s="71">
        <v>0</v>
      </c>
      <c r="AN200" s="71">
        <v>280272615.14763355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2408</v>
      </c>
      <c r="B201" s="70">
        <v>193</v>
      </c>
      <c r="C201" s="70">
        <v>16</v>
      </c>
      <c r="D201" s="70">
        <v>13</v>
      </c>
      <c r="E201" s="70">
        <v>2022</v>
      </c>
      <c r="F201" s="70" t="s">
        <v>161</v>
      </c>
      <c r="G201" s="1073" t="s">
        <v>2406</v>
      </c>
      <c r="H201" s="70" t="s">
        <v>2407</v>
      </c>
      <c r="I201" s="1066"/>
      <c r="J201" s="73"/>
      <c r="K201" s="71"/>
      <c r="L201" s="71"/>
      <c r="M201" s="71"/>
      <c r="N201" s="71"/>
      <c r="O201" s="71"/>
      <c r="P201" s="71"/>
      <c r="Q201" s="71"/>
      <c r="R201" s="71"/>
      <c r="S201" s="71"/>
      <c r="T201" s="71"/>
      <c r="U201" s="71"/>
      <c r="V201" s="71"/>
      <c r="W201" s="71"/>
      <c r="X201" s="71"/>
      <c r="Y201" s="71"/>
      <c r="Z201" s="71"/>
      <c r="AA201" s="71"/>
      <c r="AB201" s="71"/>
      <c r="AC201" s="72"/>
      <c r="AD201" s="71">
        <v>12720780.23571562</v>
      </c>
      <c r="AE201" s="71">
        <v>5873242.7373467907</v>
      </c>
      <c r="AF201" s="71">
        <v>5817062.9638218917</v>
      </c>
      <c r="AG201" s="71">
        <v>111063308.39305608</v>
      </c>
      <c r="AH201" s="71">
        <v>108459065.81533462</v>
      </c>
      <c r="AI201" s="71">
        <v>0</v>
      </c>
      <c r="AJ201" s="71">
        <v>0</v>
      </c>
      <c r="AK201" s="71">
        <v>6540426.5890148105</v>
      </c>
      <c r="AL201" s="71">
        <v>0</v>
      </c>
      <c r="AM201" s="71">
        <v>0</v>
      </c>
      <c r="AN201" s="71">
        <v>250473886.7342898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2404</v>
      </c>
      <c r="B202" s="70">
        <v>194</v>
      </c>
      <c r="C202" s="70">
        <v>16</v>
      </c>
      <c r="D202" s="70">
        <v>14</v>
      </c>
      <c r="E202" s="70">
        <v>2022</v>
      </c>
      <c r="F202" s="70" t="s">
        <v>161</v>
      </c>
      <c r="G202" s="1073" t="s">
        <v>2402</v>
      </c>
      <c r="H202" s="70" t="s">
        <v>2403</v>
      </c>
      <c r="I202" s="1066"/>
      <c r="J202" s="73"/>
      <c r="K202" s="71"/>
      <c r="L202" s="71"/>
      <c r="M202" s="71"/>
      <c r="N202" s="71"/>
      <c r="O202" s="71"/>
      <c r="P202" s="71"/>
      <c r="Q202" s="71"/>
      <c r="R202" s="71"/>
      <c r="S202" s="71"/>
      <c r="T202" s="71"/>
      <c r="U202" s="71"/>
      <c r="V202" s="71"/>
      <c r="W202" s="71"/>
      <c r="X202" s="71"/>
      <c r="Y202" s="71"/>
      <c r="Z202" s="71"/>
      <c r="AA202" s="71"/>
      <c r="AB202" s="71"/>
      <c r="AC202" s="72"/>
      <c r="AD202" s="71">
        <v>280210432.9794057</v>
      </c>
      <c r="AE202" s="71">
        <v>6742615.3911235472</v>
      </c>
      <c r="AF202" s="71">
        <v>4074564.3733076761</v>
      </c>
      <c r="AG202" s="71">
        <v>208584904.75095496</v>
      </c>
      <c r="AH202" s="71">
        <v>173215439.04991966</v>
      </c>
      <c r="AI202" s="71">
        <v>0</v>
      </c>
      <c r="AJ202" s="71">
        <v>0</v>
      </c>
      <c r="AK202" s="71">
        <v>12060876.679507814</v>
      </c>
      <c r="AL202" s="71">
        <v>0</v>
      </c>
      <c r="AM202" s="71">
        <v>0</v>
      </c>
      <c r="AN202" s="71">
        <v>684888833.22421944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2400</v>
      </c>
      <c r="B203" s="70">
        <v>195</v>
      </c>
      <c r="C203" s="70">
        <v>16</v>
      </c>
      <c r="D203" s="70">
        <v>15</v>
      </c>
      <c r="E203" s="70">
        <v>2022</v>
      </c>
      <c r="F203" s="70" t="s">
        <v>161</v>
      </c>
      <c r="G203" s="1073" t="s">
        <v>2398</v>
      </c>
      <c r="H203" s="70" t="s">
        <v>2399</v>
      </c>
      <c r="I203" s="1066"/>
      <c r="J203" s="73"/>
      <c r="K203" s="71"/>
      <c r="L203" s="71"/>
      <c r="M203" s="71"/>
      <c r="N203" s="71"/>
      <c r="O203" s="71"/>
      <c r="P203" s="71"/>
      <c r="Q203" s="71"/>
      <c r="R203" s="71"/>
      <c r="S203" s="71"/>
      <c r="T203" s="71"/>
      <c r="U203" s="71"/>
      <c r="V203" s="71"/>
      <c r="W203" s="71"/>
      <c r="X203" s="71"/>
      <c r="Y203" s="71"/>
      <c r="Z203" s="71"/>
      <c r="AA203" s="71"/>
      <c r="AB203" s="71"/>
      <c r="AC203" s="72"/>
      <c r="AD203" s="71">
        <v>127109215.20032562</v>
      </c>
      <c r="AE203" s="71">
        <v>7757989.5592750264</v>
      </c>
      <c r="AF203" s="71">
        <v>8581478.0209534653</v>
      </c>
      <c r="AG203" s="71">
        <v>181005187.56940451</v>
      </c>
      <c r="AH203" s="71">
        <v>174928074.09307763</v>
      </c>
      <c r="AI203" s="71">
        <v>0</v>
      </c>
      <c r="AJ203" s="71">
        <v>0</v>
      </c>
      <c r="AK203" s="71">
        <v>12150620.149120761</v>
      </c>
      <c r="AL203" s="71">
        <v>0</v>
      </c>
      <c r="AM203" s="71">
        <v>0</v>
      </c>
      <c r="AN203" s="71">
        <v>511532564.59215707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1654</v>
      </c>
      <c r="B204" s="70">
        <v>196</v>
      </c>
      <c r="C204" s="70">
        <v>16</v>
      </c>
      <c r="D204" s="70">
        <v>16</v>
      </c>
      <c r="E204" s="70">
        <v>2022</v>
      </c>
      <c r="F204" s="70" t="s">
        <v>161</v>
      </c>
      <c r="G204" s="1073" t="s">
        <v>1652</v>
      </c>
      <c r="H204" s="70" t="s">
        <v>1653</v>
      </c>
      <c r="I204" s="1066"/>
      <c r="J204" s="73"/>
      <c r="K204" s="71"/>
      <c r="L204" s="71"/>
      <c r="M204" s="71"/>
      <c r="N204" s="71"/>
      <c r="O204" s="71"/>
      <c r="P204" s="71"/>
      <c r="Q204" s="71"/>
      <c r="R204" s="71"/>
      <c r="S204" s="71"/>
      <c r="T204" s="71"/>
      <c r="U204" s="71"/>
      <c r="V204" s="71"/>
      <c r="W204" s="71"/>
      <c r="X204" s="71"/>
      <c r="Y204" s="71"/>
      <c r="Z204" s="71"/>
      <c r="AA204" s="71"/>
      <c r="AB204" s="71"/>
      <c r="AC204" s="72"/>
      <c r="AD204" s="71">
        <v>537814764.16900849</v>
      </c>
      <c r="AE204" s="71">
        <v>20679123.581437968</v>
      </c>
      <c r="AF204" s="71">
        <v>14333033.518966552</v>
      </c>
      <c r="AG204" s="71">
        <v>392160181.64640373</v>
      </c>
      <c r="AH204" s="71">
        <v>362435804.489461</v>
      </c>
      <c r="AI204" s="71">
        <v>0</v>
      </c>
      <c r="AJ204" s="71">
        <v>0</v>
      </c>
      <c r="AK204" s="71">
        <v>23880930.954946358</v>
      </c>
      <c r="AL204" s="71">
        <v>0</v>
      </c>
      <c r="AM204" s="71">
        <v>0</v>
      </c>
      <c r="AN204" s="71">
        <v>1351303838.360224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1690</v>
      </c>
      <c r="B205" s="70">
        <v>197</v>
      </c>
      <c r="C205" s="70">
        <v>16</v>
      </c>
      <c r="D205" s="70">
        <v>17</v>
      </c>
      <c r="E205" s="70">
        <v>2022</v>
      </c>
      <c r="F205" s="70" t="s">
        <v>161</v>
      </c>
      <c r="G205" s="1073" t="s">
        <v>1688</v>
      </c>
      <c r="H205" s="70" t="s">
        <v>1689</v>
      </c>
      <c r="I205" s="1066"/>
      <c r="J205" s="73"/>
      <c r="K205" s="71"/>
      <c r="L205" s="71"/>
      <c r="M205" s="71"/>
      <c r="N205" s="71"/>
      <c r="O205" s="71"/>
      <c r="P205" s="71"/>
      <c r="Q205" s="71"/>
      <c r="R205" s="71"/>
      <c r="S205" s="71"/>
      <c r="T205" s="71"/>
      <c r="U205" s="71"/>
      <c r="V205" s="71"/>
      <c r="W205" s="71"/>
      <c r="X205" s="71"/>
      <c r="Y205" s="71"/>
      <c r="Z205" s="71"/>
      <c r="AA205" s="71"/>
      <c r="AB205" s="71"/>
      <c r="AC205" s="72"/>
      <c r="AD205" s="71">
        <v>179495020.34003365</v>
      </c>
      <c r="AE205" s="71">
        <v>2599269.3847014988</v>
      </c>
      <c r="AF205" s="71">
        <v>982611.98713207617</v>
      </c>
      <c r="AG205" s="71">
        <v>36453910.670558356</v>
      </c>
      <c r="AH205" s="71">
        <v>23493599.071485203</v>
      </c>
      <c r="AI205" s="71">
        <v>0</v>
      </c>
      <c r="AJ205" s="71">
        <v>0</v>
      </c>
      <c r="AK205" s="71">
        <v>1824439.5426781357</v>
      </c>
      <c r="AL205" s="71">
        <v>0</v>
      </c>
      <c r="AM205" s="71">
        <v>0</v>
      </c>
      <c r="AN205" s="71">
        <v>244848850.99658892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1698</v>
      </c>
      <c r="B206" s="70">
        <v>198</v>
      </c>
      <c r="C206" s="70">
        <v>16</v>
      </c>
      <c r="D206" s="70">
        <v>18</v>
      </c>
      <c r="E206" s="70">
        <v>2022</v>
      </c>
      <c r="F206" s="70" t="s">
        <v>161</v>
      </c>
      <c r="G206" s="1073" t="s">
        <v>1696</v>
      </c>
      <c r="H206" s="70" t="s">
        <v>1697</v>
      </c>
      <c r="I206" s="1066"/>
      <c r="J206" s="73"/>
      <c r="K206" s="71"/>
      <c r="L206" s="71"/>
      <c r="M206" s="71"/>
      <c r="N206" s="71"/>
      <c r="O206" s="71"/>
      <c r="P206" s="71"/>
      <c r="Q206" s="71"/>
      <c r="R206" s="71"/>
      <c r="S206" s="71"/>
      <c r="T206" s="71"/>
      <c r="U206" s="71"/>
      <c r="V206" s="71"/>
      <c r="W206" s="71"/>
      <c r="X206" s="71"/>
      <c r="Y206" s="71"/>
      <c r="Z206" s="71"/>
      <c r="AA206" s="71"/>
      <c r="AB206" s="71"/>
      <c r="AC206" s="72"/>
      <c r="AD206" s="71">
        <v>5979938.9945507022</v>
      </c>
      <c r="AE206" s="71">
        <v>491096.00289679383</v>
      </c>
      <c r="AF206" s="71">
        <v>1637686.6452201272</v>
      </c>
      <c r="AG206" s="71">
        <v>7119442.8457087232</v>
      </c>
      <c r="AH206" s="71">
        <v>8671094.684262963</v>
      </c>
      <c r="AI206" s="71">
        <v>0</v>
      </c>
      <c r="AJ206" s="71">
        <v>0</v>
      </c>
      <c r="AK206" s="71">
        <v>645119.96285794931</v>
      </c>
      <c r="AL206" s="71">
        <v>0</v>
      </c>
      <c r="AM206" s="71">
        <v>0</v>
      </c>
      <c r="AN206" s="71">
        <v>24544379.135497261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1686</v>
      </c>
      <c r="B207" s="70">
        <v>199</v>
      </c>
      <c r="C207" s="70">
        <v>16</v>
      </c>
      <c r="D207" s="70">
        <v>19</v>
      </c>
      <c r="E207" s="70">
        <v>2022</v>
      </c>
      <c r="F207" s="70" t="s">
        <v>161</v>
      </c>
      <c r="G207" s="1073" t="s">
        <v>1684</v>
      </c>
      <c r="H207" s="70" t="s">
        <v>1685</v>
      </c>
      <c r="I207" s="1066"/>
      <c r="J207" s="73"/>
      <c r="K207" s="71"/>
      <c r="L207" s="71"/>
      <c r="M207" s="71"/>
      <c r="N207" s="71"/>
      <c r="O207" s="71"/>
      <c r="P207" s="71"/>
      <c r="Q207" s="71"/>
      <c r="R207" s="71"/>
      <c r="S207" s="71"/>
      <c r="T207" s="71"/>
      <c r="U207" s="71"/>
      <c r="V207" s="71"/>
      <c r="W207" s="71"/>
      <c r="X207" s="71"/>
      <c r="Y207" s="71"/>
      <c r="Z207" s="71"/>
      <c r="AA207" s="71"/>
      <c r="AB207" s="71"/>
      <c r="AC207" s="72"/>
      <c r="AD207" s="71">
        <v>120778592.0047337</v>
      </c>
      <c r="AE207" s="71">
        <v>2984182.4680530401</v>
      </c>
      <c r="AF207" s="71">
        <v>2391022.5020213854</v>
      </c>
      <c r="AG207" s="71">
        <v>45848030.276099324</v>
      </c>
      <c r="AH207" s="71">
        <v>51224210.318235256</v>
      </c>
      <c r="AI207" s="71">
        <v>0</v>
      </c>
      <c r="AJ207" s="71">
        <v>0</v>
      </c>
      <c r="AK207" s="71">
        <v>3579150.3463764293</v>
      </c>
      <c r="AL207" s="71">
        <v>0</v>
      </c>
      <c r="AM207" s="71">
        <v>0</v>
      </c>
      <c r="AN207" s="71">
        <v>226805187.91551912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2384</v>
      </c>
      <c r="B208" s="70">
        <v>200</v>
      </c>
      <c r="C208" s="70">
        <v>16</v>
      </c>
      <c r="D208" s="70">
        <v>20</v>
      </c>
      <c r="E208" s="70">
        <v>2022</v>
      </c>
      <c r="F208" s="70" t="s">
        <v>161</v>
      </c>
      <c r="G208" s="1073" t="s">
        <v>2382</v>
      </c>
      <c r="H208" s="70" t="s">
        <v>2383</v>
      </c>
      <c r="I208" s="1066"/>
      <c r="J208" s="73"/>
      <c r="K208" s="71"/>
      <c r="L208" s="71"/>
      <c r="M208" s="71"/>
      <c r="N208" s="71"/>
      <c r="O208" s="71"/>
      <c r="P208" s="71"/>
      <c r="Q208" s="71"/>
      <c r="R208" s="71"/>
      <c r="S208" s="71"/>
      <c r="T208" s="71"/>
      <c r="U208" s="71"/>
      <c r="V208" s="71"/>
      <c r="W208" s="71"/>
      <c r="X208" s="71"/>
      <c r="Y208" s="71"/>
      <c r="Z208" s="71"/>
      <c r="AA208" s="71"/>
      <c r="AB208" s="71"/>
      <c r="AC208" s="72"/>
      <c r="AD208" s="71">
        <v>13802364.500187721</v>
      </c>
      <c r="AE208" s="71">
        <v>426943.82233820367</v>
      </c>
      <c r="AF208" s="71">
        <v>137565.67819849067</v>
      </c>
      <c r="AG208" s="71">
        <v>13021785.918624086</v>
      </c>
      <c r="AH208" s="71">
        <v>19899411.55625499</v>
      </c>
      <c r="AI208" s="71">
        <v>0</v>
      </c>
      <c r="AJ208" s="71">
        <v>0</v>
      </c>
      <c r="AK208" s="71">
        <v>1423370.1662496347</v>
      </c>
      <c r="AL208" s="71">
        <v>0</v>
      </c>
      <c r="AM208" s="71">
        <v>0</v>
      </c>
      <c r="AN208" s="71">
        <v>48711441.641853124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1658</v>
      </c>
      <c r="B209" s="70">
        <v>201</v>
      </c>
      <c r="C209" s="70">
        <v>16</v>
      </c>
      <c r="D209" s="70">
        <v>21</v>
      </c>
      <c r="E209" s="70">
        <v>2022</v>
      </c>
      <c r="F209" s="70" t="s">
        <v>161</v>
      </c>
      <c r="G209" s="1073" t="s">
        <v>1656</v>
      </c>
      <c r="H209" s="70" t="s">
        <v>1657</v>
      </c>
      <c r="I209" s="1066"/>
      <c r="J209" s="73"/>
      <c r="K209" s="71"/>
      <c r="L209" s="71"/>
      <c r="M209" s="71"/>
      <c r="N209" s="71"/>
      <c r="O209" s="71"/>
      <c r="P209" s="71"/>
      <c r="Q209" s="71"/>
      <c r="R209" s="71"/>
      <c r="S209" s="71"/>
      <c r="T209" s="71"/>
      <c r="U209" s="71"/>
      <c r="V209" s="71"/>
      <c r="W209" s="71"/>
      <c r="X209" s="71"/>
      <c r="Y209" s="71"/>
      <c r="Z209" s="71"/>
      <c r="AA209" s="71"/>
      <c r="AB209" s="71"/>
      <c r="AC209" s="72"/>
      <c r="AD209" s="71">
        <v>11923605.033099873</v>
      </c>
      <c r="AE209" s="71">
        <v>993252.72657955147</v>
      </c>
      <c r="AF209" s="71">
        <v>2063485.17297736</v>
      </c>
      <c r="AG209" s="71">
        <v>15095582.133432189</v>
      </c>
      <c r="AH209" s="71">
        <v>16201996.723354984</v>
      </c>
      <c r="AI209" s="71">
        <v>0</v>
      </c>
      <c r="AJ209" s="71">
        <v>0</v>
      </c>
      <c r="AK209" s="71">
        <v>1144713.4649190796</v>
      </c>
      <c r="AL209" s="71">
        <v>0</v>
      </c>
      <c r="AM209" s="71">
        <v>0</v>
      </c>
      <c r="AN209" s="71">
        <v>47422635.254363038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1650</v>
      </c>
      <c r="B210" s="70">
        <v>202</v>
      </c>
      <c r="C210" s="70">
        <v>16</v>
      </c>
      <c r="D210" s="70">
        <v>22</v>
      </c>
      <c r="E210" s="70">
        <v>2022</v>
      </c>
      <c r="F210" s="70" t="s">
        <v>161</v>
      </c>
      <c r="G210" s="1073" t="s">
        <v>1648</v>
      </c>
      <c r="H210" s="70" t="s">
        <v>1649</v>
      </c>
      <c r="I210" s="1066"/>
      <c r="J210" s="73"/>
      <c r="K210" s="71"/>
      <c r="L210" s="71"/>
      <c r="M210" s="71"/>
      <c r="N210" s="71"/>
      <c r="O210" s="71"/>
      <c r="P210" s="71"/>
      <c r="Q210" s="71"/>
      <c r="R210" s="71"/>
      <c r="S210" s="71"/>
      <c r="T210" s="71"/>
      <c r="U210" s="71"/>
      <c r="V210" s="71"/>
      <c r="W210" s="71"/>
      <c r="X210" s="71"/>
      <c r="Y210" s="71"/>
      <c r="Z210" s="71"/>
      <c r="AA210" s="71"/>
      <c r="AB210" s="71"/>
      <c r="AC210" s="72"/>
      <c r="AD210" s="71">
        <v>419671744.61548424</v>
      </c>
      <c r="AE210" s="71">
        <v>3698705.0308263032</v>
      </c>
      <c r="AF210" s="71">
        <v>1611483.658896605</v>
      </c>
      <c r="AG210" s="71">
        <v>143694580.4568314</v>
      </c>
      <c r="AH210" s="71">
        <v>144053721.80820194</v>
      </c>
      <c r="AI210" s="71">
        <v>0</v>
      </c>
      <c r="AJ210" s="71">
        <v>0</v>
      </c>
      <c r="AK210" s="71">
        <v>9994581.7144051529</v>
      </c>
      <c r="AL210" s="71">
        <v>0</v>
      </c>
      <c r="AM210" s="71">
        <v>0</v>
      </c>
      <c r="AN210" s="71">
        <v>722724817.28464556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2412</v>
      </c>
      <c r="B211" s="70">
        <v>203</v>
      </c>
      <c r="C211" s="70">
        <v>16</v>
      </c>
      <c r="D211" s="70">
        <v>23</v>
      </c>
      <c r="E211" s="70">
        <v>2022</v>
      </c>
      <c r="F211" s="70" t="s">
        <v>161</v>
      </c>
      <c r="G211" s="1073" t="s">
        <v>2410</v>
      </c>
      <c r="H211" s="70" t="s">
        <v>2411</v>
      </c>
      <c r="I211" s="1066"/>
      <c r="J211" s="73"/>
      <c r="K211" s="71"/>
      <c r="L211" s="71"/>
      <c r="M211" s="71"/>
      <c r="N211" s="71"/>
      <c r="O211" s="71"/>
      <c r="P211" s="71"/>
      <c r="Q211" s="71"/>
      <c r="R211" s="71"/>
      <c r="S211" s="71"/>
      <c r="T211" s="71"/>
      <c r="U211" s="71"/>
      <c r="V211" s="71"/>
      <c r="W211" s="71"/>
      <c r="X211" s="71"/>
      <c r="Y211" s="71"/>
      <c r="Z211" s="71"/>
      <c r="AA211" s="71"/>
      <c r="AB211" s="71"/>
      <c r="AC211" s="72"/>
      <c r="AD211" s="71">
        <v>35311756.887261361</v>
      </c>
      <c r="AE211" s="71">
        <v>6875344.040555113</v>
      </c>
      <c r="AF211" s="71">
        <v>6989646.601799502</v>
      </c>
      <c r="AG211" s="71">
        <v>88399256.313272953</v>
      </c>
      <c r="AH211" s="71">
        <v>91830083.368890926</v>
      </c>
      <c r="AI211" s="71">
        <v>0</v>
      </c>
      <c r="AJ211" s="71">
        <v>0</v>
      </c>
      <c r="AK211" s="71">
        <v>6349447.320586687</v>
      </c>
      <c r="AL211" s="71">
        <v>0</v>
      </c>
      <c r="AM211" s="71">
        <v>0</v>
      </c>
      <c r="AN211" s="71">
        <v>235755534.53236651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1638</v>
      </c>
      <c r="B212" s="70">
        <v>204</v>
      </c>
      <c r="C212" s="70">
        <v>16</v>
      </c>
      <c r="D212" s="70">
        <v>24</v>
      </c>
      <c r="E212" s="70">
        <v>2022</v>
      </c>
      <c r="F212" s="70" t="s">
        <v>161</v>
      </c>
      <c r="G212" s="1073" t="s">
        <v>1636</v>
      </c>
      <c r="H212" s="70" t="s">
        <v>1637</v>
      </c>
      <c r="I212" s="1066"/>
      <c r="J212" s="73"/>
      <c r="K212" s="71"/>
      <c r="L212" s="71"/>
      <c r="M212" s="71"/>
      <c r="N212" s="71"/>
      <c r="O212" s="71"/>
      <c r="P212" s="71"/>
      <c r="Q212" s="71"/>
      <c r="R212" s="71"/>
      <c r="S212" s="71"/>
      <c r="T212" s="71"/>
      <c r="U212" s="71"/>
      <c r="V212" s="71"/>
      <c r="W212" s="71"/>
      <c r="X212" s="71"/>
      <c r="Y212" s="71"/>
      <c r="Z212" s="71"/>
      <c r="AA212" s="71"/>
      <c r="AB212" s="71"/>
      <c r="AC212" s="72"/>
      <c r="AD212" s="71">
        <v>618396744.25559342</v>
      </c>
      <c r="AE212" s="71">
        <v>25273746.995927341</v>
      </c>
      <c r="AF212" s="71">
        <v>9688554.1931222714</v>
      </c>
      <c r="AG212" s="71">
        <v>576261292.90970969</v>
      </c>
      <c r="AH212" s="71">
        <v>515822214.24517334</v>
      </c>
      <c r="AI212" s="71">
        <v>0</v>
      </c>
      <c r="AJ212" s="71">
        <v>0</v>
      </c>
      <c r="AK212" s="71">
        <v>33739283.373752005</v>
      </c>
      <c r="AL212" s="71">
        <v>0</v>
      </c>
      <c r="AM212" s="71">
        <v>0</v>
      </c>
      <c r="AN212" s="71">
        <v>1779181835.973278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1557</v>
      </c>
      <c r="B213" s="70">
        <v>205</v>
      </c>
      <c r="C213" s="70">
        <v>16</v>
      </c>
      <c r="D213" s="70">
        <v>25</v>
      </c>
      <c r="E213" s="70">
        <v>2022</v>
      </c>
      <c r="F213" s="70" t="s">
        <v>161</v>
      </c>
      <c r="G213" s="1073" t="s">
        <v>1555</v>
      </c>
      <c r="H213" s="70" t="s">
        <v>1556</v>
      </c>
      <c r="I213" s="1066"/>
      <c r="J213" s="73"/>
      <c r="K213" s="71"/>
      <c r="L213" s="71"/>
      <c r="M213" s="71"/>
      <c r="N213" s="71"/>
      <c r="O213" s="71"/>
      <c r="P213" s="71"/>
      <c r="Q213" s="71"/>
      <c r="R213" s="71"/>
      <c r="S213" s="71"/>
      <c r="T213" s="71"/>
      <c r="U213" s="71"/>
      <c r="V213" s="71"/>
      <c r="W213" s="71"/>
      <c r="X213" s="71"/>
      <c r="Y213" s="71"/>
      <c r="Z213" s="71"/>
      <c r="AA213" s="71"/>
      <c r="AB213" s="71"/>
      <c r="AC213" s="72"/>
      <c r="AD213" s="71">
        <v>1043231687.5096221</v>
      </c>
      <c r="AE213" s="71">
        <v>71469953.43058385</v>
      </c>
      <c r="AF213" s="71">
        <v>16468576.904333599</v>
      </c>
      <c r="AG213" s="71">
        <v>1877854967.8910189</v>
      </c>
      <c r="AH213" s="71">
        <v>1631033848.5400238</v>
      </c>
      <c r="AI213" s="71">
        <v>0</v>
      </c>
      <c r="AJ213" s="71">
        <v>0</v>
      </c>
      <c r="AK213" s="71">
        <v>99933420.923788428</v>
      </c>
      <c r="AL213" s="71">
        <v>0</v>
      </c>
      <c r="AM213" s="71">
        <v>0</v>
      </c>
      <c r="AN213" s="71">
        <v>4739992455.1993704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2424</v>
      </c>
      <c r="B214" s="70">
        <v>206</v>
      </c>
      <c r="C214" s="70">
        <v>16</v>
      </c>
      <c r="D214" s="70">
        <v>26</v>
      </c>
      <c r="E214" s="70">
        <v>2022</v>
      </c>
      <c r="F214" s="70" t="s">
        <v>161</v>
      </c>
      <c r="G214" s="1073" t="s">
        <v>2422</v>
      </c>
      <c r="H214" s="70" t="s">
        <v>2423</v>
      </c>
      <c r="I214" s="1066"/>
      <c r="J214" s="73"/>
      <c r="K214" s="71"/>
      <c r="L214" s="71"/>
      <c r="M214" s="71"/>
      <c r="N214" s="71"/>
      <c r="O214" s="71"/>
      <c r="P214" s="71"/>
      <c r="Q214" s="71"/>
      <c r="R214" s="71"/>
      <c r="S214" s="71"/>
      <c r="T214" s="71"/>
      <c r="U214" s="71"/>
      <c r="V214" s="71"/>
      <c r="W214" s="71"/>
      <c r="X214" s="71"/>
      <c r="Y214" s="71"/>
      <c r="Z214" s="71"/>
      <c r="AA214" s="71"/>
      <c r="AB214" s="71"/>
      <c r="AC214" s="72"/>
      <c r="AD214" s="71">
        <v>144572958.19140005</v>
      </c>
      <c r="AE214" s="71">
        <v>2055081.9220320787</v>
      </c>
      <c r="AF214" s="71">
        <v>904003.02816151013</v>
      </c>
      <c r="AG214" s="71">
        <v>60228713.99929852</v>
      </c>
      <c r="AH214" s="71">
        <v>71437995.978302807</v>
      </c>
      <c r="AI214" s="71">
        <v>0</v>
      </c>
      <c r="AJ214" s="71">
        <v>0</v>
      </c>
      <c r="AK214" s="71">
        <v>5041775.2101258272</v>
      </c>
      <c r="AL214" s="71">
        <v>0</v>
      </c>
      <c r="AM214" s="71">
        <v>0</v>
      </c>
      <c r="AN214" s="71">
        <v>284240528.32932079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2392</v>
      </c>
      <c r="B215" s="70">
        <v>207</v>
      </c>
      <c r="C215" s="70">
        <v>16</v>
      </c>
      <c r="D215" s="70">
        <v>27</v>
      </c>
      <c r="E215" s="70">
        <v>2022</v>
      </c>
      <c r="F215" s="70" t="s">
        <v>161</v>
      </c>
      <c r="G215" s="1073" t="s">
        <v>2390</v>
      </c>
      <c r="H215" s="70" t="s">
        <v>2391</v>
      </c>
      <c r="I215" s="1066"/>
      <c r="J215" s="73"/>
      <c r="K215" s="71"/>
      <c r="L215" s="71"/>
      <c r="M215" s="71"/>
      <c r="N215" s="71"/>
      <c r="O215" s="71"/>
      <c r="P215" s="71"/>
      <c r="Q215" s="71"/>
      <c r="R215" s="71"/>
      <c r="S215" s="71"/>
      <c r="T215" s="71"/>
      <c r="U215" s="71"/>
      <c r="V215" s="71"/>
      <c r="W215" s="71"/>
      <c r="X215" s="71"/>
      <c r="Y215" s="71"/>
      <c r="Z215" s="71"/>
      <c r="AA215" s="71"/>
      <c r="AB215" s="71"/>
      <c r="AC215" s="72"/>
      <c r="AD215" s="71">
        <v>73221846.561233416</v>
      </c>
      <c r="AE215" s="71">
        <v>6985951.2484147521</v>
      </c>
      <c r="AF215" s="71">
        <v>14077554.402312214</v>
      </c>
      <c r="AG215" s="71">
        <v>114732332.46540886</v>
      </c>
      <c r="AH215" s="71">
        <v>95062975.272276849</v>
      </c>
      <c r="AI215" s="71">
        <v>0</v>
      </c>
      <c r="AJ215" s="71">
        <v>0</v>
      </c>
      <c r="AK215" s="71">
        <v>6967967.0607967703</v>
      </c>
      <c r="AL215" s="71">
        <v>0</v>
      </c>
      <c r="AM215" s="71">
        <v>0</v>
      </c>
      <c r="AN215" s="71">
        <v>311048627.01044291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2396</v>
      </c>
      <c r="B216" s="70">
        <v>208</v>
      </c>
      <c r="C216" s="70">
        <v>16</v>
      </c>
      <c r="D216" s="70">
        <v>28</v>
      </c>
      <c r="E216" s="70">
        <v>2022</v>
      </c>
      <c r="F216" s="70" t="s">
        <v>161</v>
      </c>
      <c r="G216" s="1073" t="s">
        <v>2394</v>
      </c>
      <c r="H216" s="70" t="s">
        <v>2395</v>
      </c>
      <c r="I216" s="1066"/>
      <c r="J216" s="73"/>
      <c r="K216" s="71"/>
      <c r="L216" s="71"/>
      <c r="M216" s="71"/>
      <c r="N216" s="71"/>
      <c r="O216" s="71"/>
      <c r="P216" s="71"/>
      <c r="Q216" s="71"/>
      <c r="R216" s="71"/>
      <c r="S216" s="71"/>
      <c r="T216" s="71"/>
      <c r="U216" s="71"/>
      <c r="V216" s="71"/>
      <c r="W216" s="71"/>
      <c r="X216" s="71"/>
      <c r="Y216" s="71"/>
      <c r="Z216" s="71"/>
      <c r="AA216" s="71"/>
      <c r="AB216" s="71"/>
      <c r="AC216" s="72"/>
      <c r="AD216" s="71">
        <v>123932619.63343391</v>
      </c>
      <c r="AE216" s="71">
        <v>2877999.5485077873</v>
      </c>
      <c r="AF216" s="71">
        <v>2672704.6049992475</v>
      </c>
      <c r="AG216" s="71">
        <v>59147504.006962672</v>
      </c>
      <c r="AH216" s="71">
        <v>58065366.189260907</v>
      </c>
      <c r="AI216" s="71">
        <v>0</v>
      </c>
      <c r="AJ216" s="71">
        <v>0</v>
      </c>
      <c r="AK216" s="71">
        <v>3918367.7487839218</v>
      </c>
      <c r="AL216" s="71">
        <v>0</v>
      </c>
      <c r="AM216" s="71">
        <v>0</v>
      </c>
      <c r="AN216" s="71">
        <v>250614561.73194844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1678</v>
      </c>
      <c r="B217" s="70">
        <v>209</v>
      </c>
      <c r="C217" s="70">
        <v>16</v>
      </c>
      <c r="D217" s="70">
        <v>29</v>
      </c>
      <c r="E217" s="70">
        <v>2022</v>
      </c>
      <c r="F217" s="70" t="s">
        <v>161</v>
      </c>
      <c r="G217" s="1073" t="s">
        <v>1676</v>
      </c>
      <c r="H217" s="70" t="s">
        <v>1677</v>
      </c>
      <c r="I217" s="1066"/>
      <c r="J217" s="73"/>
      <c r="K217" s="71"/>
      <c r="L217" s="71"/>
      <c r="M217" s="71"/>
      <c r="N217" s="71"/>
      <c r="O217" s="71"/>
      <c r="P217" s="71"/>
      <c r="Q217" s="71"/>
      <c r="R217" s="71"/>
      <c r="S217" s="71"/>
      <c r="T217" s="71"/>
      <c r="U217" s="71"/>
      <c r="V217" s="71"/>
      <c r="W217" s="71"/>
      <c r="X217" s="71"/>
      <c r="Y217" s="71"/>
      <c r="Z217" s="71"/>
      <c r="AA217" s="71"/>
      <c r="AB217" s="71"/>
      <c r="AC217" s="72"/>
      <c r="AD217" s="71">
        <v>59540679.930780061</v>
      </c>
      <c r="AE217" s="71">
        <v>5990486.3776780078</v>
      </c>
      <c r="AF217" s="71">
        <v>6871733.1633436531</v>
      </c>
      <c r="AG217" s="71">
        <v>105615900.67210716</v>
      </c>
      <c r="AH217" s="71">
        <v>104860186.14930125</v>
      </c>
      <c r="AI217" s="71">
        <v>0</v>
      </c>
      <c r="AJ217" s="71">
        <v>0</v>
      </c>
      <c r="AK217" s="71">
        <v>7220669.1759514948</v>
      </c>
      <c r="AL217" s="71">
        <v>0</v>
      </c>
      <c r="AM217" s="71">
        <v>0</v>
      </c>
      <c r="AN217" s="71">
        <v>290099655.46916163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1666</v>
      </c>
      <c r="B218" s="70">
        <v>210</v>
      </c>
      <c r="C218" s="70">
        <v>16</v>
      </c>
      <c r="D218" s="70">
        <v>30</v>
      </c>
      <c r="E218" s="70">
        <v>2022</v>
      </c>
      <c r="F218" s="70" t="s">
        <v>161</v>
      </c>
      <c r="G218" s="1073" t="s">
        <v>1664</v>
      </c>
      <c r="H218" s="70" t="s">
        <v>1665</v>
      </c>
      <c r="I218" s="1066"/>
      <c r="J218" s="73"/>
      <c r="K218" s="71"/>
      <c r="L218" s="71"/>
      <c r="M218" s="71"/>
      <c r="N218" s="71"/>
      <c r="O218" s="71"/>
      <c r="P218" s="71"/>
      <c r="Q218" s="71"/>
      <c r="R218" s="71"/>
      <c r="S218" s="71"/>
      <c r="T218" s="71"/>
      <c r="U218" s="71"/>
      <c r="V218" s="71"/>
      <c r="W218" s="71"/>
      <c r="X218" s="71"/>
      <c r="Y218" s="71"/>
      <c r="Z218" s="71"/>
      <c r="AA218" s="71"/>
      <c r="AB218" s="71"/>
      <c r="AC218" s="72"/>
      <c r="AD218" s="71">
        <v>21228747.49989669</v>
      </c>
      <c r="AE218" s="71">
        <v>628248.94064274523</v>
      </c>
      <c r="AF218" s="71">
        <v>458552.26066163555</v>
      </c>
      <c r="AG218" s="71">
        <v>10315806.812122349</v>
      </c>
      <c r="AH218" s="71">
        <v>13048871.383622997</v>
      </c>
      <c r="AI218" s="71">
        <v>0</v>
      </c>
      <c r="AJ218" s="71">
        <v>0</v>
      </c>
      <c r="AK218" s="71">
        <v>993505.40316834708</v>
      </c>
      <c r="AL218" s="71">
        <v>0</v>
      </c>
      <c r="AM218" s="71">
        <v>0</v>
      </c>
      <c r="AN218" s="71">
        <v>46673732.300114766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1662</v>
      </c>
      <c r="B219" s="70">
        <v>211</v>
      </c>
      <c r="C219" s="70">
        <v>16</v>
      </c>
      <c r="D219" s="70">
        <v>31</v>
      </c>
      <c r="E219" s="70">
        <v>2022</v>
      </c>
      <c r="F219" s="70" t="s">
        <v>161</v>
      </c>
      <c r="G219" s="1073" t="s">
        <v>1660</v>
      </c>
      <c r="H219" s="70" t="s">
        <v>1661</v>
      </c>
      <c r="I219" s="1066"/>
      <c r="J219" s="73"/>
      <c r="K219" s="71"/>
      <c r="L219" s="71"/>
      <c r="M219" s="71"/>
      <c r="N219" s="71"/>
      <c r="O219" s="71"/>
      <c r="P219" s="71"/>
      <c r="Q219" s="71"/>
      <c r="R219" s="71"/>
      <c r="S219" s="71"/>
      <c r="T219" s="71"/>
      <c r="U219" s="71"/>
      <c r="V219" s="71"/>
      <c r="W219" s="71"/>
      <c r="X219" s="71"/>
      <c r="Y219" s="71"/>
      <c r="Z219" s="71"/>
      <c r="AA219" s="71"/>
      <c r="AB219" s="71"/>
      <c r="AC219" s="72"/>
      <c r="AD219" s="71">
        <v>1535287.0825346611</v>
      </c>
      <c r="AE219" s="71">
        <v>1265346.4579142614</v>
      </c>
      <c r="AF219" s="71">
        <v>347189.56878666696</v>
      </c>
      <c r="AG219" s="71">
        <v>30084815.743028063</v>
      </c>
      <c r="AH219" s="71">
        <v>18909367.736785572</v>
      </c>
      <c r="AI219" s="71">
        <v>0</v>
      </c>
      <c r="AJ219" s="71">
        <v>0</v>
      </c>
      <c r="AK219" s="71">
        <v>1029273.6637191182</v>
      </c>
      <c r="AL219" s="71">
        <v>0</v>
      </c>
      <c r="AM219" s="71">
        <v>0</v>
      </c>
      <c r="AN219" s="71">
        <v>53171280.252768338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2268</v>
      </c>
      <c r="H6" s="77" t="s">
        <v>2269</v>
      </c>
      <c r="I6" s="77" t="s">
        <v>2435</v>
      </c>
      <c r="J6" s="77" t="s">
        <v>2436</v>
      </c>
      <c r="K6" s="1080">
        <v>60</v>
      </c>
      <c r="L6" s="1081">
        <v>18</v>
      </c>
      <c r="M6" s="1044"/>
      <c r="N6" s="988">
        <v>1</v>
      </c>
      <c r="O6" s="77" t="s">
        <v>1701</v>
      </c>
      <c r="P6" s="77" t="s">
        <v>1702</v>
      </c>
      <c r="Q6" s="77" t="s">
        <v>1501</v>
      </c>
      <c r="R6" s="16"/>
      <c r="S6" s="77">
        <v>1</v>
      </c>
      <c r="T6" s="77" t="s">
        <v>2268</v>
      </c>
      <c r="U6" s="77" t="s">
        <v>2269</v>
      </c>
      <c r="V6" s="77" t="s">
        <v>1501</v>
      </c>
      <c r="W6" s="16"/>
      <c r="X6" s="77">
        <v>1</v>
      </c>
      <c r="Y6" s="692" t="s">
        <v>1701</v>
      </c>
      <c r="Z6" s="77" t="s">
        <v>1702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1724</v>
      </c>
      <c r="P7" s="77" t="s">
        <v>1725</v>
      </c>
      <c r="Q7" s="77" t="s">
        <v>1501</v>
      </c>
      <c r="R7" s="16"/>
      <c r="S7" s="77">
        <v>2</v>
      </c>
      <c r="T7" s="76" t="s">
        <v>795</v>
      </c>
      <c r="U7" s="77" t="s">
        <v>1503</v>
      </c>
      <c r="V7" s="77" t="s">
        <v>1503</v>
      </c>
      <c r="W7" s="16"/>
      <c r="X7" s="77">
        <v>2</v>
      </c>
      <c r="Y7" s="692" t="s">
        <v>1724</v>
      </c>
      <c r="Z7" s="77" t="s">
        <v>1725</v>
      </c>
      <c r="AA7" s="77" t="s">
        <v>1501</v>
      </c>
      <c r="AB7" s="16"/>
      <c r="AC7" s="77">
        <v>2</v>
      </c>
      <c r="AD7" s="77" t="s">
        <v>2414</v>
      </c>
      <c r="AE7" s="77" t="s">
        <v>2415</v>
      </c>
      <c r="AF7" s="77" t="s">
        <v>1501</v>
      </c>
    </row>
    <row r="8" spans="1:32" ht="12">
      <c r="A8" s="16"/>
      <c r="B8" s="16"/>
      <c r="C8" s="16"/>
      <c r="D8" s="16"/>
      <c r="F8" s="16"/>
      <c r="G8" s="16"/>
      <c r="H8" s="16"/>
      <c r="I8" s="16"/>
      <c r="J8" s="16"/>
      <c r="K8" s="1044"/>
      <c r="L8" s="1044"/>
      <c r="M8" s="1044"/>
      <c r="N8" s="988">
        <v>3</v>
      </c>
      <c r="O8" s="77" t="s">
        <v>1747</v>
      </c>
      <c r="P8" s="77" t="s">
        <v>1748</v>
      </c>
      <c r="Q8" s="77" t="s">
        <v>1501</v>
      </c>
      <c r="R8" s="16"/>
      <c r="S8" s="16"/>
      <c r="T8" s="16"/>
      <c r="U8" s="16"/>
      <c r="V8" s="16"/>
      <c r="W8" s="16"/>
      <c r="X8" s="77">
        <v>3</v>
      </c>
      <c r="Y8" s="692" t="s">
        <v>1747</v>
      </c>
      <c r="Z8" s="77" t="s">
        <v>1748</v>
      </c>
      <c r="AA8" s="77" t="s">
        <v>1501</v>
      </c>
      <c r="AB8" s="16"/>
      <c r="AC8" s="77">
        <v>3</v>
      </c>
      <c r="AD8" s="77" t="s">
        <v>2386</v>
      </c>
      <c r="AE8" s="77" t="s">
        <v>2387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1770</v>
      </c>
      <c r="P9" s="77" t="s">
        <v>1771</v>
      </c>
      <c r="Q9" s="77" t="s">
        <v>1501</v>
      </c>
      <c r="R9" s="16"/>
      <c r="S9" s="16"/>
      <c r="T9" s="16"/>
      <c r="U9" s="16"/>
      <c r="V9" s="16"/>
      <c r="W9" s="16"/>
      <c r="X9" s="77">
        <v>4</v>
      </c>
      <c r="Y9" s="692" t="s">
        <v>1770</v>
      </c>
      <c r="Z9" s="77" t="s">
        <v>1771</v>
      </c>
      <c r="AA9" s="77" t="s">
        <v>1501</v>
      </c>
      <c r="AB9" s="16"/>
      <c r="AC9" s="77">
        <v>4</v>
      </c>
      <c r="AD9" s="77" t="s">
        <v>2268</v>
      </c>
      <c r="AE9" s="77" t="s">
        <v>2269</v>
      </c>
      <c r="AF9" s="77" t="s">
        <v>1501</v>
      </c>
    </row>
    <row r="10" spans="1:32" ht="12">
      <c r="A10" s="16"/>
      <c r="B10" s="16"/>
      <c r="C10" s="16"/>
      <c r="D10" s="16"/>
      <c r="F10" s="75" t="s">
        <v>1501</v>
      </c>
      <c r="G10" s="76" t="s">
        <v>2268</v>
      </c>
      <c r="H10" s="77" t="s">
        <v>2269</v>
      </c>
      <c r="I10" s="77" t="s">
        <v>2435</v>
      </c>
      <c r="J10" s="77" t="s">
        <v>2436</v>
      </c>
      <c r="K10" s="1079">
        <v>60</v>
      </c>
      <c r="L10" s="1045">
        <v>18</v>
      </c>
      <c r="M10" s="1044"/>
      <c r="N10" s="988">
        <v>5</v>
      </c>
      <c r="O10" s="77" t="s">
        <v>1793</v>
      </c>
      <c r="P10" s="77" t="s">
        <v>1794</v>
      </c>
      <c r="Q10" s="77" t="s">
        <v>1501</v>
      </c>
      <c r="R10" s="16"/>
      <c r="S10" s="16"/>
      <c r="T10" s="16"/>
      <c r="U10" s="16"/>
      <c r="V10" s="16"/>
      <c r="W10" s="16"/>
      <c r="X10" s="77">
        <v>5</v>
      </c>
      <c r="Y10" s="692" t="s">
        <v>1793</v>
      </c>
      <c r="Z10" s="77" t="s">
        <v>1794</v>
      </c>
      <c r="AA10" s="77" t="s">
        <v>1501</v>
      </c>
      <c r="AB10" s="16"/>
      <c r="AC10" s="77">
        <v>5</v>
      </c>
      <c r="AD10" s="77" t="s">
        <v>1680</v>
      </c>
      <c r="AE10" s="77" t="s">
        <v>1681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1574</v>
      </c>
      <c r="P11" s="77" t="s">
        <v>1575</v>
      </c>
      <c r="Q11" s="77" t="s">
        <v>1501</v>
      </c>
      <c r="R11" s="16"/>
      <c r="S11" s="16"/>
      <c r="T11" s="16"/>
      <c r="U11" s="16"/>
      <c r="V11" s="16"/>
      <c r="W11" s="16"/>
      <c r="X11" s="77">
        <v>6</v>
      </c>
      <c r="Y11" s="692" t="s">
        <v>1574</v>
      </c>
      <c r="Z11" s="77" t="s">
        <v>1575</v>
      </c>
      <c r="AA11" s="77" t="s">
        <v>1501</v>
      </c>
      <c r="AB11" s="16"/>
      <c r="AC11" s="77">
        <v>6</v>
      </c>
      <c r="AD11" s="77" t="s">
        <v>2418</v>
      </c>
      <c r="AE11" s="77" t="s">
        <v>2419</v>
      </c>
      <c r="AF11" s="77" t="s">
        <v>1501</v>
      </c>
    </row>
    <row r="12" spans="1:32" ht="12">
      <c r="A12" s="16"/>
      <c r="B12" s="16"/>
      <c r="C12" s="16"/>
      <c r="D12" s="16"/>
      <c r="F12" s="75" t="s">
        <v>1505</v>
      </c>
      <c r="G12" s="76" t="s">
        <v>2268</v>
      </c>
      <c r="H12" s="77"/>
      <c r="I12" s="77" t="s">
        <v>2268</v>
      </c>
      <c r="J12" s="77"/>
      <c r="K12" s="1079" t="s">
        <v>1544</v>
      </c>
      <c r="L12" s="1045"/>
      <c r="M12" s="1044"/>
      <c r="N12" s="988">
        <v>7</v>
      </c>
      <c r="O12" s="77" t="s">
        <v>1835</v>
      </c>
      <c r="P12" s="77" t="s">
        <v>1836</v>
      </c>
      <c r="Q12" s="77" t="s">
        <v>1501</v>
      </c>
      <c r="R12" s="16"/>
      <c r="S12" s="16"/>
      <c r="T12" s="16"/>
      <c r="U12" s="16"/>
      <c r="V12" s="16"/>
      <c r="W12" s="16"/>
      <c r="X12" s="77">
        <v>7</v>
      </c>
      <c r="Y12" s="692" t="s">
        <v>1835</v>
      </c>
      <c r="Z12" s="77" t="s">
        <v>1836</v>
      </c>
      <c r="AA12" s="77" t="s">
        <v>1501</v>
      </c>
      <c r="AB12" s="16"/>
      <c r="AC12" s="77">
        <v>7</v>
      </c>
      <c r="AD12" s="77" t="s">
        <v>2430</v>
      </c>
      <c r="AE12" s="77" t="s">
        <v>2431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1858</v>
      </c>
      <c r="P13" s="77" t="s">
        <v>1859</v>
      </c>
      <c r="Q13" s="77" t="s">
        <v>1501</v>
      </c>
      <c r="R13" s="16"/>
      <c r="S13" s="16"/>
      <c r="T13" s="16"/>
      <c r="U13" s="16"/>
      <c r="V13" s="16"/>
      <c r="W13" s="16"/>
      <c r="X13" s="77">
        <v>8</v>
      </c>
      <c r="Y13" s="692" t="s">
        <v>1858</v>
      </c>
      <c r="Z13" s="77" t="s">
        <v>1859</v>
      </c>
      <c r="AA13" s="77" t="s">
        <v>1501</v>
      </c>
      <c r="AB13" s="16"/>
      <c r="AC13" s="77">
        <v>8</v>
      </c>
      <c r="AD13" s="77" t="s">
        <v>2426</v>
      </c>
      <c r="AE13" s="77" t="s">
        <v>2427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1881</v>
      </c>
      <c r="P14" s="77" t="s">
        <v>1882</v>
      </c>
      <c r="Q14" s="77" t="s">
        <v>1501</v>
      </c>
      <c r="R14" s="16"/>
      <c r="S14" s="16"/>
      <c r="T14" s="16"/>
      <c r="U14" s="16"/>
      <c r="V14" s="16"/>
      <c r="W14" s="16"/>
      <c r="X14" s="77">
        <v>9</v>
      </c>
      <c r="Y14" s="692" t="s">
        <v>1881</v>
      </c>
      <c r="Z14" s="77" t="s">
        <v>1882</v>
      </c>
      <c r="AA14" s="77" t="s">
        <v>1501</v>
      </c>
      <c r="AB14" s="16"/>
      <c r="AC14" s="77">
        <v>9</v>
      </c>
      <c r="AD14" s="77" t="s">
        <v>1644</v>
      </c>
      <c r="AE14" s="77" t="s">
        <v>1645</v>
      </c>
      <c r="AF14" s="77" t="s">
        <v>1501</v>
      </c>
    </row>
    <row r="15" spans="1:32" ht="12">
      <c r="A15" s="16"/>
      <c r="B15" s="16"/>
      <c r="C15" s="16"/>
      <c r="D15" s="16"/>
      <c r="E15" s="16"/>
      <c r="F15" s="16"/>
      <c r="G15" s="16"/>
      <c r="H15" s="16"/>
      <c r="I15" s="16"/>
      <c r="J15" s="16"/>
      <c r="K15" s="1044"/>
      <c r="L15" s="1044"/>
      <c r="M15" s="1044"/>
      <c r="N15" s="988">
        <v>10</v>
      </c>
      <c r="O15" s="77" t="s">
        <v>1904</v>
      </c>
      <c r="P15" s="77" t="s">
        <v>1905</v>
      </c>
      <c r="Q15" s="77" t="s">
        <v>1501</v>
      </c>
      <c r="R15" s="16"/>
      <c r="S15" s="16"/>
      <c r="T15" s="16"/>
      <c r="U15" s="16"/>
      <c r="V15" s="16"/>
      <c r="W15" s="16"/>
      <c r="X15" s="77">
        <v>10</v>
      </c>
      <c r="Y15" s="692" t="s">
        <v>1904</v>
      </c>
      <c r="Z15" s="77" t="s">
        <v>1905</v>
      </c>
      <c r="AA15" s="77" t="s">
        <v>1501</v>
      </c>
      <c r="AB15" s="16"/>
      <c r="AC15" s="77">
        <v>10</v>
      </c>
      <c r="AD15" s="77" t="s">
        <v>1668</v>
      </c>
      <c r="AE15" s="77" t="s">
        <v>1669</v>
      </c>
      <c r="AF15" s="77" t="s">
        <v>1501</v>
      </c>
    </row>
    <row r="16" spans="1:32" ht="12">
      <c r="A16" s="16"/>
      <c r="B16" s="16"/>
      <c r="C16" s="16"/>
      <c r="D16" s="16"/>
      <c r="E16" s="16"/>
      <c r="F16" s="16"/>
      <c r="G16" s="16"/>
      <c r="H16" s="16"/>
      <c r="I16" s="16"/>
      <c r="J16" s="16"/>
      <c r="K16" s="1044"/>
      <c r="L16" s="1044"/>
      <c r="M16" s="1044"/>
      <c r="N16" s="988">
        <v>11</v>
      </c>
      <c r="O16" s="77" t="s">
        <v>1927</v>
      </c>
      <c r="P16" s="77" t="s">
        <v>1928</v>
      </c>
      <c r="Q16" s="77" t="s">
        <v>1501</v>
      </c>
      <c r="R16" s="16"/>
      <c r="S16" s="16"/>
      <c r="T16" s="16"/>
      <c r="U16" s="16"/>
      <c r="V16" s="16"/>
      <c r="W16" s="16"/>
      <c r="X16" s="77">
        <v>11</v>
      </c>
      <c r="Y16" s="692" t="s">
        <v>1927</v>
      </c>
      <c r="Z16" s="77" t="s">
        <v>1928</v>
      </c>
      <c r="AA16" s="77" t="s">
        <v>1501</v>
      </c>
      <c r="AB16" s="16"/>
      <c r="AC16" s="77">
        <v>11</v>
      </c>
      <c r="AD16" s="77" t="s">
        <v>1692</v>
      </c>
      <c r="AE16" s="77" t="s">
        <v>1693</v>
      </c>
      <c r="AF16" s="77" t="s">
        <v>1501</v>
      </c>
    </row>
    <row r="17" spans="1:32" ht="12">
      <c r="A17" s="16"/>
      <c r="B17" s="16"/>
      <c r="C17" s="16"/>
      <c r="D17" s="16"/>
      <c r="E17" s="16"/>
      <c r="F17" s="16"/>
      <c r="G17" s="16"/>
      <c r="H17" s="16"/>
      <c r="I17" s="16"/>
      <c r="J17" s="16"/>
      <c r="K17" s="1044"/>
      <c r="L17" s="1044"/>
      <c r="M17" s="1044"/>
      <c r="N17" s="988">
        <v>12</v>
      </c>
      <c r="O17" s="77" t="s">
        <v>1950</v>
      </c>
      <c r="P17" s="77" t="s">
        <v>1951</v>
      </c>
      <c r="Q17" s="77" t="s">
        <v>1501</v>
      </c>
      <c r="R17" s="16"/>
      <c r="S17" s="16"/>
      <c r="T17" s="16"/>
      <c r="U17" s="16"/>
      <c r="V17" s="16"/>
      <c r="W17" s="16"/>
      <c r="X17" s="77">
        <v>12</v>
      </c>
      <c r="Y17" s="692" t="s">
        <v>1950</v>
      </c>
      <c r="Z17" s="77" t="s">
        <v>1951</v>
      </c>
      <c r="AA17" s="77" t="s">
        <v>1501</v>
      </c>
      <c r="AB17" s="16"/>
      <c r="AC17" s="77">
        <v>12</v>
      </c>
      <c r="AD17" s="77" t="s">
        <v>1672</v>
      </c>
      <c r="AE17" s="77" t="s">
        <v>1673</v>
      </c>
      <c r="AF17" s="77" t="s">
        <v>1501</v>
      </c>
    </row>
    <row r="18" spans="1:32" ht="12">
      <c r="A18" s="16"/>
      <c r="B18" s="16"/>
      <c r="C18" s="16"/>
      <c r="D18" s="16"/>
      <c r="E18" s="16"/>
      <c r="F18" s="16"/>
      <c r="G18" s="16"/>
      <c r="H18" s="16"/>
      <c r="I18" s="16"/>
      <c r="J18" s="16"/>
      <c r="K18" s="1044"/>
      <c r="L18" s="1044"/>
      <c r="M18" s="1044"/>
      <c r="N18" s="988">
        <v>13</v>
      </c>
      <c r="O18" s="77" t="s">
        <v>1641</v>
      </c>
      <c r="P18" s="77" t="s">
        <v>1642</v>
      </c>
      <c r="Q18" s="77" t="s">
        <v>1501</v>
      </c>
      <c r="R18" s="16"/>
      <c r="S18" s="16"/>
      <c r="T18" s="16"/>
      <c r="U18" s="16"/>
      <c r="V18" s="16"/>
      <c r="W18" s="16"/>
      <c r="X18" s="77">
        <v>13</v>
      </c>
      <c r="Y18" s="692" t="s">
        <v>1641</v>
      </c>
      <c r="Z18" s="77" t="s">
        <v>1642</v>
      </c>
      <c r="AA18" s="77" t="s">
        <v>1501</v>
      </c>
      <c r="AB18" s="16"/>
      <c r="AC18" s="77">
        <v>13</v>
      </c>
      <c r="AD18" s="77" t="s">
        <v>2406</v>
      </c>
      <c r="AE18" s="77" t="s">
        <v>2407</v>
      </c>
      <c r="AF18" s="77" t="s">
        <v>1501</v>
      </c>
    </row>
    <row r="19" spans="1:32" ht="12">
      <c r="A19" s="16"/>
      <c r="B19" s="16"/>
      <c r="C19" s="16"/>
      <c r="D19" s="16"/>
      <c r="E19" s="16"/>
      <c r="F19" s="16"/>
      <c r="G19" s="16"/>
      <c r="H19" s="16"/>
      <c r="I19" s="16"/>
      <c r="J19" s="16"/>
      <c r="K19" s="1044"/>
      <c r="L19" s="1044"/>
      <c r="M19" s="1044"/>
      <c r="N19" s="988">
        <v>14</v>
      </c>
      <c r="O19" s="77" t="s">
        <v>1992</v>
      </c>
      <c r="P19" s="77" t="s">
        <v>1993</v>
      </c>
      <c r="Q19" s="77" t="s">
        <v>1501</v>
      </c>
      <c r="R19" s="16"/>
      <c r="S19" s="16"/>
      <c r="T19" s="16"/>
      <c r="U19" s="16"/>
      <c r="V19" s="16"/>
      <c r="W19" s="16"/>
      <c r="X19" s="77">
        <v>14</v>
      </c>
      <c r="Y19" s="692" t="s">
        <v>1992</v>
      </c>
      <c r="Z19" s="77" t="s">
        <v>1993</v>
      </c>
      <c r="AA19" s="77" t="s">
        <v>1501</v>
      </c>
      <c r="AB19" s="16"/>
      <c r="AC19" s="77">
        <v>14</v>
      </c>
      <c r="AD19" s="77" t="s">
        <v>2402</v>
      </c>
      <c r="AE19" s="77" t="s">
        <v>2403</v>
      </c>
      <c r="AF19" s="77" t="s">
        <v>1501</v>
      </c>
    </row>
    <row r="20" spans="1:32" ht="12">
      <c r="A20" s="16"/>
      <c r="B20" s="16"/>
      <c r="C20" s="16"/>
      <c r="D20" s="16"/>
      <c r="E20" s="16"/>
      <c r="F20" s="16"/>
      <c r="G20" s="16"/>
      <c r="H20" s="16"/>
      <c r="I20" s="16"/>
      <c r="J20" s="16"/>
      <c r="K20" s="1044"/>
      <c r="L20" s="1044"/>
      <c r="M20" s="1044"/>
      <c r="N20" s="988">
        <v>15</v>
      </c>
      <c r="O20" s="77" t="s">
        <v>2015</v>
      </c>
      <c r="P20" s="77" t="s">
        <v>2016</v>
      </c>
      <c r="Q20" s="77" t="s">
        <v>1501</v>
      </c>
      <c r="R20" s="16"/>
      <c r="S20" s="16"/>
      <c r="T20" s="16"/>
      <c r="U20" s="16"/>
      <c r="V20" s="16"/>
      <c r="W20" s="16"/>
      <c r="X20" s="77">
        <v>15</v>
      </c>
      <c r="Y20" s="692" t="s">
        <v>2015</v>
      </c>
      <c r="Z20" s="77" t="s">
        <v>2016</v>
      </c>
      <c r="AA20" s="77" t="s">
        <v>1501</v>
      </c>
      <c r="AB20" s="16"/>
      <c r="AC20" s="77">
        <v>15</v>
      </c>
      <c r="AD20" s="77" t="s">
        <v>2398</v>
      </c>
      <c r="AE20" s="77" t="s">
        <v>2399</v>
      </c>
      <c r="AF20" s="77" t="s">
        <v>1501</v>
      </c>
    </row>
    <row r="21" spans="1:32" ht="12">
      <c r="A21" s="16"/>
      <c r="B21" s="16"/>
      <c r="C21" s="16"/>
      <c r="D21" s="16"/>
      <c r="E21" s="16"/>
      <c r="F21" s="16"/>
      <c r="G21" s="16"/>
      <c r="H21" s="16"/>
      <c r="I21" s="16"/>
      <c r="J21" s="16"/>
      <c r="K21" s="1044"/>
      <c r="L21" s="1044"/>
      <c r="M21" s="1044"/>
      <c r="N21" s="988">
        <v>16</v>
      </c>
      <c r="O21" s="77" t="s">
        <v>2038</v>
      </c>
      <c r="P21" s="77" t="s">
        <v>2039</v>
      </c>
      <c r="Q21" s="77" t="s">
        <v>1501</v>
      </c>
      <c r="R21" s="16"/>
      <c r="S21" s="16"/>
      <c r="T21" s="16"/>
      <c r="U21" s="16"/>
      <c r="V21" s="16"/>
      <c r="W21" s="16"/>
      <c r="X21" s="77">
        <v>16</v>
      </c>
      <c r="Y21" s="692" t="s">
        <v>2038</v>
      </c>
      <c r="Z21" s="77" t="s">
        <v>2039</v>
      </c>
      <c r="AA21" s="77" t="s">
        <v>1501</v>
      </c>
      <c r="AB21" s="16"/>
      <c r="AC21" s="77">
        <v>16</v>
      </c>
      <c r="AD21" s="77" t="s">
        <v>1652</v>
      </c>
      <c r="AE21" s="77" t="s">
        <v>1653</v>
      </c>
      <c r="AF21" s="77" t="s">
        <v>1501</v>
      </c>
    </row>
    <row r="22" spans="1:32" ht="12">
      <c r="A22" s="16"/>
      <c r="B22" s="16"/>
      <c r="C22" s="16"/>
      <c r="D22" s="16"/>
      <c r="E22" s="16"/>
      <c r="F22" s="16"/>
      <c r="G22" s="16"/>
      <c r="H22" s="16"/>
      <c r="I22" s="16"/>
      <c r="J22" s="16"/>
      <c r="K22" s="1044"/>
      <c r="L22" s="1044"/>
      <c r="M22" s="1044"/>
      <c r="N22" s="988">
        <v>17</v>
      </c>
      <c r="O22" s="77" t="s">
        <v>2061</v>
      </c>
      <c r="P22" s="77" t="s">
        <v>2062</v>
      </c>
      <c r="Q22" s="77" t="s">
        <v>1501</v>
      </c>
      <c r="R22" s="16"/>
      <c r="S22" s="16"/>
      <c r="T22" s="16"/>
      <c r="U22" s="16"/>
      <c r="V22" s="16"/>
      <c r="W22" s="16"/>
      <c r="X22" s="77">
        <v>17</v>
      </c>
      <c r="Y22" s="692" t="s">
        <v>2061</v>
      </c>
      <c r="Z22" s="77" t="s">
        <v>2062</v>
      </c>
      <c r="AA22" s="77" t="s">
        <v>1501</v>
      </c>
      <c r="AB22" s="16"/>
      <c r="AC22" s="77">
        <v>17</v>
      </c>
      <c r="AD22" s="77" t="s">
        <v>1688</v>
      </c>
      <c r="AE22" s="77" t="s">
        <v>1689</v>
      </c>
      <c r="AF22" s="77" t="s">
        <v>1501</v>
      </c>
    </row>
    <row r="23" spans="1:32" ht="12">
      <c r="A23" s="16"/>
      <c r="B23" s="16"/>
      <c r="C23" s="16"/>
      <c r="D23" s="16"/>
      <c r="E23" s="16"/>
      <c r="F23" s="16"/>
      <c r="G23" s="16"/>
      <c r="H23" s="16"/>
      <c r="I23" s="16"/>
      <c r="J23" s="16"/>
      <c r="K23" s="1044"/>
      <c r="L23" s="1044"/>
      <c r="M23" s="1044"/>
      <c r="N23" s="988">
        <v>18</v>
      </c>
      <c r="O23" s="77" t="s">
        <v>2084</v>
      </c>
      <c r="P23" s="77" t="s">
        <v>2085</v>
      </c>
      <c r="Q23" s="77" t="s">
        <v>1501</v>
      </c>
      <c r="R23" s="16"/>
      <c r="S23" s="16"/>
      <c r="T23" s="16"/>
      <c r="U23" s="16"/>
      <c r="V23" s="16"/>
      <c r="W23" s="16"/>
      <c r="X23" s="77">
        <v>18</v>
      </c>
      <c r="Y23" s="692" t="s">
        <v>2084</v>
      </c>
      <c r="Z23" s="77" t="s">
        <v>2085</v>
      </c>
      <c r="AA23" s="77" t="s">
        <v>1501</v>
      </c>
      <c r="AB23" s="16"/>
      <c r="AC23" s="77">
        <v>18</v>
      </c>
      <c r="AD23" s="77" t="s">
        <v>1696</v>
      </c>
      <c r="AE23" s="77" t="s">
        <v>1697</v>
      </c>
      <c r="AF23" s="77" t="s">
        <v>1501</v>
      </c>
    </row>
    <row r="24" spans="1:32" ht="12">
      <c r="A24" s="16"/>
      <c r="B24" s="16"/>
      <c r="C24" s="16"/>
      <c r="D24" s="16"/>
      <c r="E24" s="16"/>
      <c r="F24" s="16"/>
      <c r="G24" s="16"/>
      <c r="H24" s="16"/>
      <c r="I24" s="16"/>
      <c r="J24" s="16"/>
      <c r="K24" s="1044"/>
      <c r="L24" s="1044"/>
      <c r="M24" s="1044"/>
      <c r="N24" s="988">
        <v>19</v>
      </c>
      <c r="O24" s="77" t="s">
        <v>2107</v>
      </c>
      <c r="P24" s="77" t="s">
        <v>2108</v>
      </c>
      <c r="Q24" s="77" t="s">
        <v>1501</v>
      </c>
      <c r="R24" s="16"/>
      <c r="S24" s="16"/>
      <c r="T24" s="16"/>
      <c r="U24" s="16"/>
      <c r="V24" s="16"/>
      <c r="W24" s="16"/>
      <c r="X24" s="77">
        <v>19</v>
      </c>
      <c r="Y24" s="692" t="s">
        <v>2107</v>
      </c>
      <c r="Z24" s="77" t="s">
        <v>2108</v>
      </c>
      <c r="AA24" s="77" t="s">
        <v>1501</v>
      </c>
      <c r="AB24" s="16"/>
      <c r="AC24" s="77">
        <v>19</v>
      </c>
      <c r="AD24" s="77" t="s">
        <v>1684</v>
      </c>
      <c r="AE24" s="77" t="s">
        <v>1685</v>
      </c>
      <c r="AF24" s="77" t="s">
        <v>1501</v>
      </c>
    </row>
    <row r="25" spans="1:32" ht="12">
      <c r="A25" s="16"/>
      <c r="B25" s="16"/>
      <c r="C25" s="16"/>
      <c r="D25" s="16"/>
      <c r="E25" s="16"/>
      <c r="F25" s="16"/>
      <c r="G25" s="16"/>
      <c r="H25" s="16"/>
      <c r="I25" s="16"/>
      <c r="J25" s="16"/>
      <c r="K25" s="1044"/>
      <c r="L25" s="1044"/>
      <c r="M25" s="1044"/>
      <c r="N25" s="988">
        <v>20</v>
      </c>
      <c r="O25" s="77" t="s">
        <v>2130</v>
      </c>
      <c r="P25" s="77" t="s">
        <v>2131</v>
      </c>
      <c r="Q25" s="77" t="s">
        <v>1501</v>
      </c>
      <c r="R25" s="16"/>
      <c r="S25" s="16"/>
      <c r="T25" s="16"/>
      <c r="U25" s="16"/>
      <c r="V25" s="16"/>
      <c r="W25" s="16"/>
      <c r="X25" s="77">
        <v>20</v>
      </c>
      <c r="Y25" s="692" t="s">
        <v>2130</v>
      </c>
      <c r="Z25" s="77" t="s">
        <v>2131</v>
      </c>
      <c r="AA25" s="77" t="s">
        <v>1501</v>
      </c>
      <c r="AB25" s="16"/>
      <c r="AC25" s="77">
        <v>20</v>
      </c>
      <c r="AD25" s="77" t="s">
        <v>2382</v>
      </c>
      <c r="AE25" s="77" t="s">
        <v>2383</v>
      </c>
      <c r="AF25" s="77" t="s">
        <v>1501</v>
      </c>
    </row>
    <row r="26" spans="1:32" ht="12">
      <c r="A26" s="16"/>
      <c r="B26" s="16"/>
      <c r="C26" s="16"/>
      <c r="D26" s="16"/>
      <c r="E26" s="16"/>
      <c r="F26" s="16"/>
      <c r="G26" s="16"/>
      <c r="H26" s="16"/>
      <c r="I26" s="16"/>
      <c r="J26" s="16"/>
      <c r="K26" s="1044"/>
      <c r="L26" s="1044"/>
      <c r="M26" s="1044"/>
      <c r="N26" s="988">
        <v>21</v>
      </c>
      <c r="O26" s="77" t="s">
        <v>2153</v>
      </c>
      <c r="P26" s="77" t="s">
        <v>2154</v>
      </c>
      <c r="Q26" s="77" t="s">
        <v>1501</v>
      </c>
      <c r="R26" s="16"/>
      <c r="S26" s="16"/>
      <c r="T26" s="16"/>
      <c r="U26" s="16"/>
      <c r="V26" s="16"/>
      <c r="W26" s="16"/>
      <c r="X26" s="77">
        <v>21</v>
      </c>
      <c r="Y26" s="692" t="s">
        <v>2153</v>
      </c>
      <c r="Z26" s="77" t="s">
        <v>2154</v>
      </c>
      <c r="AA26" s="77" t="s">
        <v>1501</v>
      </c>
      <c r="AB26" s="16"/>
      <c r="AC26" s="77">
        <v>21</v>
      </c>
      <c r="AD26" s="77" t="s">
        <v>1656</v>
      </c>
      <c r="AE26" s="77" t="s">
        <v>1657</v>
      </c>
      <c r="AF26" s="77" t="s">
        <v>1501</v>
      </c>
    </row>
    <row r="27" spans="1:32" ht="12">
      <c r="A27" s="16"/>
      <c r="B27" s="16"/>
      <c r="C27" s="16"/>
      <c r="D27" s="16"/>
      <c r="E27" s="16"/>
      <c r="F27" s="16"/>
      <c r="G27" s="16"/>
      <c r="H27" s="16"/>
      <c r="I27" s="16"/>
      <c r="J27" s="16"/>
      <c r="K27" s="1044"/>
      <c r="L27" s="1044"/>
      <c r="M27" s="1044"/>
      <c r="N27" s="988">
        <v>22</v>
      </c>
      <c r="O27" s="77" t="s">
        <v>2176</v>
      </c>
      <c r="P27" s="77" t="s">
        <v>2177</v>
      </c>
      <c r="Q27" s="77" t="s">
        <v>1501</v>
      </c>
      <c r="R27" s="16"/>
      <c r="S27" s="16"/>
      <c r="T27" s="16"/>
      <c r="U27" s="16"/>
      <c r="V27" s="16"/>
      <c r="W27" s="16"/>
      <c r="X27" s="77">
        <v>22</v>
      </c>
      <c r="Y27" s="692" t="s">
        <v>2176</v>
      </c>
      <c r="Z27" s="77" t="s">
        <v>2177</v>
      </c>
      <c r="AA27" s="77" t="s">
        <v>1501</v>
      </c>
      <c r="AB27" s="16"/>
      <c r="AC27" s="77">
        <v>22</v>
      </c>
      <c r="AD27" s="77" t="s">
        <v>1648</v>
      </c>
      <c r="AE27" s="77" t="s">
        <v>1649</v>
      </c>
      <c r="AF27" s="77" t="s">
        <v>1501</v>
      </c>
    </row>
    <row r="28" spans="1:32" ht="12">
      <c r="A28" s="16"/>
      <c r="B28" s="16"/>
      <c r="C28" s="16"/>
      <c r="D28" s="16"/>
      <c r="E28" s="16"/>
      <c r="F28" s="16"/>
      <c r="G28" s="16"/>
      <c r="H28" s="16"/>
      <c r="I28" s="16"/>
      <c r="J28" s="16"/>
      <c r="K28" s="1044"/>
      <c r="L28" s="1044"/>
      <c r="M28" s="1044"/>
      <c r="N28" s="988">
        <v>23</v>
      </c>
      <c r="O28" s="77" t="s">
        <v>2199</v>
      </c>
      <c r="P28" s="77" t="s">
        <v>2200</v>
      </c>
      <c r="Q28" s="77" t="s">
        <v>1501</v>
      </c>
      <c r="R28" s="16"/>
      <c r="S28" s="16"/>
      <c r="T28" s="16"/>
      <c r="U28" s="16"/>
      <c r="V28" s="16"/>
      <c r="W28" s="16"/>
      <c r="X28" s="77">
        <v>23</v>
      </c>
      <c r="Y28" s="692" t="s">
        <v>2199</v>
      </c>
      <c r="Z28" s="77" t="s">
        <v>2200</v>
      </c>
      <c r="AA28" s="77" t="s">
        <v>1501</v>
      </c>
      <c r="AB28" s="16"/>
      <c r="AC28" s="77">
        <v>23</v>
      </c>
      <c r="AD28" s="77" t="s">
        <v>2410</v>
      </c>
      <c r="AE28" s="77" t="s">
        <v>2411</v>
      </c>
      <c r="AF28" s="77" t="s">
        <v>1501</v>
      </c>
    </row>
    <row r="29" spans="1:32" ht="12">
      <c r="A29" s="16"/>
      <c r="B29" s="16"/>
      <c r="C29" s="16"/>
      <c r="D29" s="16"/>
      <c r="E29" s="16"/>
      <c r="F29" s="16"/>
      <c r="G29" s="16"/>
      <c r="H29" s="16"/>
      <c r="I29" s="16"/>
      <c r="J29" s="16"/>
      <c r="K29" s="1044"/>
      <c r="L29" s="1044"/>
      <c r="M29" s="1044"/>
      <c r="N29" s="988">
        <v>24</v>
      </c>
      <c r="O29" s="77" t="s">
        <v>2222</v>
      </c>
      <c r="P29" s="77" t="s">
        <v>2223</v>
      </c>
      <c r="Q29" s="77" t="s">
        <v>1501</v>
      </c>
      <c r="R29" s="16"/>
      <c r="S29" s="16"/>
      <c r="T29" s="16"/>
      <c r="U29" s="16"/>
      <c r="V29" s="16"/>
      <c r="W29" s="16"/>
      <c r="X29" s="77">
        <v>24</v>
      </c>
      <c r="Y29" s="692" t="s">
        <v>2222</v>
      </c>
      <c r="Z29" s="77" t="s">
        <v>2223</v>
      </c>
      <c r="AA29" s="77" t="s">
        <v>1501</v>
      </c>
      <c r="AB29" s="16"/>
      <c r="AC29" s="77">
        <v>24</v>
      </c>
      <c r="AD29" s="77" t="s">
        <v>1636</v>
      </c>
      <c r="AE29" s="77" t="s">
        <v>1637</v>
      </c>
      <c r="AF29" s="77" t="s">
        <v>1501</v>
      </c>
    </row>
    <row r="30" spans="1:32" ht="12">
      <c r="A30" s="16"/>
      <c r="B30" s="16"/>
      <c r="C30" s="16"/>
      <c r="D30" s="16"/>
      <c r="E30" s="16"/>
      <c r="F30" s="16"/>
      <c r="G30" s="16"/>
      <c r="H30" s="16"/>
      <c r="I30" s="16"/>
      <c r="J30" s="16"/>
      <c r="K30" s="1044"/>
      <c r="L30" s="1044"/>
      <c r="M30" s="1044"/>
      <c r="N30" s="988">
        <v>25</v>
      </c>
      <c r="O30" s="77" t="s">
        <v>2245</v>
      </c>
      <c r="P30" s="77" t="s">
        <v>2246</v>
      </c>
      <c r="Q30" s="77" t="s">
        <v>1501</v>
      </c>
      <c r="R30" s="16"/>
      <c r="S30" s="16"/>
      <c r="T30" s="16"/>
      <c r="U30" s="16"/>
      <c r="V30" s="16"/>
      <c r="W30" s="16"/>
      <c r="X30" s="77">
        <v>25</v>
      </c>
      <c r="Y30" s="692" t="s">
        <v>2245</v>
      </c>
      <c r="Z30" s="77" t="s">
        <v>2246</v>
      </c>
      <c r="AA30" s="77" t="s">
        <v>1501</v>
      </c>
      <c r="AB30" s="16"/>
      <c r="AC30" s="77">
        <v>25</v>
      </c>
      <c r="AD30" s="77" t="s">
        <v>1555</v>
      </c>
      <c r="AE30" s="77" t="s">
        <v>1556</v>
      </c>
      <c r="AF30" s="77" t="s">
        <v>1501</v>
      </c>
    </row>
    <row r="31" spans="1:32" ht="12">
      <c r="A31" s="16"/>
      <c r="B31" s="16"/>
      <c r="C31" s="16"/>
      <c r="D31" s="16"/>
      <c r="E31" s="16"/>
      <c r="F31" s="16"/>
      <c r="G31" s="16"/>
      <c r="H31" s="16"/>
      <c r="I31" s="16"/>
      <c r="J31" s="16"/>
      <c r="K31" s="1044"/>
      <c r="L31" s="1044"/>
      <c r="M31" s="1044"/>
      <c r="N31" s="988">
        <v>26</v>
      </c>
      <c r="O31" s="77" t="s">
        <v>2268</v>
      </c>
      <c r="P31" s="77" t="s">
        <v>2269</v>
      </c>
      <c r="Q31" s="77" t="s">
        <v>1501</v>
      </c>
      <c r="R31" s="16"/>
      <c r="S31" s="16"/>
      <c r="T31" s="16"/>
      <c r="U31" s="16"/>
      <c r="V31" s="16"/>
      <c r="W31" s="16"/>
      <c r="X31" s="77">
        <v>26</v>
      </c>
      <c r="Y31" s="692" t="s">
        <v>2268</v>
      </c>
      <c r="Z31" s="77" t="s">
        <v>2269</v>
      </c>
      <c r="AA31" s="77" t="s">
        <v>1501</v>
      </c>
      <c r="AB31" s="16"/>
      <c r="AC31" s="77">
        <v>26</v>
      </c>
      <c r="AD31" s="77" t="s">
        <v>2422</v>
      </c>
      <c r="AE31" s="77" t="s">
        <v>2423</v>
      </c>
      <c r="AF31" s="77" t="s">
        <v>1501</v>
      </c>
    </row>
    <row r="32" spans="1:32" ht="12">
      <c r="A32" s="16"/>
      <c r="B32" s="16"/>
      <c r="C32" s="16"/>
      <c r="D32" s="16"/>
      <c r="E32" s="16"/>
      <c r="F32" s="16"/>
      <c r="G32" s="16"/>
      <c r="H32" s="16"/>
      <c r="I32" s="16"/>
      <c r="J32" s="16"/>
      <c r="K32" s="1044"/>
      <c r="L32" s="1044"/>
      <c r="M32" s="1044"/>
      <c r="N32" s="988">
        <v>27</v>
      </c>
      <c r="O32" s="77" t="s">
        <v>2291</v>
      </c>
      <c r="P32" s="77" t="s">
        <v>2292</v>
      </c>
      <c r="Q32" s="77" t="s">
        <v>1501</v>
      </c>
      <c r="R32" s="16"/>
      <c r="S32" s="16"/>
      <c r="T32" s="16"/>
      <c r="U32" s="16"/>
      <c r="V32" s="16"/>
      <c r="W32" s="16"/>
      <c r="X32" s="77">
        <v>27</v>
      </c>
      <c r="Y32" s="692" t="s">
        <v>2291</v>
      </c>
      <c r="Z32" s="77" t="s">
        <v>2292</v>
      </c>
      <c r="AA32" s="77" t="s">
        <v>1501</v>
      </c>
      <c r="AB32" s="16"/>
      <c r="AC32" s="77">
        <v>27</v>
      </c>
      <c r="AD32" s="77" t="s">
        <v>2390</v>
      </c>
      <c r="AE32" s="77" t="s">
        <v>2391</v>
      </c>
      <c r="AF32" s="77" t="s">
        <v>1501</v>
      </c>
    </row>
    <row r="33" spans="1:32" ht="12">
      <c r="A33" s="16"/>
      <c r="B33" s="16"/>
      <c r="C33" s="16"/>
      <c r="D33" s="16"/>
      <c r="E33" s="16"/>
      <c r="F33" s="16"/>
      <c r="G33" s="16"/>
      <c r="H33" s="16"/>
      <c r="I33" s="16"/>
      <c r="J33" s="16"/>
      <c r="K33" s="1044"/>
      <c r="L33" s="1044"/>
      <c r="M33" s="1044"/>
      <c r="N33" s="988">
        <v>28</v>
      </c>
      <c r="O33" s="77" t="s">
        <v>2314</v>
      </c>
      <c r="P33" s="77" t="s">
        <v>2315</v>
      </c>
      <c r="Q33" s="77" t="s">
        <v>1501</v>
      </c>
      <c r="R33" s="16"/>
      <c r="S33" s="16"/>
      <c r="T33" s="16"/>
      <c r="U33" s="16"/>
      <c r="V33" s="16"/>
      <c r="W33" s="16"/>
      <c r="X33" s="77">
        <v>28</v>
      </c>
      <c r="Y33" s="692" t="s">
        <v>2314</v>
      </c>
      <c r="Z33" s="77" t="s">
        <v>2315</v>
      </c>
      <c r="AA33" s="77" t="s">
        <v>1501</v>
      </c>
      <c r="AB33" s="16"/>
      <c r="AC33" s="77">
        <v>28</v>
      </c>
      <c r="AD33" s="77" t="s">
        <v>2394</v>
      </c>
      <c r="AE33" s="77" t="s">
        <v>2395</v>
      </c>
      <c r="AF33" s="77" t="s">
        <v>1501</v>
      </c>
    </row>
    <row r="34" spans="1:32" ht="12">
      <c r="A34" s="16"/>
      <c r="B34" s="16"/>
      <c r="C34" s="16"/>
      <c r="D34" s="16"/>
      <c r="E34" s="16"/>
      <c r="F34" s="16"/>
      <c r="G34" s="16"/>
      <c r="H34" s="16"/>
      <c r="I34" s="16"/>
      <c r="J34" s="16"/>
      <c r="K34" s="1044"/>
      <c r="L34" s="1044"/>
      <c r="M34" s="1044"/>
      <c r="N34" s="988">
        <v>29</v>
      </c>
      <c r="O34" s="77" t="s">
        <v>2337</v>
      </c>
      <c r="P34" s="77" t="s">
        <v>2338</v>
      </c>
      <c r="Q34" s="77" t="s">
        <v>1501</v>
      </c>
      <c r="R34" s="16"/>
      <c r="S34" s="16"/>
      <c r="T34" s="16"/>
      <c r="U34" s="16"/>
      <c r="V34" s="16"/>
      <c r="W34" s="16"/>
      <c r="X34" s="77">
        <v>29</v>
      </c>
      <c r="Y34" s="692" t="s">
        <v>2337</v>
      </c>
      <c r="Z34" s="77" t="s">
        <v>2338</v>
      </c>
      <c r="AA34" s="77" t="s">
        <v>1501</v>
      </c>
      <c r="AB34" s="16"/>
      <c r="AC34" s="77">
        <v>29</v>
      </c>
      <c r="AD34" s="77" t="s">
        <v>1676</v>
      </c>
      <c r="AE34" s="77" t="s">
        <v>1677</v>
      </c>
      <c r="AF34" s="77" t="s">
        <v>1501</v>
      </c>
    </row>
    <row r="35" spans="1:32" ht="12">
      <c r="A35" s="16"/>
      <c r="B35" s="16"/>
      <c r="C35" s="16"/>
      <c r="D35" s="16"/>
      <c r="E35" s="16"/>
      <c r="F35" s="16"/>
      <c r="G35" s="16"/>
      <c r="H35" s="16"/>
      <c r="I35" s="16"/>
      <c r="J35" s="16"/>
      <c r="K35" s="1044"/>
      <c r="L35" s="1044"/>
      <c r="M35" s="1044"/>
      <c r="N35" s="988">
        <v>30</v>
      </c>
      <c r="O35" s="77" t="s">
        <v>2360</v>
      </c>
      <c r="P35" s="77" t="s">
        <v>2361</v>
      </c>
      <c r="Q35" s="77" t="s">
        <v>1501</v>
      </c>
      <c r="R35" s="16"/>
      <c r="S35" s="16"/>
      <c r="T35" s="16"/>
      <c r="U35" s="16"/>
      <c r="V35" s="16"/>
      <c r="W35" s="16"/>
      <c r="X35" s="77">
        <v>30</v>
      </c>
      <c r="Y35" s="692" t="s">
        <v>2360</v>
      </c>
      <c r="Z35" s="77" t="s">
        <v>2361</v>
      </c>
      <c r="AA35" s="77" t="s">
        <v>1501</v>
      </c>
      <c r="AB35" s="16"/>
      <c r="AC35" s="77">
        <v>30</v>
      </c>
      <c r="AD35" s="77" t="s">
        <v>1664</v>
      </c>
      <c r="AE35" s="77" t="s">
        <v>1665</v>
      </c>
      <c r="AF35" s="77" t="s">
        <v>1501</v>
      </c>
    </row>
    <row r="36" spans="1:32" ht="12">
      <c r="A36" s="16"/>
      <c r="B36" s="16"/>
      <c r="C36" s="16"/>
      <c r="D36" s="16"/>
      <c r="E36" s="16"/>
      <c r="F36" s="16"/>
      <c r="G36" s="16"/>
      <c r="H36" s="16"/>
      <c r="I36" s="16"/>
      <c r="J36" s="16"/>
      <c r="K36" s="1044"/>
      <c r="L36" s="1044"/>
      <c r="M36" s="1044"/>
      <c r="N36" s="988">
        <v>31</v>
      </c>
      <c r="O36" s="77" t="s">
        <v>2435</v>
      </c>
      <c r="P36" s="77" t="s">
        <v>2436</v>
      </c>
      <c r="Q36" s="77" t="s">
        <v>1508</v>
      </c>
      <c r="R36" s="16"/>
      <c r="S36" s="16"/>
      <c r="T36" s="16"/>
      <c r="U36" s="16"/>
      <c r="V36" s="16"/>
      <c r="W36" s="16"/>
      <c r="X36" s="77">
        <v>31</v>
      </c>
      <c r="Y36" s="692">
        <v>0</v>
      </c>
      <c r="Z36" s="77">
        <v>0</v>
      </c>
      <c r="AA36" s="77">
        <v>0</v>
      </c>
      <c r="AB36" s="16"/>
      <c r="AC36" s="77">
        <v>31</v>
      </c>
      <c r="AD36" s="77" t="s">
        <v>1660</v>
      </c>
      <c r="AE36" s="77" t="s">
        <v>1661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15</v>
      </c>
      <c r="I4" s="70" t="str">
        <f>HLOOKUP(I3,比較地域マスタ!$E$5:$L$6,2,0)</f>
        <v>新潟県</v>
      </c>
      <c r="J4" s="70" t="str">
        <f>HLOOKUP(J3,比較地域マスタ!$E$5:$L$6,2,0)</f>
        <v>粟島浦村</v>
      </c>
      <c r="K4" s="70" t="str">
        <f>HLOOKUP(K3,比較地域マスタ!$E$5:$L$6,2,0)</f>
        <v>15586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粟島浦村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4.0828548620405725</v>
      </c>
      <c r="BB5" s="29"/>
      <c r="BC5" s="17"/>
      <c r="BD5" s="1005">
        <f>SUM(BC6:BC8)</f>
        <v>1.462152560310914</v>
      </c>
      <c r="BE5" s="29"/>
      <c r="BF5" s="17"/>
      <c r="BG5" s="1005">
        <f>AK35</f>
        <v>0.36855120476687997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v>
      </c>
      <c r="BA6" s="17"/>
      <c r="BB6" s="29"/>
      <c r="BC6" s="1005">
        <f>O32</f>
        <v>0</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9.2121144299478458E-2</v>
      </c>
      <c r="BA7" s="17"/>
      <c r="BB7" s="29"/>
      <c r="BC7" s="1005">
        <f>O33</f>
        <v>5.1132709664258001E-2</v>
      </c>
      <c r="BD7" s="17"/>
      <c r="BE7" s="29"/>
      <c r="BF7" s="1005">
        <f t="shared" ref="BF7:BF8" si="0">AK37</f>
        <v>1.6652429895083094E-2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3.9907337177410942</v>
      </c>
      <c r="BA8" s="17"/>
      <c r="BB8" s="29"/>
      <c r="BC8" s="1005">
        <f>O34</f>
        <v>1.411019850646656</v>
      </c>
      <c r="BD8" s="17"/>
      <c r="BE8" s="29"/>
      <c r="BF8" s="1005">
        <f t="shared" si="0"/>
        <v>0.35189877487179688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7.5352539866585726</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1.6205398084915561</v>
      </c>
      <c r="BA9" s="1005">
        <f>AZ9</f>
        <v>1.6205398084915561</v>
      </c>
      <c r="BB9" s="29"/>
      <c r="BC9" s="1005">
        <f>O35</f>
        <v>1.437360718090789</v>
      </c>
      <c r="BD9" s="1005">
        <f>BC9</f>
        <v>1.437360718090789</v>
      </c>
      <c r="BE9" s="29"/>
      <c r="BF9" s="1005">
        <f>AK39</f>
        <v>0.83902550454542391</v>
      </c>
      <c r="BG9" s="1005">
        <f>AK39</f>
        <v>0.83902550454542391</v>
      </c>
      <c r="BH9" s="29"/>
    </row>
    <row r="10" spans="1:62" ht="17.100000000000001" customHeight="1" thickBot="1">
      <c r="B10" s="323"/>
      <c r="C10" s="324"/>
      <c r="D10" s="326"/>
      <c r="E10" s="326"/>
      <c r="F10" s="326"/>
      <c r="G10" s="325"/>
      <c r="H10" s="325"/>
      <c r="I10" s="326"/>
      <c r="J10" s="327"/>
      <c r="K10" s="334"/>
      <c r="L10" s="246" t="s">
        <v>114</v>
      </c>
      <c r="M10" s="246"/>
      <c r="N10" s="563"/>
      <c r="O10" s="906">
        <f>SUM(O11:O13)</f>
        <v>4.0828548620405725</v>
      </c>
      <c r="P10" s="453">
        <f t="shared" ref="P10:P22" si="1">O10/$O$9</f>
        <v>0.54183374167206677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0.68687867003498926</v>
      </c>
      <c r="BA10" s="1005">
        <f>AZ10</f>
        <v>0.68687867003498926</v>
      </c>
      <c r="BB10" s="29"/>
      <c r="BC10" s="1005">
        <f>O36</f>
        <v>0.82942036323523483</v>
      </c>
      <c r="BD10" s="1005">
        <f>BC10</f>
        <v>0.82942036323523483</v>
      </c>
      <c r="BE10" s="29"/>
      <c r="BF10" s="1005">
        <f>AK40</f>
        <v>0.58531977404864688</v>
      </c>
      <c r="BG10" s="1005">
        <f>AK40</f>
        <v>0.58531977404864688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v>
      </c>
      <c r="P11" s="454">
        <f t="shared" si="1"/>
        <v>0</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1.0513608760914539</v>
      </c>
      <c r="BB11" s="29"/>
      <c r="BC11" s="1005"/>
      <c r="BD11" s="1005">
        <f>SUM(BC12:BC14)</f>
        <v>1.0230751660286312</v>
      </c>
      <c r="BE11" s="29"/>
      <c r="BF11" s="17"/>
      <c r="BG11" s="1005">
        <f>AK41</f>
        <v>0.88299540204050242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9.2121144299478458E-2</v>
      </c>
      <c r="P12" s="454">
        <f t="shared" si="1"/>
        <v>1.2225353579664618E-2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1.029150178604894</v>
      </c>
      <c r="BA12" s="17"/>
      <c r="BB12" s="29"/>
      <c r="BC12" s="1005">
        <f>O38</f>
        <v>0.99638772766832084</v>
      </c>
      <c r="BD12" s="17"/>
      <c r="BE12" s="29"/>
      <c r="BF12" s="1005">
        <f>AK42</f>
        <v>0.8636272238556717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3.9907337177410942</v>
      </c>
      <c r="P13" s="454">
        <f t="shared" si="1"/>
        <v>0.52960838809240218</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2.2210697486559801E-2</v>
      </c>
      <c r="BA13" s="17"/>
      <c r="BB13" s="29"/>
      <c r="BC13" s="1005">
        <f>O41</f>
        <v>2.6687438360310501E-2</v>
      </c>
      <c r="BD13" s="17"/>
      <c r="BE13" s="29"/>
      <c r="BF13" s="1005">
        <f>AK45</f>
        <v>1.9368178184830723E-2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1.6205398084915561</v>
      </c>
      <c r="P14" s="453">
        <f t="shared" si="1"/>
        <v>0.21506107310526995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0.68687867003498926</v>
      </c>
      <c r="P15" s="453">
        <f t="shared" si="1"/>
        <v>9.1155344100030553E-2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9.3619770000000005E-2</v>
      </c>
      <c r="BA15" s="1005">
        <f>AZ15</f>
        <v>9.3619770000000005E-2</v>
      </c>
      <c r="BB15" s="29"/>
      <c r="BC15" s="1005">
        <f>O43</f>
        <v>6.3344719999999993E-2</v>
      </c>
      <c r="BD15" s="1005">
        <f>BC15</f>
        <v>6.3344719999999993E-2</v>
      </c>
      <c r="BE15" s="29"/>
      <c r="BF15" s="1005">
        <f>AK47</f>
        <v>2.3754270000000001E-2</v>
      </c>
      <c r="BG15" s="1005">
        <f>AK47</f>
        <v>2.3754270000000001E-2</v>
      </c>
      <c r="BH15" s="29"/>
    </row>
    <row r="16" spans="1:62" ht="17.100000000000001" customHeight="1" thickBot="1">
      <c r="B16" s="323"/>
      <c r="C16" s="324"/>
      <c r="D16" s="326"/>
      <c r="E16" s="326"/>
      <c r="F16" s="326"/>
      <c r="G16" s="325"/>
      <c r="H16" s="325"/>
      <c r="I16" s="326"/>
      <c r="J16" s="327"/>
      <c r="K16" s="335"/>
      <c r="L16" s="246" t="s">
        <v>128</v>
      </c>
      <c r="M16" s="344"/>
      <c r="N16" s="345"/>
      <c r="O16" s="906">
        <f>SUM(O18:O21)</f>
        <v>1.0513608760914539</v>
      </c>
      <c r="P16" s="453">
        <f t="shared" si="1"/>
        <v>0.13952560563358907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1.029150178604894</v>
      </c>
      <c r="P17" s="454">
        <f t="shared" si="1"/>
        <v>0.13657803445338934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0.2899366429238634</v>
      </c>
      <c r="P18" s="454">
        <f t="shared" si="1"/>
        <v>3.8477355035040121E-2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0.73921353568103054</v>
      </c>
      <c r="P19" s="454">
        <f t="shared" si="1"/>
        <v>9.8100679418349226E-2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2.2210697486559801E-2</v>
      </c>
      <c r="P20" s="454">
        <f t="shared" si="1"/>
        <v>2.9475711801997127E-3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9.3619770000000005E-2</v>
      </c>
      <c r="P22" s="612">
        <f t="shared" si="1"/>
        <v>1.2424235489043508E-2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1.4128871036778741</v>
      </c>
      <c r="AZ22" s="1005">
        <f t="shared" si="3"/>
        <v>1.3468924839213625</v>
      </c>
      <c r="BA22" s="1005">
        <f t="shared" si="3"/>
        <v>1.3740740982787638</v>
      </c>
      <c r="BB22" s="1005">
        <f t="shared" si="3"/>
        <v>1.4951480849946552</v>
      </c>
      <c r="BC22" s="1005">
        <f t="shared" si="3"/>
        <v>1.462152560310914</v>
      </c>
      <c r="BD22" s="1005">
        <f t="shared" si="3"/>
        <v>0.77175694664376626</v>
      </c>
      <c r="BE22" s="1005">
        <f t="shared" si="3"/>
        <v>0.8189301625338482</v>
      </c>
      <c r="BF22" s="1005">
        <f t="shared" si="3"/>
        <v>1.0453193000214469</v>
      </c>
      <c r="BG22" s="1005">
        <f t="shared" si="3"/>
        <v>0.94378754509044316</v>
      </c>
      <c r="BH22" s="1005">
        <f t="shared" si="3"/>
        <v>0.87909113921840387</v>
      </c>
      <c r="BI22" s="1005">
        <f t="shared" si="3"/>
        <v>0.88922606204716703</v>
      </c>
      <c r="BJ22" s="1005">
        <f t="shared" si="3"/>
        <v>0.50081424003326702</v>
      </c>
      <c r="BK22" s="1005">
        <f t="shared" si="3"/>
        <v>0.36661811932297445</v>
      </c>
      <c r="BL22" s="1005">
        <f t="shared" si="3"/>
        <v>0.36855120476687997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1.203725848407317</v>
      </c>
      <c r="AZ23" s="1005">
        <f t="shared" ref="AZ23:BL23" si="4">Y39</f>
        <v>1.1740942760324711</v>
      </c>
      <c r="BA23" s="1005">
        <f t="shared" si="4"/>
        <v>1.3705419338984011</v>
      </c>
      <c r="BB23" s="1005">
        <f t="shared" si="4"/>
        <v>1.4441737328882731</v>
      </c>
      <c r="BC23" s="1005">
        <f t="shared" si="4"/>
        <v>1.437360718090789</v>
      </c>
      <c r="BD23" s="1005">
        <f t="shared" si="4"/>
        <v>1.2828911967849519</v>
      </c>
      <c r="BE23" s="1005">
        <f t="shared" si="4"/>
        <v>1.0728056154007299</v>
      </c>
      <c r="BF23" s="1005">
        <f t="shared" si="4"/>
        <v>1.0433816272008878</v>
      </c>
      <c r="BG23" s="1005">
        <f t="shared" si="4"/>
        <v>1.0053581454104448</v>
      </c>
      <c r="BH23" s="1005">
        <f t="shared" si="4"/>
        <v>0.98103271230251621</v>
      </c>
      <c r="BI23" s="1005">
        <f t="shared" si="4"/>
        <v>0.99531192798829926</v>
      </c>
      <c r="BJ23" s="1005">
        <f t="shared" si="4"/>
        <v>0.80194467011440973</v>
      </c>
      <c r="BK23" s="1005">
        <f t="shared" si="4"/>
        <v>0.8959885298382807</v>
      </c>
      <c r="BL23" s="1005">
        <f t="shared" si="4"/>
        <v>0.83902550454542391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0.60641346492346415</v>
      </c>
      <c r="AZ24" s="1005">
        <f t="shared" ref="AZ24:BL24" si="5">Y40</f>
        <v>0.62406364844940532</v>
      </c>
      <c r="BA24" s="1005">
        <f t="shared" si="5"/>
        <v>0.65204419051831919</v>
      </c>
      <c r="BB24" s="1005">
        <f t="shared" si="5"/>
        <v>0.76187108490007405</v>
      </c>
      <c r="BC24" s="1005">
        <f t="shared" si="5"/>
        <v>0.82942036323523483</v>
      </c>
      <c r="BD24" s="1005">
        <f t="shared" si="5"/>
        <v>0.73969915750473159</v>
      </c>
      <c r="BE24" s="1005">
        <f t="shared" si="5"/>
        <v>0.71342693367704779</v>
      </c>
      <c r="BF24" s="1005">
        <f t="shared" si="5"/>
        <v>0.668460007609323</v>
      </c>
      <c r="BG24" s="1005">
        <f t="shared" si="5"/>
        <v>0.73967488306891527</v>
      </c>
      <c r="BH24" s="1005">
        <f t="shared" si="5"/>
        <v>0.68045053789630794</v>
      </c>
      <c r="BI24" s="1005">
        <f t="shared" si="5"/>
        <v>0.65953803985747839</v>
      </c>
      <c r="BJ24" s="1005">
        <f t="shared" si="5"/>
        <v>0.63883974409143207</v>
      </c>
      <c r="BK24" s="1005">
        <f t="shared" si="5"/>
        <v>0.57722647396164417</v>
      </c>
      <c r="BL24" s="1005">
        <f t="shared" si="5"/>
        <v>0.58531977404864688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1.0185835254585112</v>
      </c>
      <c r="AZ25" s="1005">
        <f t="shared" ref="AZ25:BL25" si="6">Y41</f>
        <v>1.0270835290541174</v>
      </c>
      <c r="BA25" s="1005">
        <f t="shared" si="6"/>
        <v>1.0347428850461675</v>
      </c>
      <c r="BB25" s="1005">
        <f t="shared" si="6"/>
        <v>0.90099814552307333</v>
      </c>
      <c r="BC25" s="1005">
        <f t="shared" si="6"/>
        <v>1.0230751660286312</v>
      </c>
      <c r="BD25" s="1005">
        <f t="shared" si="6"/>
        <v>1.039857000458472</v>
      </c>
      <c r="BE25" s="1005">
        <f t="shared" si="6"/>
        <v>0.9942871981914958</v>
      </c>
      <c r="BF25" s="1005">
        <f t="shared" si="6"/>
        <v>0.99324037262897547</v>
      </c>
      <c r="BG25" s="1005">
        <f t="shared" si="6"/>
        <v>0.95511079020687817</v>
      </c>
      <c r="BH25" s="1005">
        <f t="shared" si="6"/>
        <v>0.96898673556150894</v>
      </c>
      <c r="BI25" s="1005">
        <f t="shared" si="6"/>
        <v>0.94445900518405401</v>
      </c>
      <c r="BJ25" s="1005">
        <f t="shared" si="6"/>
        <v>0.85966877860342317</v>
      </c>
      <c r="BK25" s="1005">
        <f t="shared" si="6"/>
        <v>0.90257944092504583</v>
      </c>
      <c r="BL25" s="1005">
        <f t="shared" si="6"/>
        <v>0.88299540204050242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7.4988969999999988E-2</v>
      </c>
      <c r="AZ26" s="1005">
        <f t="shared" si="7"/>
        <v>6.5673570000000001E-2</v>
      </c>
      <c r="BA26" s="1005">
        <f t="shared" si="7"/>
        <v>6.5673570000000001E-2</v>
      </c>
      <c r="BB26" s="1005">
        <f t="shared" si="7"/>
        <v>0.10479825</v>
      </c>
      <c r="BC26" s="1005">
        <f t="shared" si="7"/>
        <v>6.3344719999999993E-2</v>
      </c>
      <c r="BD26" s="1005">
        <f t="shared" si="7"/>
        <v>8.430436999999999E-2</v>
      </c>
      <c r="BE26" s="1005">
        <f t="shared" si="7"/>
        <v>9.7811699999999988E-2</v>
      </c>
      <c r="BF26" s="1005">
        <f t="shared" si="7"/>
        <v>6.1481639999999997E-2</v>
      </c>
      <c r="BG26" s="1005">
        <f t="shared" si="7"/>
        <v>8.6633219999999997E-2</v>
      </c>
      <c r="BH26" s="1005">
        <f t="shared" si="7"/>
        <v>8.2441290000000014E-2</v>
      </c>
      <c r="BI26" s="1005">
        <f t="shared" si="7"/>
        <v>2.1891189999999998E-2</v>
      </c>
      <c r="BJ26" s="1005">
        <f t="shared" si="7"/>
        <v>0</v>
      </c>
      <c r="BK26" s="1005">
        <f t="shared" si="7"/>
        <v>2.1891190000000001E-2</v>
      </c>
      <c r="BL26" s="1005">
        <f t="shared" si="7"/>
        <v>2.3754270000000001E-2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4.3165989124671658</v>
      </c>
      <c r="AZ27" s="1005">
        <f t="shared" si="8"/>
        <v>4.2378075074573571</v>
      </c>
      <c r="BA27" s="1005">
        <f t="shared" si="8"/>
        <v>4.497076677741652</v>
      </c>
      <c r="BB27" s="1005">
        <f t="shared" si="8"/>
        <v>4.706989298306075</v>
      </c>
      <c r="BC27" s="1005">
        <f t="shared" si="8"/>
        <v>4.815353527665569</v>
      </c>
      <c r="BD27" s="1005">
        <f t="shared" si="8"/>
        <v>3.9185086713919217</v>
      </c>
      <c r="BE27" s="1005">
        <f t="shared" si="8"/>
        <v>3.6972616098031215</v>
      </c>
      <c r="BF27" s="1005">
        <f t="shared" si="8"/>
        <v>3.8118829474606328</v>
      </c>
      <c r="BG27" s="1005">
        <f t="shared" si="8"/>
        <v>3.730564583776681</v>
      </c>
      <c r="BH27" s="1005">
        <f t="shared" si="8"/>
        <v>3.5920024149787375</v>
      </c>
      <c r="BI27" s="1005">
        <f t="shared" si="8"/>
        <v>3.5104262250769986</v>
      </c>
      <c r="BJ27" s="1005">
        <f t="shared" si="8"/>
        <v>2.8012674328425318</v>
      </c>
      <c r="BK27" s="1005">
        <f t="shared" si="8"/>
        <v>2.7643037540479449</v>
      </c>
      <c r="BL27" s="1005">
        <f t="shared" si="8"/>
        <v>2.6996461554014535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4.815353527665569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1.462152560310914</v>
      </c>
      <c r="P31" s="453">
        <f t="shared" ref="P31:P43" si="9">O31/$O$30</f>
        <v>0.30364386579519731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5.1132709664258001E-2</v>
      </c>
      <c r="P33" s="454">
        <f t="shared" si="9"/>
        <v>1.0618682381363301E-2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1.411019850646656</v>
      </c>
      <c r="P34" s="454">
        <f t="shared" si="9"/>
        <v>0.29302518341383404</v>
      </c>
      <c r="Q34" s="328"/>
      <c r="R34" s="13"/>
      <c r="S34" s="323"/>
      <c r="T34" s="563" t="s">
        <v>112</v>
      </c>
      <c r="U34" s="332"/>
      <c r="V34" s="332"/>
      <c r="W34" s="332"/>
      <c r="X34" s="893">
        <f>X35+X39+X40+X41+X47</f>
        <v>4.3165989124671658</v>
      </c>
      <c r="Y34" s="894">
        <f t="shared" ref="Y34:AK34" si="10">Y35+Y39+Y40+Y41+Y47</f>
        <v>4.2378075074573571</v>
      </c>
      <c r="Z34" s="894">
        <f t="shared" si="10"/>
        <v>4.497076677741652</v>
      </c>
      <c r="AA34" s="894">
        <f t="shared" si="10"/>
        <v>4.706989298306075</v>
      </c>
      <c r="AB34" s="894">
        <f t="shared" si="10"/>
        <v>4.815353527665569</v>
      </c>
      <c r="AC34" s="894">
        <f t="shared" si="10"/>
        <v>3.9185086713919217</v>
      </c>
      <c r="AD34" s="894">
        <f t="shared" si="10"/>
        <v>3.6972616098031215</v>
      </c>
      <c r="AE34" s="894">
        <f t="shared" si="10"/>
        <v>3.8118829474606328</v>
      </c>
      <c r="AF34" s="894">
        <f t="shared" si="10"/>
        <v>3.730564583776681</v>
      </c>
      <c r="AG34" s="894">
        <f t="shared" si="10"/>
        <v>3.5920024149787375</v>
      </c>
      <c r="AH34" s="894">
        <f t="shared" si="10"/>
        <v>3.5104262250769986</v>
      </c>
      <c r="AI34" s="894">
        <f t="shared" si="10"/>
        <v>2.8012674328425318</v>
      </c>
      <c r="AJ34" s="894">
        <f t="shared" si="10"/>
        <v>2.7643037540479449</v>
      </c>
      <c r="AK34" s="895">
        <f t="shared" si="10"/>
        <v>2.6996461554014535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1.437360718090789</v>
      </c>
      <c r="P35" s="453">
        <f t="shared" si="9"/>
        <v>0.29849536692015338</v>
      </c>
      <c r="Q35" s="328"/>
      <c r="R35" s="13"/>
      <c r="S35" s="323"/>
      <c r="T35" s="334"/>
      <c r="U35" s="246" t="s">
        <v>114</v>
      </c>
      <c r="V35" s="344"/>
      <c r="W35" s="344"/>
      <c r="X35" s="896">
        <f>SUM(X36:X38)</f>
        <v>1.4128871036778741</v>
      </c>
      <c r="Y35" s="897">
        <f t="shared" ref="Y35:AK35" si="11">SUM(Y36:Y38)</f>
        <v>1.3468924839213625</v>
      </c>
      <c r="Z35" s="897">
        <f t="shared" si="11"/>
        <v>1.3740740982787638</v>
      </c>
      <c r="AA35" s="897">
        <f t="shared" si="11"/>
        <v>1.4951480849946552</v>
      </c>
      <c r="AB35" s="897">
        <f t="shared" si="11"/>
        <v>1.462152560310914</v>
      </c>
      <c r="AC35" s="897">
        <f t="shared" si="11"/>
        <v>0.77175694664376626</v>
      </c>
      <c r="AD35" s="897">
        <f t="shared" si="11"/>
        <v>0.8189301625338482</v>
      </c>
      <c r="AE35" s="897">
        <f t="shared" si="11"/>
        <v>1.0453193000214469</v>
      </c>
      <c r="AF35" s="897">
        <f t="shared" si="11"/>
        <v>0.94378754509044316</v>
      </c>
      <c r="AG35" s="897">
        <f t="shared" si="11"/>
        <v>0.87909113921840387</v>
      </c>
      <c r="AH35" s="897">
        <f t="shared" si="11"/>
        <v>0.88922606204716703</v>
      </c>
      <c r="AI35" s="897">
        <f t="shared" si="11"/>
        <v>0.50081424003326702</v>
      </c>
      <c r="AJ35" s="897">
        <f t="shared" si="11"/>
        <v>0.36661811932297445</v>
      </c>
      <c r="AK35" s="898">
        <f t="shared" si="11"/>
        <v>0.36855120476687997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0.82942036323523483</v>
      </c>
      <c r="P36" s="453">
        <f t="shared" si="9"/>
        <v>0.17224495739928128</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1.0230751660286312</v>
      </c>
      <c r="P37" s="453">
        <f t="shared" si="9"/>
        <v>0.21246107064637618</v>
      </c>
      <c r="Q37" s="328"/>
      <c r="R37" s="13"/>
      <c r="S37" s="356" t="s">
        <v>187</v>
      </c>
      <c r="T37" s="335"/>
      <c r="U37" s="346"/>
      <c r="V37" s="336" t="s">
        <v>194</v>
      </c>
      <c r="W37" s="357"/>
      <c r="X37" s="899">
        <f>VLOOKUP(年度マスタ!$K$4&amp;"_"&amp;X$33,データシート1!$A:$BT,MATCH("aa_"&amp;$S37,データシート1!$A$1:$BT$1,0),0)</f>
        <v>3.7169444887560049E-2</v>
      </c>
      <c r="Y37" s="900">
        <f>VLOOKUP(年度マスタ!$K$4&amp;"_"&amp;Y$33,データシート1!$A:$BT,MATCH("aa_"&amp;$S37,データシート1!$A$1:$BT$1,0),0)</f>
        <v>4.4903272353477408E-2</v>
      </c>
      <c r="Z37" s="900">
        <f>VLOOKUP(年度マスタ!$K$4&amp;"_"&amp;Z$33,データシート1!$A:$BT,MATCH("aa_"&amp;$S37,データシート1!$A$1:$BT$1,0),0)</f>
        <v>5.9000884092540923E-2</v>
      </c>
      <c r="AA37" s="900">
        <f>VLOOKUP(年度マスタ!$K$4&amp;"_"&amp;AA$33,データシート1!$A:$BT,MATCH("aa_"&amp;$S37,データシート1!$A$1:$BT$1,0),0)</f>
        <v>5.9362462840582317E-2</v>
      </c>
      <c r="AB37" s="900">
        <f>VLOOKUP(年度マスタ!$K$4&amp;"_"&amp;AB$33,データシート1!$A:$BT,MATCH("aa_"&amp;$S37,データシート1!$A$1:$BT$1,0),0)</f>
        <v>5.1132709664258001E-2</v>
      </c>
      <c r="AC37" s="900">
        <f>VLOOKUP(年度マスタ!$K$4&amp;"_"&amp;AC$33,データシート1!$A:$BT,MATCH("aa_"&amp;$S37,データシート1!$A$1:$BT$1,0),0)</f>
        <v>1.9763919530192652E-2</v>
      </c>
      <c r="AD37" s="900">
        <f>VLOOKUP(年度マスタ!$K$4&amp;"_"&amp;AD$33,データシート1!$A:$BT,MATCH("aa_"&amp;$S37,データシート1!$A$1:$BT$1,0),0)</f>
        <v>1.9979946515211101E-2</v>
      </c>
      <c r="AE37" s="900">
        <f>VLOOKUP(年度マスタ!$K$4&amp;"_"&amp;AE$33,データシート1!$A:$BT,MATCH("aa_"&amp;$S37,データシート1!$A$1:$BT$1,0),0)</f>
        <v>1.7039661609014139E-2</v>
      </c>
      <c r="AF37" s="900">
        <f>VLOOKUP(年度マスタ!$K$4&amp;"_"&amp;AF$33,データシート1!$A:$BT,MATCH("aa_"&amp;$S37,データシート1!$A$1:$BT$1,0),0)</f>
        <v>1.7433231864619276E-2</v>
      </c>
      <c r="AG37" s="900">
        <f>VLOOKUP(年度マスタ!$K$4&amp;"_"&amp;AG$33,データシート1!$A:$BT,MATCH("aa_"&amp;$S37,データシート1!$A$1:$BT$1,0),0)</f>
        <v>1.5963279979774918E-2</v>
      </c>
      <c r="AH37" s="900">
        <f>VLOOKUP(年度マスタ!$K$4&amp;"_"&amp;AH$33,データシート1!$A:$BT,MATCH("aa_"&amp;$S37,データシート1!$A$1:$BT$1,0),0)</f>
        <v>1.7981133171238527E-2</v>
      </c>
      <c r="AI37" s="900">
        <f>VLOOKUP(年度マスタ!$K$4&amp;"_"&amp;AI$33,データシート1!$A:$BT,MATCH("aa_"&amp;$S37,データシート1!$A$1:$BT$1,0),0)</f>
        <v>1.987527383433401E-2</v>
      </c>
      <c r="AJ37" s="900">
        <f>VLOOKUP(年度マスタ!$K$4&amp;"_"&amp;AJ$33,データシート1!$A:$BT,MATCH("aa_"&amp;$S37,データシート1!$A$1:$BT$1,0),0)</f>
        <v>1.6305716889002175E-2</v>
      </c>
      <c r="AK37" s="901">
        <f>VLOOKUP(年度マスタ!$K$4&amp;"_"&amp;AK$33,データシート1!$A:$BT,MATCH("aa_"&amp;$S37,データシート1!$A$1:$BT$1,0),0)</f>
        <v>1.6652429895083094E-2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0.99638772766832084</v>
      </c>
      <c r="P38" s="454">
        <f t="shared" si="9"/>
        <v>0.20691891507939994</v>
      </c>
      <c r="Q38" s="328"/>
      <c r="R38" s="13"/>
      <c r="S38" s="356" t="s">
        <v>188</v>
      </c>
      <c r="T38" s="335"/>
      <c r="U38" s="348"/>
      <c r="V38" s="358" t="s">
        <v>197</v>
      </c>
      <c r="W38" s="358"/>
      <c r="X38" s="899">
        <f>VLOOKUP(年度マスタ!$K$4&amp;"_"&amp;X$33,データシート1!$A:$BT,MATCH("aa_"&amp;$S38,データシート1!$A$1:$BT$1,0),0)</f>
        <v>1.3757176587903139</v>
      </c>
      <c r="Y38" s="900">
        <f>VLOOKUP(年度マスタ!$K$4&amp;"_"&amp;Y$33,データシート1!$A:$BT,MATCH("aa_"&amp;$S38,データシート1!$A$1:$BT$1,0),0)</f>
        <v>1.3019892115678851</v>
      </c>
      <c r="Z38" s="900">
        <f>VLOOKUP(年度マスタ!$K$4&amp;"_"&amp;Z$33,データシート1!$A:$BT,MATCH("aa_"&amp;$S38,データシート1!$A$1:$BT$1,0),0)</f>
        <v>1.3150732141862229</v>
      </c>
      <c r="AA38" s="900">
        <f>VLOOKUP(年度マスタ!$K$4&amp;"_"&amp;AA$33,データシート1!$A:$BT,MATCH("aa_"&amp;$S38,データシート1!$A$1:$BT$1,0),0)</f>
        <v>1.435785622154073</v>
      </c>
      <c r="AB38" s="900">
        <f>VLOOKUP(年度マスタ!$K$4&amp;"_"&amp;AB$33,データシート1!$A:$BT,MATCH("aa_"&amp;$S38,データシート1!$A$1:$BT$1,0),0)</f>
        <v>1.411019850646656</v>
      </c>
      <c r="AC38" s="900">
        <f>VLOOKUP(年度マスタ!$K$4&amp;"_"&amp;AC$33,データシート1!$A:$BT,MATCH("aa_"&amp;$S38,データシート1!$A$1:$BT$1,0),0)</f>
        <v>0.75199302711357363</v>
      </c>
      <c r="AD38" s="900">
        <f>VLOOKUP(年度マスタ!$K$4&amp;"_"&amp;AD$33,データシート1!$A:$BT,MATCH("aa_"&amp;$S38,データシート1!$A$1:$BT$1,0),0)</f>
        <v>0.79895021601863714</v>
      </c>
      <c r="AE38" s="900">
        <f>VLOOKUP(年度マスタ!$K$4&amp;"_"&amp;AE$33,データシート1!$A:$BT,MATCH("aa_"&amp;$S38,データシート1!$A$1:$BT$1,0),0)</f>
        <v>1.0282796384124329</v>
      </c>
      <c r="AF38" s="900">
        <f>VLOOKUP(年度マスタ!$K$4&amp;"_"&amp;AF$33,データシート1!$A:$BT,MATCH("aa_"&amp;$S38,データシート1!$A$1:$BT$1,0),0)</f>
        <v>0.92635431322582384</v>
      </c>
      <c r="AG38" s="900">
        <f>VLOOKUP(年度マスタ!$K$4&amp;"_"&amp;AG$33,データシート1!$A:$BT,MATCH("aa_"&amp;$S38,データシート1!$A$1:$BT$1,0),0)</f>
        <v>0.863127859238629</v>
      </c>
      <c r="AH38" s="900">
        <f>VLOOKUP(年度マスタ!$K$4&amp;"_"&amp;AH$33,データシート1!$A:$BT,MATCH("aa_"&amp;$S38,データシート1!$A$1:$BT$1,0),0)</f>
        <v>0.87124492887592853</v>
      </c>
      <c r="AI38" s="900">
        <f>VLOOKUP(年度マスタ!$K$4&amp;"_"&amp;AI$33,データシート1!$A:$BT,MATCH("aa_"&amp;$S38,データシート1!$A$1:$BT$1,0),0)</f>
        <v>0.480938966198933</v>
      </c>
      <c r="AJ38" s="900">
        <f>VLOOKUP(年度マスタ!$K$4&amp;"_"&amp;AJ$33,データシート1!$A:$BT,MATCH("aa_"&amp;$S38,データシート1!$A$1:$BT$1,0),0)</f>
        <v>0.35031240243397227</v>
      </c>
      <c r="AK38" s="901">
        <f>VLOOKUP(年度マスタ!$K$4&amp;"_"&amp;AK$33,データシート1!$A:$BT,MATCH("aa_"&amp;$S38,データシート1!$A$1:$BT$1,0),0)</f>
        <v>0.35189877487179688</v>
      </c>
      <c r="AL38" s="330"/>
      <c r="AW38" s="17" t="str">
        <f>年度マスタ!H4</f>
        <v>15</v>
      </c>
      <c r="AX38" s="17" t="s">
        <v>198</v>
      </c>
      <c r="AY38" s="17">
        <f>VLOOKUP($AW38&amp;"_"&amp;$AY$34,データシート1!$A:$BT,MATCH($AY$31&amp;"_"&amp;AY$36,データシート1!$A$1:$BT$1,0),0)</f>
        <v>5041.361942289398</v>
      </c>
      <c r="AZ38" s="17">
        <f>VLOOKUP($AW38&amp;"_"&amp;$AY$34,データシート1!$A:$BT,MATCH($AY$31&amp;"_"&amp;AZ$36,データシート1!$A$1:$BT$1,0),0)</f>
        <v>317.86824280930415</v>
      </c>
      <c r="BA38" s="17">
        <f>VLOOKUP($AW38&amp;"_"&amp;$AY$34,データシート1!$A:$BT,MATCH($AY$31&amp;"_"&amp;BA$36,データシート1!$A$1:$BT$1,0),0)</f>
        <v>462.82229583674257</v>
      </c>
      <c r="BB38" s="17">
        <f>VLOOKUP($AW38&amp;"_"&amp;$AY$34,データシート1!$A:$BT,MATCH($AY$31&amp;"_"&amp;BB$36,データシート1!$A$1:$BT$1,0),0)</f>
        <v>3031.8575044482482</v>
      </c>
      <c r="BC38" s="17">
        <f>VLOOKUP($AW38&amp;"_"&amp;$AY$34,データシート1!$A:$BT,MATCH($AY$31&amp;"_"&amp;BC$36,データシート1!$A$1:$BT$1,0),0)</f>
        <v>3167.2622734344673</v>
      </c>
      <c r="BD38" s="17">
        <f>VLOOKUP($AW38&amp;"_"&amp;$AY$34,データシート1!$A:$BT,MATCH($AY$31&amp;"_"&amp;BD$36,データシート1!$A$1:$BT$1,0),0)</f>
        <v>2036.9871897102698</v>
      </c>
      <c r="BE38" s="17">
        <f>VLOOKUP($AW38&amp;"_"&amp;$AY$34,データシート1!$A:$BT,MATCH($AY$31&amp;"_"&amp;BE$36,データシート1!$A$1:$BT$1,0),0)</f>
        <v>1658.8202449567596</v>
      </c>
      <c r="BF38" s="17">
        <f>VLOOKUP($AW38&amp;"_"&amp;$AY$34,データシート1!$A:$BT,MATCH($AY$31&amp;"_"&amp;BF$36,データシート1!$A$1:$BT$1,0),0)</f>
        <v>127.3889231598197</v>
      </c>
      <c r="BG38" s="17">
        <f>VLOOKUP($AW38&amp;"_"&amp;$AY$34,データシート1!$A:$BT,MATCH($AY$31&amp;"_"&amp;BG$36,データシート1!$A$1:$BT$1,0),0)</f>
        <v>224.43043150761039</v>
      </c>
      <c r="BH38" s="17">
        <f>VLOOKUP($AW38&amp;"_"&amp;$AY$34,データシート1!$A:$BT,MATCH($AY$31&amp;"_"&amp;BH$36,データシート1!$A$1:$BT$1,0),0)</f>
        <v>244.89393002210218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0.24708313968522119</v>
      </c>
      <c r="P39" s="454">
        <f t="shared" si="9"/>
        <v>5.1311526405207558E-2</v>
      </c>
      <c r="Q39" s="328"/>
      <c r="R39" s="13"/>
      <c r="S39" s="356" t="s">
        <v>189</v>
      </c>
      <c r="T39" s="335"/>
      <c r="U39" s="343" t="s">
        <v>199</v>
      </c>
      <c r="V39" s="344"/>
      <c r="W39" s="344"/>
      <c r="X39" s="896">
        <f>VLOOKUP(年度マスタ!$K$4&amp;"_"&amp;X$33,データシート1!$A:$BT,MATCH("aa_"&amp;$S39,データシート1!$A$1:$BT$1,0),0)</f>
        <v>1.203725848407317</v>
      </c>
      <c r="Y39" s="897">
        <f>VLOOKUP(年度マスタ!$K$4&amp;"_"&amp;Y$33,データシート1!$A:$BT,MATCH("aa_"&amp;$S39,データシート1!$A$1:$BT$1,0),0)</f>
        <v>1.1740942760324711</v>
      </c>
      <c r="Z39" s="897">
        <f>VLOOKUP(年度マスタ!$K$4&amp;"_"&amp;Z$33,データシート1!$A:$BT,MATCH("aa_"&amp;$S39,データシート1!$A$1:$BT$1,0),0)</f>
        <v>1.3705419338984011</v>
      </c>
      <c r="AA39" s="897">
        <f>VLOOKUP(年度マスタ!$K$4&amp;"_"&amp;AA$33,データシート1!$A:$BT,MATCH("aa_"&amp;$S39,データシート1!$A$1:$BT$1,0),0)</f>
        <v>1.4441737328882731</v>
      </c>
      <c r="AB39" s="897">
        <f>VLOOKUP(年度マスタ!$K$4&amp;"_"&amp;AB$33,データシート1!$A:$BT,MATCH("aa_"&amp;$S39,データシート1!$A$1:$BT$1,0),0)</f>
        <v>1.437360718090789</v>
      </c>
      <c r="AC39" s="897">
        <f>VLOOKUP(年度マスタ!$K$4&amp;"_"&amp;AC$33,データシート1!$A:$BT,MATCH("aa_"&amp;$S39,データシート1!$A$1:$BT$1,0),0)</f>
        <v>1.2828911967849519</v>
      </c>
      <c r="AD39" s="897">
        <f>VLOOKUP(年度マスタ!$K$4&amp;"_"&amp;AD$33,データシート1!$A:$BT,MATCH("aa_"&amp;$S39,データシート1!$A$1:$BT$1,0),0)</f>
        <v>1.0728056154007299</v>
      </c>
      <c r="AE39" s="897">
        <f>VLOOKUP(年度マスタ!$K$4&amp;"_"&amp;AE$33,データシート1!$A:$BT,MATCH("aa_"&amp;$S39,データシート1!$A$1:$BT$1,0),0)</f>
        <v>1.0433816272008878</v>
      </c>
      <c r="AF39" s="897">
        <f>VLOOKUP(年度マスタ!$K$4&amp;"_"&amp;AF$33,データシート1!$A:$BT,MATCH("aa_"&amp;$S39,データシート1!$A$1:$BT$1,0),0)</f>
        <v>1.0053581454104448</v>
      </c>
      <c r="AG39" s="897">
        <f>VLOOKUP(年度マスタ!$K$4&amp;"_"&amp;AG$33,データシート1!$A:$BT,MATCH("aa_"&amp;$S39,データシート1!$A$1:$BT$1,0),0)</f>
        <v>0.98103271230251621</v>
      </c>
      <c r="AH39" s="897">
        <f>VLOOKUP(年度マスタ!$K$4&amp;"_"&amp;AH$33,データシート1!$A:$BT,MATCH("aa_"&amp;$S39,データシート1!$A$1:$BT$1,0),0)</f>
        <v>0.99531192798829926</v>
      </c>
      <c r="AI39" s="897">
        <f>VLOOKUP(年度マスタ!$K$4&amp;"_"&amp;AI$33,データシート1!$A:$BT,MATCH("aa_"&amp;$S39,データシート1!$A$1:$BT$1,0),0)</f>
        <v>0.80194467011440973</v>
      </c>
      <c r="AJ39" s="897">
        <f>VLOOKUP(年度マスタ!$K$4&amp;"_"&amp;AJ$33,データシート1!$A:$BT,MATCH("aa_"&amp;$S39,データシート1!$A$1:$BT$1,0),0)</f>
        <v>0.8959885298382807</v>
      </c>
      <c r="AK39" s="898">
        <f>VLOOKUP(年度マスタ!$K$4&amp;"_"&amp;AK$33,データシート1!$A:$BT,MATCH("aa_"&amp;$S39,データシート1!$A$1:$BT$1,0),0)</f>
        <v>0.83902550454542391</v>
      </c>
      <c r="AL39" s="330"/>
      <c r="AW39" s="17" t="str">
        <f>年度マスタ!K4</f>
        <v>15586</v>
      </c>
      <c r="AX39" s="17" t="s">
        <v>200</v>
      </c>
      <c r="AY39" s="17">
        <f>VLOOKUP($AW39&amp;"_"&amp;$AY$34,データシート1!$A:$BT,MATCH($AY$31&amp;"_"&amp;AY$36,データシート1!$A$1:$BT$1,0),0)</f>
        <v>0</v>
      </c>
      <c r="AZ39" s="17">
        <f>VLOOKUP($AW39&amp;"_"&amp;$AY$34,データシート1!$A:$BT,MATCH($AY$31&amp;"_"&amp;AZ$36,データシート1!$A$1:$BT$1,0),0)</f>
        <v>1.6652429895083094E-2</v>
      </c>
      <c r="BA39" s="17">
        <f>VLOOKUP($AW39&amp;"_"&amp;$AY$34,データシート1!$A:$BT,MATCH($AY$31&amp;"_"&amp;BA$36,データシート1!$A$1:$BT$1,0),0)</f>
        <v>0.35189877487179688</v>
      </c>
      <c r="BB39" s="17">
        <f>VLOOKUP($AW39&amp;"_"&amp;$AY$34,データシート1!$A:$BT,MATCH($AY$31&amp;"_"&amp;BB$36,データシート1!$A$1:$BT$1,0),0)</f>
        <v>0.83902550454542391</v>
      </c>
      <c r="BC39" s="17">
        <f>VLOOKUP($AW39&amp;"_"&amp;$AY$34,データシート1!$A:$BT,MATCH($AY$31&amp;"_"&amp;BC$36,データシート1!$A$1:$BT$1,0),0)</f>
        <v>0.58531977404864688</v>
      </c>
      <c r="BD39" s="17">
        <f>VLOOKUP($AW39&amp;"_"&amp;$AY$34,データシート1!$A:$BT,MATCH($AY$31&amp;"_"&amp;BD$36,データシート1!$A$1:$BT$1,0),0)</f>
        <v>0.2045624589199492</v>
      </c>
      <c r="BE39" s="17">
        <f>VLOOKUP($AW39&amp;"_"&amp;$AY$34,データシート1!$A:$BT,MATCH($AY$31&amp;"_"&amp;BE$36,データシート1!$A$1:$BT$1,0),0)</f>
        <v>0.65906476493572252</v>
      </c>
      <c r="BF39" s="17">
        <f>VLOOKUP($AW39&amp;"_"&amp;$AY$34,データシート1!$A:$BT,MATCH($AY$31&amp;"_"&amp;BF$36,データシート1!$A$1:$BT$1,0),0)</f>
        <v>1.9368178184830723E-2</v>
      </c>
      <c r="BG39" s="17">
        <f>VLOOKUP($AW39&amp;"_"&amp;$AY$34,データシート1!$A:$BT,MATCH($AY$31&amp;"_"&amp;BG$36,データシート1!$A$1:$BT$1,0),0)</f>
        <v>0</v>
      </c>
      <c r="BH39" s="17">
        <f>VLOOKUP($AW39&amp;"_"&amp;$AY$34,データシート1!$A:$BT,MATCH($AY$31&amp;"_"&amp;BH$36,データシート1!$A$1:$BT$1,0),0)</f>
        <v>2.3754270000000001E-2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0.74930458798309962</v>
      </c>
      <c r="P40" s="454">
        <f t="shared" si="9"/>
        <v>0.15560738867419238</v>
      </c>
      <c r="Q40" s="328"/>
      <c r="R40" s="13"/>
      <c r="S40" s="356" t="s">
        <v>165</v>
      </c>
      <c r="T40" s="335"/>
      <c r="U40" s="343" t="s">
        <v>165</v>
      </c>
      <c r="V40" s="344"/>
      <c r="W40" s="344"/>
      <c r="X40" s="896">
        <f>VLOOKUP(年度マスタ!$K$4&amp;"_"&amp;X$33,データシート1!$A:$BT,MATCH("aa_"&amp;$S40,データシート1!$A$1:$BT$1,0),0)</f>
        <v>0.60641346492346415</v>
      </c>
      <c r="Y40" s="897">
        <f>VLOOKUP(年度マスタ!$K$4&amp;"_"&amp;Y$33,データシート1!$A:$BT,MATCH("aa_"&amp;$S40,データシート1!$A$1:$BT$1,0),0)</f>
        <v>0.62406364844940532</v>
      </c>
      <c r="Z40" s="897">
        <f>VLOOKUP(年度マスタ!$K$4&amp;"_"&amp;Z$33,データシート1!$A:$BT,MATCH("aa_"&amp;$S40,データシート1!$A$1:$BT$1,0),0)</f>
        <v>0.65204419051831919</v>
      </c>
      <c r="AA40" s="897">
        <f>VLOOKUP(年度マスタ!$K$4&amp;"_"&amp;AA$33,データシート1!$A:$BT,MATCH("aa_"&amp;$S40,データシート1!$A$1:$BT$1,0),0)</f>
        <v>0.76187108490007405</v>
      </c>
      <c r="AB40" s="897">
        <f>VLOOKUP(年度マスタ!$K$4&amp;"_"&amp;AB$33,データシート1!$A:$BT,MATCH("aa_"&amp;$S40,データシート1!$A$1:$BT$1,0),0)</f>
        <v>0.82942036323523483</v>
      </c>
      <c r="AC40" s="897">
        <f>VLOOKUP(年度マスタ!$K$4&amp;"_"&amp;AC$33,データシート1!$A:$BT,MATCH("aa_"&amp;$S40,データシート1!$A$1:$BT$1,0),0)</f>
        <v>0.73969915750473159</v>
      </c>
      <c r="AD40" s="897">
        <f>VLOOKUP(年度マスタ!$K$4&amp;"_"&amp;AD$33,データシート1!$A:$BT,MATCH("aa_"&amp;$S40,データシート1!$A$1:$BT$1,0),0)</f>
        <v>0.71342693367704779</v>
      </c>
      <c r="AE40" s="897">
        <f>VLOOKUP(年度マスタ!$K$4&amp;"_"&amp;AE$33,データシート1!$A:$BT,MATCH("aa_"&amp;$S40,データシート1!$A$1:$BT$1,0),0)</f>
        <v>0.668460007609323</v>
      </c>
      <c r="AF40" s="897">
        <f>VLOOKUP(年度マスタ!$K$4&amp;"_"&amp;AF$33,データシート1!$A:$BT,MATCH("aa_"&amp;$S40,データシート1!$A$1:$BT$1,0),0)</f>
        <v>0.73967488306891527</v>
      </c>
      <c r="AG40" s="897">
        <f>VLOOKUP(年度マスタ!$K$4&amp;"_"&amp;AG$33,データシート1!$A:$BT,MATCH("aa_"&amp;$S40,データシート1!$A$1:$BT$1,0),0)</f>
        <v>0.68045053789630794</v>
      </c>
      <c r="AH40" s="897">
        <f>VLOOKUP(年度マスタ!$K$4&amp;"_"&amp;AH$33,データシート1!$A:$BT,MATCH("aa_"&amp;$S40,データシート1!$A$1:$BT$1,0),0)</f>
        <v>0.65953803985747839</v>
      </c>
      <c r="AI40" s="897">
        <f>VLOOKUP(年度マスタ!$K$4&amp;"_"&amp;AI$33,データシート1!$A:$BT,MATCH("aa_"&amp;$S40,データシート1!$A$1:$BT$1,0),0)</f>
        <v>0.63883974409143207</v>
      </c>
      <c r="AJ40" s="897">
        <f>VLOOKUP(年度マスタ!$K$4&amp;"_"&amp;AJ$33,データシート1!$A:$BT,MATCH("aa_"&amp;$S40,データシート1!$A$1:$BT$1,0),0)</f>
        <v>0.57722647396164417</v>
      </c>
      <c r="AK40" s="898">
        <f>VLOOKUP(年度マスタ!$K$4&amp;"_"&amp;AK$33,データシート1!$A:$BT,MATCH("aa_"&amp;$S40,データシート1!$A$1:$BT$1,0),0)</f>
        <v>0.58531977404864688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2.6687438360310501E-2</v>
      </c>
      <c r="P41" s="454">
        <f t="shared" si="9"/>
        <v>5.5421555669762593E-3</v>
      </c>
      <c r="Q41" s="328"/>
      <c r="R41" s="13"/>
      <c r="S41" s="356" t="s">
        <v>201</v>
      </c>
      <c r="T41" s="335"/>
      <c r="U41" s="246" t="s">
        <v>128</v>
      </c>
      <c r="V41" s="344"/>
      <c r="W41" s="344"/>
      <c r="X41" s="896">
        <f>X42+X45+X46</f>
        <v>1.0185835254585112</v>
      </c>
      <c r="Y41" s="897">
        <f t="shared" ref="Y41:AH41" si="12">Y42+Y45+Y46</f>
        <v>1.0270835290541174</v>
      </c>
      <c r="Z41" s="897">
        <f t="shared" si="12"/>
        <v>1.0347428850461675</v>
      </c>
      <c r="AA41" s="897">
        <f t="shared" si="12"/>
        <v>0.90099814552307333</v>
      </c>
      <c r="AB41" s="897">
        <f t="shared" si="12"/>
        <v>1.0230751660286312</v>
      </c>
      <c r="AC41" s="897">
        <f t="shared" si="12"/>
        <v>1.039857000458472</v>
      </c>
      <c r="AD41" s="897">
        <f t="shared" si="12"/>
        <v>0.9942871981914958</v>
      </c>
      <c r="AE41" s="897">
        <f t="shared" si="12"/>
        <v>0.99324037262897547</v>
      </c>
      <c r="AF41" s="897">
        <f t="shared" si="12"/>
        <v>0.95511079020687817</v>
      </c>
      <c r="AG41" s="897">
        <f t="shared" si="12"/>
        <v>0.96898673556150894</v>
      </c>
      <c r="AH41" s="897">
        <f t="shared" si="12"/>
        <v>0.94445900518405401</v>
      </c>
      <c r="AI41" s="897">
        <f>AI42+AI45+AI46</f>
        <v>0.85966877860342317</v>
      </c>
      <c r="AJ41" s="897">
        <f>AJ42+AJ45+AJ46</f>
        <v>0.90257944092504583</v>
      </c>
      <c r="AK41" s="898">
        <f>AK42+AK45+AK46</f>
        <v>0.88299540204050242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0.99847093682548604</v>
      </c>
      <c r="Y42" s="900">
        <f t="shared" ref="Y42:AK42" si="13">SUM(Y43:Y44)</f>
        <v>1.0058507298499548</v>
      </c>
      <c r="Z42" s="900">
        <f t="shared" si="13"/>
        <v>1.0112335760419464</v>
      </c>
      <c r="AA42" s="900">
        <f t="shared" si="13"/>
        <v>0.87560824688602112</v>
      </c>
      <c r="AB42" s="900">
        <f t="shared" si="13"/>
        <v>0.99638772766832084</v>
      </c>
      <c r="AC42" s="900">
        <f t="shared" si="13"/>
        <v>1.0132871665736523</v>
      </c>
      <c r="AD42" s="900">
        <f t="shared" si="13"/>
        <v>0.96791377289191027</v>
      </c>
      <c r="AE42" s="900">
        <f t="shared" si="13"/>
        <v>0.96830726679746437</v>
      </c>
      <c r="AF42" s="900">
        <f t="shared" si="13"/>
        <v>0.93086331639564868</v>
      </c>
      <c r="AG42" s="900">
        <f t="shared" si="13"/>
        <v>0.94674006304505909</v>
      </c>
      <c r="AH42" s="900">
        <f t="shared" si="13"/>
        <v>0.92347753053910275</v>
      </c>
      <c r="AI42" s="900">
        <f t="shared" si="13"/>
        <v>0.83938628975419471</v>
      </c>
      <c r="AJ42" s="900">
        <f t="shared" si="13"/>
        <v>0.88284459862471243</v>
      </c>
      <c r="AK42" s="901">
        <f t="shared" si="13"/>
        <v>0.8636272238556717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6.3344719999999993E-2</v>
      </c>
      <c r="P43" s="612">
        <f t="shared" si="9"/>
        <v>1.315473923899183E-2</v>
      </c>
      <c r="Q43" s="328"/>
      <c r="R43" s="13"/>
      <c r="S43" s="356" t="s">
        <v>190</v>
      </c>
      <c r="T43" s="359"/>
      <c r="U43" s="346"/>
      <c r="V43" s="360"/>
      <c r="W43" s="347" t="s">
        <v>190</v>
      </c>
      <c r="X43" s="899">
        <f>VLOOKUP(年度マスタ!$K$4&amp;"_"&amp;X$33,データシート1!$A:$BT,MATCH("aa_"&amp;$S43,データシート1!$A$1:$BT$1,0),0)</f>
        <v>0.25320240506864011</v>
      </c>
      <c r="Y43" s="900">
        <f>VLOOKUP(年度マスタ!$K$4&amp;"_"&amp;Y$33,データシート1!$A:$BT,MATCH("aa_"&amp;$S43,データシート1!$A$1:$BT$1,0),0)</f>
        <v>0.26187623763788631</v>
      </c>
      <c r="Z43" s="900">
        <f>VLOOKUP(年度マスタ!$K$4&amp;"_"&amp;Z$33,データシート1!$A:$BT,MATCH("aa_"&amp;$S43,データシート1!$A$1:$BT$1,0),0)</f>
        <v>0.26401645757477488</v>
      </c>
      <c r="AA43" s="900">
        <f>VLOOKUP(年度マスタ!$K$4&amp;"_"&amp;AA$33,データシート1!$A:$BT,MATCH("aa_"&amp;$S43,データシート1!$A$1:$BT$1,0),0)</f>
        <v>0.2485551336582425</v>
      </c>
      <c r="AB43" s="900">
        <f>VLOOKUP(年度マスタ!$K$4&amp;"_"&amp;AB$33,データシート1!$A:$BT,MATCH("aa_"&amp;$S43,データシート1!$A$1:$BT$1,0),0)</f>
        <v>0.24708313968522119</v>
      </c>
      <c r="AC43" s="900">
        <f>VLOOKUP(年度マスタ!$K$4&amp;"_"&amp;AC$33,データシート1!$A:$BT,MATCH("aa_"&amp;$S43,データシート1!$A$1:$BT$1,0),0)</f>
        <v>0.24502382060697842</v>
      </c>
      <c r="AD43" s="900">
        <f>VLOOKUP(年度マスタ!$K$4&amp;"_"&amp;AD$33,データシート1!$A:$BT,MATCH("aa_"&amp;$S43,データシート1!$A$1:$BT$1,0),0)</f>
        <v>0.2392458236034628</v>
      </c>
      <c r="AE43" s="900">
        <f>VLOOKUP(年度マスタ!$K$4&amp;"_"&amp;AE$33,データシート1!$A:$BT,MATCH("aa_"&amp;$S43,データシート1!$A$1:$BT$1,0),0)</f>
        <v>0.23464025475429595</v>
      </c>
      <c r="AF43" s="900">
        <f>VLOOKUP(年度マスタ!$K$4&amp;"_"&amp;AF$33,データシート1!$A:$BT,MATCH("aa_"&amp;$S43,データシート1!$A$1:$BT$1,0),0)</f>
        <v>0.23081148488432346</v>
      </c>
      <c r="AG43" s="900">
        <f>VLOOKUP(年度マスタ!$K$4&amp;"_"&amp;AG$33,データシート1!$A:$BT,MATCH("aa_"&amp;$S43,データシート1!$A$1:$BT$1,0),0)</f>
        <v>0.22975728778471699</v>
      </c>
      <c r="AH43" s="900">
        <f>VLOOKUP(年度マスタ!$K$4&amp;"_"&amp;AH$33,データシート1!$A:$BT,MATCH("aa_"&amp;$S43,データシート1!$A$1:$BT$1,0),0)</f>
        <v>0.23479914548046349</v>
      </c>
      <c r="AI43" s="900">
        <f>VLOOKUP(年度マスタ!$K$4&amp;"_"&amp;AI$33,データシート1!$A:$BT,MATCH("aa_"&amp;$S43,データシート1!$A$1:$BT$1,0),0)</f>
        <v>0.21411387041443652</v>
      </c>
      <c r="AJ43" s="900">
        <f>VLOOKUP(年度マスタ!$K$4&amp;"_"&amp;AJ$33,データシート1!$A:$BT,MATCH("aa_"&amp;$S43,データシート1!$A$1:$BT$1,0),0)</f>
        <v>0.19979294308540424</v>
      </c>
      <c r="AK43" s="901">
        <f>VLOOKUP(年度マスタ!$K$4&amp;"_"&amp;AK$33,データシート1!$A:$BT,MATCH("aa_"&amp;$S43,データシート1!$A$1:$BT$1,0),0)</f>
        <v>0.2045624589199492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0.74526853175684593</v>
      </c>
      <c r="Y44" s="900">
        <f>VLOOKUP(年度マスタ!$K$4&amp;"_"&amp;Y$33,データシート1!$A:$BT,MATCH("aa_"&amp;$S44,データシート1!$A$1:$BT$1,0),0)</f>
        <v>0.74397449221206846</v>
      </c>
      <c r="Z44" s="900">
        <f>VLOOKUP(年度マスタ!$K$4&amp;"_"&amp;Z$33,データシート1!$A:$BT,MATCH("aa_"&amp;$S44,データシート1!$A$1:$BT$1,0),0)</f>
        <v>0.74721711846717143</v>
      </c>
      <c r="AA44" s="900">
        <f>VLOOKUP(年度マスタ!$K$4&amp;"_"&amp;AA$33,データシート1!$A:$BT,MATCH("aa_"&amp;$S44,データシート1!$A$1:$BT$1,0),0)</f>
        <v>0.62705311322777868</v>
      </c>
      <c r="AB44" s="900">
        <f>VLOOKUP(年度マスタ!$K$4&amp;"_"&amp;AB$33,データシート1!$A:$BT,MATCH("aa_"&amp;$S44,データシート1!$A$1:$BT$1,0),0)</f>
        <v>0.74930458798309962</v>
      </c>
      <c r="AC44" s="900">
        <f>VLOOKUP(年度マスタ!$K$4&amp;"_"&amp;AC$33,データシート1!$A:$BT,MATCH("aa_"&amp;$S44,データシート1!$A$1:$BT$1,0),0)</f>
        <v>0.76826334596667389</v>
      </c>
      <c r="AD44" s="900">
        <f>VLOOKUP(年度マスタ!$K$4&amp;"_"&amp;AD$33,データシート1!$A:$BT,MATCH("aa_"&amp;$S44,データシート1!$A$1:$BT$1,0),0)</f>
        <v>0.72866794928844747</v>
      </c>
      <c r="AE44" s="900">
        <f>VLOOKUP(年度マスタ!$K$4&amp;"_"&amp;AE$33,データシート1!$A:$BT,MATCH("aa_"&amp;$S44,データシート1!$A$1:$BT$1,0),0)</f>
        <v>0.73366701204316842</v>
      </c>
      <c r="AF44" s="900">
        <f>VLOOKUP(年度マスタ!$K$4&amp;"_"&amp;AF$33,データシート1!$A:$BT,MATCH("aa_"&amp;$S44,データシート1!$A$1:$BT$1,0),0)</f>
        <v>0.70005183151132522</v>
      </c>
      <c r="AG44" s="900">
        <f>VLOOKUP(年度マスタ!$K$4&amp;"_"&amp;AG$33,データシート1!$A:$BT,MATCH("aa_"&amp;$S44,データシート1!$A$1:$BT$1,0),0)</f>
        <v>0.71698277526034215</v>
      </c>
      <c r="AH44" s="900">
        <f>VLOOKUP(年度マスタ!$K$4&amp;"_"&amp;AH$33,データシート1!$A:$BT,MATCH("aa_"&amp;$S44,データシート1!$A$1:$BT$1,0),0)</f>
        <v>0.68867838505863932</v>
      </c>
      <c r="AI44" s="900">
        <f>VLOOKUP(年度マスタ!$K$4&amp;"_"&amp;AI$33,データシート1!$A:$BT,MATCH("aa_"&amp;$S44,データシート1!$A$1:$BT$1,0),0)</f>
        <v>0.62527241933975819</v>
      </c>
      <c r="AJ44" s="900">
        <f>VLOOKUP(年度マスタ!$K$4&amp;"_"&amp;AJ$33,データシート1!$A:$BT,MATCH("aa_"&amp;$S44,データシート1!$A$1:$BT$1,0),0)</f>
        <v>0.68305165553930813</v>
      </c>
      <c r="AK44" s="901">
        <f>VLOOKUP(年度マスタ!$K$4&amp;"_"&amp;AK$33,データシート1!$A:$BT,MATCH("aa_"&amp;$S44,データシート1!$A$1:$BT$1,0),0)</f>
        <v>0.65906476493572252</v>
      </c>
      <c r="AL44" s="330"/>
      <c r="AW44" s="17" t="str">
        <f>AW47</f>
        <v>新潟県</v>
      </c>
      <c r="AX44" s="1010">
        <f t="shared" si="14"/>
        <v>0.35688133206408129</v>
      </c>
      <c r="AY44" s="1010">
        <f t="shared" si="14"/>
        <v>0.18584740490730206</v>
      </c>
      <c r="AZ44" s="1010">
        <f t="shared" si="14"/>
        <v>0.19414747339377969</v>
      </c>
      <c r="BA44" s="1010">
        <f t="shared" si="14"/>
        <v>0.2481122327574497</v>
      </c>
      <c r="BB44" s="1010">
        <f t="shared" si="14"/>
        <v>1.501155687738721E-2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2.0112588633025098E-2</v>
      </c>
      <c r="Y45" s="900">
        <f>VLOOKUP(年度マスタ!$K$4&amp;"_"&amp;Y$33,データシート1!$A:$BT,MATCH("aa_"&amp;$S45,データシート1!$A$1:$BT$1,0),0)</f>
        <v>2.12327992041626E-2</v>
      </c>
      <c r="Z45" s="900">
        <f>VLOOKUP(年度マスタ!$K$4&amp;"_"&amp;Z$33,データシート1!$A:$BT,MATCH("aa_"&amp;$S45,データシート1!$A$1:$BT$1,0),0)</f>
        <v>2.3509309004221199E-2</v>
      </c>
      <c r="AA45" s="900">
        <f>VLOOKUP(年度マスタ!$K$4&amp;"_"&amp;AA$33,データシート1!$A:$BT,MATCH("aa_"&amp;$S45,データシート1!$A$1:$BT$1,0),0)</f>
        <v>2.53898986370522E-2</v>
      </c>
      <c r="AB45" s="900">
        <f>VLOOKUP(年度マスタ!$K$4&amp;"_"&amp;AB$33,データシート1!$A:$BT,MATCH("aa_"&amp;$S45,データシート1!$A$1:$BT$1,0),0)</f>
        <v>2.6687438360310501E-2</v>
      </c>
      <c r="AC45" s="900">
        <f>VLOOKUP(年度マスタ!$K$4&amp;"_"&amp;AC$33,データシート1!$A:$BT,MATCH("aa_"&amp;$S45,データシート1!$A$1:$BT$1,0),0)</f>
        <v>2.6569833884819701E-2</v>
      </c>
      <c r="AD45" s="900">
        <f>VLOOKUP(年度マスタ!$K$4&amp;"_"&amp;AD$33,データシート1!$A:$BT,MATCH("aa_"&amp;$S45,データシート1!$A$1:$BT$1,0),0)</f>
        <v>2.6373425299585501E-2</v>
      </c>
      <c r="AE45" s="900">
        <f>VLOOKUP(年度マスタ!$K$4&amp;"_"&amp;AE$33,データシート1!$A:$BT,MATCH("aa_"&amp;$S45,データシート1!$A$1:$BT$1,0),0)</f>
        <v>2.4933105831511045E-2</v>
      </c>
      <c r="AF45" s="900">
        <f>VLOOKUP(年度マスタ!$K$4&amp;"_"&amp;AF$33,データシート1!$A:$BT,MATCH("aa_"&amp;$S45,データシート1!$A$1:$BT$1,0),0)</f>
        <v>2.4247473811229499E-2</v>
      </c>
      <c r="AG45" s="900">
        <f>VLOOKUP(年度マスタ!$K$4&amp;"_"&amp;AG$33,データシート1!$A:$BT,MATCH("aa_"&amp;$S45,データシート1!$A$1:$BT$1,0),0)</f>
        <v>2.2246672516449899E-2</v>
      </c>
      <c r="AH45" s="900">
        <f>VLOOKUP(年度マスタ!$K$4&amp;"_"&amp;AH$33,データシート1!$A:$BT,MATCH("aa_"&amp;$S45,データシート1!$A$1:$BT$1,0),0)</f>
        <v>2.0981474644951301E-2</v>
      </c>
      <c r="AI45" s="900">
        <f>VLOOKUP(年度マスタ!$K$4&amp;"_"&amp;AI$33,データシート1!$A:$BT,MATCH("aa_"&amp;$S45,データシート1!$A$1:$BT$1,0),0)</f>
        <v>2.0282488849228401E-2</v>
      </c>
      <c r="AJ45" s="900">
        <f>VLOOKUP(年度マスタ!$K$4&amp;"_"&amp;AJ$33,データシート1!$A:$BT,MATCH("aa_"&amp;$S45,データシート1!$A$1:$BT$1,0),0)</f>
        <v>1.9734842300333399E-2</v>
      </c>
      <c r="AK45" s="901">
        <f>VLOOKUP(年度マスタ!$K$4&amp;"_"&amp;AK$33,データシート1!$A:$BT,MATCH("aa_"&amp;$S45,データシート1!$A$1:$BT$1,0),0)</f>
        <v>1.9368178184830723E-2</v>
      </c>
      <c r="AL45" s="330"/>
      <c r="AW45" s="17" t="str">
        <f>AW48</f>
        <v>粟島浦村</v>
      </c>
      <c r="AX45" s="1010">
        <f t="shared" ref="AX45:BB45" si="15">AX48/$BC48</f>
        <v>0.13651833742339992</v>
      </c>
      <c r="AY45" s="1010">
        <f t="shared" si="15"/>
        <v>0.31079091712323159</v>
      </c>
      <c r="AZ45" s="1010">
        <f t="shared" si="15"/>
        <v>0.2168135156815047</v>
      </c>
      <c r="BA45" s="1010">
        <f t="shared" si="15"/>
        <v>0.32707819884980288</v>
      </c>
      <c r="BB45" s="1010">
        <f t="shared" si="15"/>
        <v>8.7990309220608211E-3</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7.4988969999999988E-2</v>
      </c>
      <c r="Y47" s="903">
        <f>VLOOKUP(年度マスタ!$K$4&amp;"_"&amp;Y$33,データシート1!$A:$BT,MATCH("aa_"&amp;$S47,データシート1!$A$1:$BT$1,0),0)</f>
        <v>6.5673570000000001E-2</v>
      </c>
      <c r="Z47" s="903">
        <f>VLOOKUP(年度マスタ!$K$4&amp;"_"&amp;Z$33,データシート1!$A:$BT,MATCH("aa_"&amp;$S47,データシート1!$A$1:$BT$1,0),0)</f>
        <v>6.5673570000000001E-2</v>
      </c>
      <c r="AA47" s="903">
        <f>VLOOKUP(年度マスタ!$K$4&amp;"_"&amp;AA$33,データシート1!$A:$BT,MATCH("aa_"&amp;$S47,データシート1!$A$1:$BT$1,0),0)</f>
        <v>0.10479825</v>
      </c>
      <c r="AB47" s="903">
        <f>VLOOKUP(年度マスタ!$K$4&amp;"_"&amp;AB$33,データシート1!$A:$BT,MATCH("aa_"&amp;$S47,データシート1!$A$1:$BT$1,0),0)</f>
        <v>6.3344719999999993E-2</v>
      </c>
      <c r="AC47" s="903">
        <f>VLOOKUP(年度マスタ!$K$4&amp;"_"&amp;AC$33,データシート1!$A:$BT,MATCH("aa_"&amp;$S47,データシート1!$A$1:$BT$1,0),0)</f>
        <v>8.430436999999999E-2</v>
      </c>
      <c r="AD47" s="903">
        <f>VLOOKUP(年度マスタ!$K$4&amp;"_"&amp;AD$33,データシート1!$A:$BT,MATCH("aa_"&amp;$S47,データシート1!$A$1:$BT$1,0),0)</f>
        <v>9.7811699999999988E-2</v>
      </c>
      <c r="AE47" s="903">
        <f>VLOOKUP(年度マスタ!$K$4&amp;"_"&amp;AE$33,データシート1!$A:$BT,MATCH("aa_"&amp;$S47,データシート1!$A$1:$BT$1,0),0)</f>
        <v>6.1481639999999997E-2</v>
      </c>
      <c r="AF47" s="903">
        <f>VLOOKUP(年度マスタ!$K$4&amp;"_"&amp;AF$33,データシート1!$A:$BT,MATCH("aa_"&amp;$S47,データシート1!$A$1:$BT$1,0),0)</f>
        <v>8.6633219999999997E-2</v>
      </c>
      <c r="AG47" s="903">
        <f>VLOOKUP(年度マスタ!$K$4&amp;"_"&amp;AG$33,データシート1!$A:$BT,MATCH("aa_"&amp;$S47,データシート1!$A$1:$BT$1,0),0)</f>
        <v>8.2441290000000014E-2</v>
      </c>
      <c r="AH47" s="903">
        <f>VLOOKUP(年度マスタ!$K$4&amp;"_"&amp;AH$33,データシート1!$A:$BT,MATCH("aa_"&amp;$S47,データシート1!$A$1:$BT$1,0),0)</f>
        <v>2.1891189999999998E-2</v>
      </c>
      <c r="AI47" s="903">
        <f>VLOOKUP(年度マスタ!$K$4&amp;"_"&amp;AI$33,データシート1!$A:$BT,MATCH("aa_"&amp;$S47,データシート1!$A$1:$BT$1,0),0)</f>
        <v>0</v>
      </c>
      <c r="AJ47" s="903">
        <f>VLOOKUP(年度マスタ!$K$4&amp;"_"&amp;AJ$33,データシート1!$A:$BT,MATCH("aa_"&amp;$S47,データシート1!$A$1:$BT$1,0),0)</f>
        <v>2.1891190000000001E-2</v>
      </c>
      <c r="AK47" s="904">
        <f>VLOOKUP(年度マスタ!$K$4&amp;"_"&amp;AK$33,データシート1!$A:$BT,MATCH("aa_"&amp;$S47,データシート1!$A$1:$BT$1,0),0)</f>
        <v>2.3754270000000001E-2</v>
      </c>
      <c r="AL47" s="330"/>
      <c r="AW47" s="17" t="str">
        <f>年度マスタ!I4</f>
        <v>新潟県</v>
      </c>
      <c r="AX47" s="1011">
        <f>SUM(AY38:BA38)</f>
        <v>5822.0524809354447</v>
      </c>
      <c r="AY47" s="1011">
        <f t="shared" si="17"/>
        <v>3031.8575044482482</v>
      </c>
      <c r="AZ47" s="1011">
        <f t="shared" si="17"/>
        <v>3167.2622734344673</v>
      </c>
      <c r="BA47" s="1011">
        <f>SUM(BD38:BG38)</f>
        <v>4047.6267893344593</v>
      </c>
      <c r="BB47" s="1011">
        <f>BH38</f>
        <v>244.89393002210218</v>
      </c>
      <c r="BC47" s="1011">
        <f>SUM(AX47:BB47)</f>
        <v>16313.692978174722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粟島浦村</v>
      </c>
      <c r="AX48" s="1011">
        <f>SUM(AY39:BA39)</f>
        <v>0.36855120476687997</v>
      </c>
      <c r="AY48" s="1011">
        <f>BB39</f>
        <v>0.83902550454542391</v>
      </c>
      <c r="AZ48" s="1011">
        <f>BC39</f>
        <v>0.58531977404864688</v>
      </c>
      <c r="BA48" s="1011">
        <f>SUM(BD39:BG39)</f>
        <v>0.88299540204050242</v>
      </c>
      <c r="BB48" s="1011">
        <f>BH39</f>
        <v>2.3754270000000001E-2</v>
      </c>
      <c r="BC48" s="1011">
        <f>SUM(AX48:BB48)</f>
        <v>2.6996461554014535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2.6996461554014535</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0.36855120476687997</v>
      </c>
      <c r="P52" s="453">
        <f t="shared" ref="P52:P64" si="18">O52/$O$51</f>
        <v>0.13651833742339992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1.6652429895083094E-2</v>
      </c>
      <c r="P54" s="454">
        <f t="shared" si="18"/>
        <v>6.1683750152829861E-3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0.35189877487179688</v>
      </c>
      <c r="P55" s="454">
        <f t="shared" si="18"/>
        <v>0.13034996240811694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0.83902550454542391</v>
      </c>
      <c r="P56" s="453">
        <f t="shared" si="18"/>
        <v>0.31079091712323159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0.58531977404864688</v>
      </c>
      <c r="P57" s="453">
        <f t="shared" si="18"/>
        <v>0.2168135156815047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0.88299540204050242</v>
      </c>
      <c r="P58" s="453">
        <f t="shared" si="18"/>
        <v>0.32707819884980288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0.8636272238556717</v>
      </c>
      <c r="P59" s="454">
        <f t="shared" si="18"/>
        <v>0.31990385929938481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0.2045624589199492</v>
      </c>
      <c r="P60" s="454">
        <f t="shared" si="18"/>
        <v>7.5773804100459807E-2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0.65906476493572252</v>
      </c>
      <c r="P61" s="454">
        <f t="shared" si="18"/>
        <v>0.244130055198925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1.9368178184830723E-2</v>
      </c>
      <c r="P62" s="454">
        <f t="shared" si="18"/>
        <v>7.1743395504180654E-3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2.3754270000000001E-2</v>
      </c>
      <c r="P64" s="612">
        <f t="shared" si="18"/>
        <v>8.7990309220608211E-3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粟島浦村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14</v>
      </c>
      <c r="AJ7" s="78">
        <f>VLOOKUP(年度マスタ!$K$4&amp;"_"&amp;$AG7,データシート1!$A:$BT,MATCH("ab_"&amp;AJ$2,データシート1!$A$1:$BT$1,0),0)</f>
        <v>33</v>
      </c>
      <c r="AK7" s="78">
        <f>VLOOKUP(年度マスタ!$K$4&amp;"_"&amp;$AG7,データシート1!$A:$BT,MATCH("ab_"&amp;AK$2,データシート1!$A$1:$BT$1,0),0)</f>
        <v>257</v>
      </c>
      <c r="AL7" s="78">
        <f>VLOOKUP(年度マスタ!$K$4&amp;"_"&amp;$AG7,データシート1!$A:$BT,MATCH("ab_"&amp;AL$2,データシート1!$A$1:$BT$1,0),0)</f>
        <v>136</v>
      </c>
      <c r="AM7" s="78">
        <f>VLOOKUP(年度マスタ!$K$4&amp;"_"&amp;$AG7,データシート1!$A:$BT,MATCH("ab_"&amp;AM$2,データシート1!$A$1:$BT$1,0),0)</f>
        <v>128</v>
      </c>
      <c r="AN7" s="78">
        <f>VLOOKUP(年度マスタ!$K$4&amp;"_"&amp;$AG7,データシート1!$A:$BT,MATCH("ab_"&amp;AN$2,データシート1!$A$1:$BT$1,0),0)</f>
        <v>150</v>
      </c>
      <c r="AO7" s="78">
        <f>VLOOKUP(年度マスタ!$K$4&amp;"_"&amp;$AG7,データシート1!$A:$BT,MATCH("ab_"&amp;AO$2,データシート1!$A$1:$BT$1,0),0)</f>
        <v>345</v>
      </c>
      <c r="AP7" s="78">
        <f>VLOOKUP(年度マスタ!$K$4&amp;"_"&amp;$AG7,データシート1!$A:$BT,MATCH("ab_"&amp;AP$2,データシート1!$A$1:$BT$1,0),0)</f>
        <v>0</v>
      </c>
      <c r="AQ7" s="954">
        <f>VLOOKUP(年度マスタ!$K$4&amp;"_"&amp;$AG7,データシート1!$A:$BT,MATCH("ab_"&amp;AQ$2,データシート1!$A$1:$BT$1,0),0)</f>
        <v>7.4988969999999988E-2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14</v>
      </c>
      <c r="AJ8" s="78">
        <f>VLOOKUP(年度マスタ!$K$4&amp;"_"&amp;$AG8,データシート1!$A:$BT,MATCH("ab_"&amp;AJ$2,データシート1!$A$1:$BT$1,0),0)</f>
        <v>33</v>
      </c>
      <c r="AK8" s="78">
        <f>VLOOKUP(年度マスタ!$K$4&amp;"_"&amp;$AG8,データシート1!$A:$BT,MATCH("ab_"&amp;AK$2,データシート1!$A$1:$BT$1,0),0)</f>
        <v>257</v>
      </c>
      <c r="AL8" s="78">
        <f>VLOOKUP(年度マスタ!$K$4&amp;"_"&amp;$AG8,データシート1!$A:$BT,MATCH("ab_"&amp;AL$2,データシート1!$A$1:$BT$1,0),0)</f>
        <v>139</v>
      </c>
      <c r="AM8" s="78">
        <f>VLOOKUP(年度マスタ!$K$4&amp;"_"&amp;$AG8,データシート1!$A:$BT,MATCH("ab_"&amp;AM$2,データシート1!$A$1:$BT$1,0),0)</f>
        <v>133</v>
      </c>
      <c r="AN8" s="78">
        <f>VLOOKUP(年度マスタ!$K$4&amp;"_"&amp;$AG8,データシート1!$A:$BT,MATCH("ab_"&amp;AN$2,データシート1!$A$1:$BT$1,0),0)</f>
        <v>146</v>
      </c>
      <c r="AO8" s="78">
        <f>VLOOKUP(年度マスタ!$K$4&amp;"_"&amp;$AG8,データシート1!$A:$BT,MATCH("ab_"&amp;AO$2,データシート1!$A$1:$BT$1,0),0)</f>
        <v>349</v>
      </c>
      <c r="AP8" s="78">
        <f>VLOOKUP(年度マスタ!$K$4&amp;"_"&amp;$AG8,データシート1!$A:$BT,MATCH("ab_"&amp;AP$2,データシート1!$A$1:$BT$1,0),0)</f>
        <v>0</v>
      </c>
      <c r="AQ8" s="954">
        <f>VLOOKUP(年度マスタ!$K$4&amp;"_"&amp;$AG8,データシート1!$A:$BT,MATCH("ab_"&amp;AQ$2,データシート1!$A$1:$BT$1,0),0)</f>
        <v>6.5673570000000001E-2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14</v>
      </c>
      <c r="AJ9" s="78">
        <f>VLOOKUP(年度マスタ!$K$4&amp;"_"&amp;$AG9,データシート1!$A:$BT,MATCH("ab_"&amp;AJ$2,データシート1!$A$1:$BT$1,0),0)</f>
        <v>33</v>
      </c>
      <c r="AK9" s="78">
        <f>VLOOKUP(年度マスタ!$K$4&amp;"_"&amp;$AG9,データシート1!$A:$BT,MATCH("ab_"&amp;AK$2,データシート1!$A$1:$BT$1,0),0)</f>
        <v>257</v>
      </c>
      <c r="AL9" s="78">
        <f>VLOOKUP(年度マスタ!$K$4&amp;"_"&amp;$AG9,データシート1!$A:$BT,MATCH("ab_"&amp;AL$2,データシート1!$A$1:$BT$1,0),0)</f>
        <v>134</v>
      </c>
      <c r="AM9" s="78">
        <f>VLOOKUP(年度マスタ!$K$4&amp;"_"&amp;$AG9,データシート1!$A:$BT,MATCH("ab_"&amp;AM$2,データシート1!$A$1:$BT$1,0),0)</f>
        <v>137</v>
      </c>
      <c r="AN9" s="78">
        <f>VLOOKUP(年度マスタ!$K$4&amp;"_"&amp;$AG9,データシート1!$A:$BT,MATCH("ab_"&amp;AN$2,データシート1!$A$1:$BT$1,0),0)</f>
        <v>151</v>
      </c>
      <c r="AO9" s="78">
        <f>VLOOKUP(年度マスタ!$K$4&amp;"_"&amp;$AG9,データシート1!$A:$BT,MATCH("ab_"&amp;AO$2,データシート1!$A$1:$BT$1,0),0)</f>
        <v>335</v>
      </c>
      <c r="AP9" s="78">
        <f>VLOOKUP(年度マスタ!$K$4&amp;"_"&amp;$AG9,データシート1!$A:$BT,MATCH("ab_"&amp;AP$2,データシート1!$A$1:$BT$1,0),0)</f>
        <v>0</v>
      </c>
      <c r="AQ9" s="954">
        <f>VLOOKUP(年度マスタ!$K$4&amp;"_"&amp;$AG9,データシート1!$A:$BT,MATCH("ab_"&amp;AQ$2,データシート1!$A$1:$BT$1,0),0)</f>
        <v>6.5673570000000001E-2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14</v>
      </c>
      <c r="AJ10" s="78">
        <f>VLOOKUP(年度マスタ!$K$4&amp;"_"&amp;$AG10,データシート1!$A:$BT,MATCH("ab_"&amp;AJ$2,データシート1!$A$1:$BT$1,0),0)</f>
        <v>33</v>
      </c>
      <c r="AK10" s="78">
        <f>VLOOKUP(年度マスタ!$K$4&amp;"_"&amp;$AG10,データシート1!$A:$BT,MATCH("ab_"&amp;AK$2,データシート1!$A$1:$BT$1,0),0)</f>
        <v>257</v>
      </c>
      <c r="AL10" s="78">
        <f>VLOOKUP(年度マスタ!$K$4&amp;"_"&amp;$AG10,データシート1!$A:$BT,MATCH("ab_"&amp;AL$2,データシート1!$A$1:$BT$1,0),0)</f>
        <v>138</v>
      </c>
      <c r="AM10" s="78">
        <f>VLOOKUP(年度マスタ!$K$4&amp;"_"&amp;$AG10,データシート1!$A:$BT,MATCH("ab_"&amp;AM$2,データシート1!$A$1:$BT$1,0),0)</f>
        <v>130</v>
      </c>
      <c r="AN10" s="78">
        <f>VLOOKUP(年度マスタ!$K$4&amp;"_"&amp;$AG10,データシート1!$A:$BT,MATCH("ab_"&amp;AN$2,データシート1!$A$1:$BT$1,0),0)</f>
        <v>126</v>
      </c>
      <c r="AO10" s="78">
        <f>VLOOKUP(年度マスタ!$K$4&amp;"_"&amp;$AG10,データシート1!$A:$BT,MATCH("ab_"&amp;AO$2,データシート1!$A$1:$BT$1,0),0)</f>
        <v>333</v>
      </c>
      <c r="AP10" s="78">
        <f>VLOOKUP(年度マスタ!$K$4&amp;"_"&amp;$AG10,データシート1!$A:$BT,MATCH("ab_"&amp;AP$2,データシート1!$A$1:$BT$1,0),0)</f>
        <v>0</v>
      </c>
      <c r="AQ10" s="954">
        <f>VLOOKUP(年度マスタ!$K$4&amp;"_"&amp;$AG10,データシート1!$A:$BT,MATCH("ab_"&amp;AQ$2,データシート1!$A$1:$BT$1,0),0)</f>
        <v>0.10479825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14</v>
      </c>
      <c r="AJ11" s="78">
        <f>VLOOKUP(年度マスタ!$K$4&amp;"_"&amp;$AG11,データシート1!$A:$BT,MATCH("ab_"&amp;AJ$2,データシート1!$A$1:$BT$1,0),0)</f>
        <v>33</v>
      </c>
      <c r="AK11" s="78">
        <f>VLOOKUP(年度マスタ!$K$4&amp;"_"&amp;$AG11,データシート1!$A:$BT,MATCH("ab_"&amp;AK$2,データシート1!$A$1:$BT$1,0),0)</f>
        <v>257</v>
      </c>
      <c r="AL11" s="78">
        <f>VLOOKUP(年度マスタ!$K$4&amp;"_"&amp;$AG11,データシート1!$A:$BT,MATCH("ab_"&amp;AL$2,データシート1!$A$1:$BT$1,0),0)</f>
        <v>150</v>
      </c>
      <c r="AM11" s="78">
        <f>VLOOKUP(年度マスタ!$K$4&amp;"_"&amp;$AG11,データシート1!$A:$BT,MATCH("ab_"&amp;AM$2,データシート1!$A$1:$BT$1,0),0)</f>
        <v>135</v>
      </c>
      <c r="AN11" s="78">
        <f>VLOOKUP(年度マスタ!$K$4&amp;"_"&amp;$AG11,データシート1!$A:$BT,MATCH("ab_"&amp;AN$2,データシート1!$A$1:$BT$1,0),0)</f>
        <v>150</v>
      </c>
      <c r="AO11" s="78">
        <f>VLOOKUP(年度マスタ!$K$4&amp;"_"&amp;$AG11,データシート1!$A:$BT,MATCH("ab_"&amp;AO$2,データシート1!$A$1:$BT$1,0),0)</f>
        <v>345</v>
      </c>
      <c r="AP11" s="78">
        <f>VLOOKUP(年度マスタ!$K$4&amp;"_"&amp;$AG11,データシート1!$A:$BT,MATCH("ab_"&amp;AP$2,データシート1!$A$1:$BT$1,0),0)</f>
        <v>0</v>
      </c>
      <c r="AQ11" s="954">
        <f>VLOOKUP(年度マスタ!$K$4&amp;"_"&amp;$AG11,データシート1!$A:$BT,MATCH("ab_"&amp;AQ$2,データシート1!$A$1:$BT$1,0),0)</f>
        <v>6.3344719999999993E-2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5</v>
      </c>
      <c r="AJ12" s="78">
        <f>VLOOKUP(年度マスタ!$K$4&amp;"_"&amp;$AG12,データシート1!$A:$BT,MATCH("ab_"&amp;AJ$2,データシート1!$A$1:$BT$1,0),0)</f>
        <v>24</v>
      </c>
      <c r="AK12" s="78">
        <f>VLOOKUP(年度マスタ!$K$4&amp;"_"&amp;$AG12,データシート1!$A:$BT,MATCH("ab_"&amp;AK$2,データシート1!$A$1:$BT$1,0),0)</f>
        <v>237</v>
      </c>
      <c r="AL12" s="78">
        <f>VLOOKUP(年度マスタ!$K$4&amp;"_"&amp;$AG12,データシート1!$A:$BT,MATCH("ab_"&amp;AL$2,データシート1!$A$1:$BT$1,0),0)</f>
        <v>154</v>
      </c>
      <c r="AM12" s="78">
        <f>VLOOKUP(年度マスタ!$K$4&amp;"_"&amp;$AG12,データシート1!$A:$BT,MATCH("ab_"&amp;AM$2,データシート1!$A$1:$BT$1,0),0)</f>
        <v>141</v>
      </c>
      <c r="AN12" s="78">
        <f>VLOOKUP(年度マスタ!$K$4&amp;"_"&amp;$AG12,データシート1!$A:$BT,MATCH("ab_"&amp;AN$2,データシート1!$A$1:$BT$1,0),0)</f>
        <v>153</v>
      </c>
      <c r="AO12" s="78">
        <f>VLOOKUP(年度マスタ!$K$4&amp;"_"&amp;$AG12,データシート1!$A:$BT,MATCH("ab_"&amp;AO$2,データシート1!$A$1:$BT$1,0),0)</f>
        <v>358</v>
      </c>
      <c r="AP12" s="78">
        <f>VLOOKUP(年度マスタ!$K$4&amp;"_"&amp;$AG12,データシート1!$A:$BT,MATCH("ab_"&amp;AP$2,データシート1!$A$1:$BT$1,0),0)</f>
        <v>0</v>
      </c>
      <c r="AQ12" s="954">
        <f>VLOOKUP(年度マスタ!$K$4&amp;"_"&amp;$AG12,データシート1!$A:$BT,MATCH("ab_"&amp;AQ$2,データシート1!$A$1:$BT$1,0),0)</f>
        <v>8.430436999999999E-2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5</v>
      </c>
      <c r="AJ13" s="78">
        <f>VLOOKUP(年度マスタ!$K$4&amp;"_"&amp;$AG13,データシート1!$A:$BT,MATCH("ab_"&amp;AJ$2,データシート1!$A$1:$BT$1,0),0)</f>
        <v>24</v>
      </c>
      <c r="AK13" s="78">
        <f>VLOOKUP(年度マスタ!$K$4&amp;"_"&amp;$AG13,データシート1!$A:$BT,MATCH("ab_"&amp;AK$2,データシート1!$A$1:$BT$1,0),0)</f>
        <v>237</v>
      </c>
      <c r="AL13" s="78">
        <f>VLOOKUP(年度マスタ!$K$4&amp;"_"&amp;$AG13,データシート1!$A:$BT,MATCH("ab_"&amp;AL$2,データシート1!$A$1:$BT$1,0),0)</f>
        <v>159</v>
      </c>
      <c r="AM13" s="78">
        <f>VLOOKUP(年度マスタ!$K$4&amp;"_"&amp;$AG13,データシート1!$A:$BT,MATCH("ab_"&amp;AM$2,データシート1!$A$1:$BT$1,0),0)</f>
        <v>139</v>
      </c>
      <c r="AN13" s="78">
        <f>VLOOKUP(年度マスタ!$K$4&amp;"_"&amp;$AG13,データシート1!$A:$BT,MATCH("ab_"&amp;AN$2,データシート1!$A$1:$BT$1,0),0)</f>
        <v>145</v>
      </c>
      <c r="AO13" s="78">
        <f>VLOOKUP(年度マスタ!$K$4&amp;"_"&amp;$AG13,データシート1!$A:$BT,MATCH("ab_"&amp;AO$2,データシート1!$A$1:$BT$1,0),0)</f>
        <v>363</v>
      </c>
      <c r="AP13" s="78">
        <f>VLOOKUP(年度マスタ!$K$4&amp;"_"&amp;$AG13,データシート1!$A:$BT,MATCH("ab_"&amp;AP$2,データシート1!$A$1:$BT$1,0),0)</f>
        <v>0</v>
      </c>
      <c r="AQ13" s="954">
        <f>VLOOKUP(年度マスタ!$K$4&amp;"_"&amp;$AG13,データシート1!$A:$BT,MATCH("ab_"&amp;AQ$2,データシート1!$A$1:$BT$1,0),0)</f>
        <v>9.7811699999999988E-2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5</v>
      </c>
      <c r="AJ14" s="78">
        <f>VLOOKUP(年度マスタ!$K$4&amp;"_"&amp;$AG14,データシート1!$A:$BT,MATCH("ab_"&amp;AJ$2,データシート1!$A$1:$BT$1,0),0)</f>
        <v>24</v>
      </c>
      <c r="AK14" s="78">
        <f>VLOOKUP(年度マスタ!$K$4&amp;"_"&amp;$AG14,データシート1!$A:$BT,MATCH("ab_"&amp;AK$2,データシート1!$A$1:$BT$1,0),0)</f>
        <v>237</v>
      </c>
      <c r="AL14" s="78">
        <f>VLOOKUP(年度マスタ!$K$4&amp;"_"&amp;$AG14,データシート1!$A:$BT,MATCH("ab_"&amp;AL$2,データシート1!$A$1:$BT$1,0),0)</f>
        <v>159</v>
      </c>
      <c r="AM14" s="78">
        <f>VLOOKUP(年度マスタ!$K$4&amp;"_"&amp;$AG14,データシート1!$A:$BT,MATCH("ab_"&amp;AM$2,データシート1!$A$1:$BT$1,0),0)</f>
        <v>138</v>
      </c>
      <c r="AN14" s="78">
        <f>VLOOKUP(年度マスタ!$K$4&amp;"_"&amp;$AG14,データシート1!$A:$BT,MATCH("ab_"&amp;AN$2,データシート1!$A$1:$BT$1,0),0)</f>
        <v>151</v>
      </c>
      <c r="AO14" s="78">
        <f>VLOOKUP(年度マスタ!$K$4&amp;"_"&amp;$AG14,データシート1!$A:$BT,MATCH("ab_"&amp;AO$2,データシート1!$A$1:$BT$1,0),0)</f>
        <v>353</v>
      </c>
      <c r="AP14" s="78">
        <f>VLOOKUP(年度マスタ!$K$4&amp;"_"&amp;$AG14,データシート1!$A:$BT,MATCH("ab_"&amp;AP$2,データシート1!$A$1:$BT$1,0),0)</f>
        <v>0</v>
      </c>
      <c r="AQ14" s="954">
        <f>VLOOKUP(年度マスタ!$K$4&amp;"_"&amp;$AG14,データシート1!$A:$BT,MATCH("ab_"&amp;AQ$2,データシート1!$A$1:$BT$1,0),0)</f>
        <v>6.1481639999999997E-2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5</v>
      </c>
      <c r="AJ15" s="78">
        <f>VLOOKUP(年度マスタ!$K$4&amp;"_"&amp;$AG15,データシート1!$A:$BT,MATCH("ab_"&amp;AJ$2,データシート1!$A$1:$BT$1,0),0)</f>
        <v>24</v>
      </c>
      <c r="AK15" s="78">
        <f>VLOOKUP(年度マスタ!$K$4&amp;"_"&amp;$AG15,データシート1!$A:$BT,MATCH("ab_"&amp;AK$2,データシート1!$A$1:$BT$1,0),0)</f>
        <v>237</v>
      </c>
      <c r="AL15" s="78">
        <f>VLOOKUP(年度マスタ!$K$4&amp;"_"&amp;$AG15,データシート1!$A:$BT,MATCH("ab_"&amp;AL$2,データシート1!$A$1:$BT$1,0),0)</f>
        <v>166</v>
      </c>
      <c r="AM15" s="78">
        <f>VLOOKUP(年度マスタ!$K$4&amp;"_"&amp;$AG15,データシート1!$A:$BT,MATCH("ab_"&amp;AM$2,データシート1!$A$1:$BT$1,0),0)</f>
        <v>138</v>
      </c>
      <c r="AN15" s="78">
        <f>VLOOKUP(年度マスタ!$K$4&amp;"_"&amp;$AG15,データシート1!$A:$BT,MATCH("ab_"&amp;AN$2,データシート1!$A$1:$BT$1,0),0)</f>
        <v>145</v>
      </c>
      <c r="AO15" s="78">
        <f>VLOOKUP(年度マスタ!$K$4&amp;"_"&amp;$AG15,データシート1!$A:$BT,MATCH("ab_"&amp;AO$2,データシート1!$A$1:$BT$1,0),0)</f>
        <v>355</v>
      </c>
      <c r="AP15" s="78">
        <f>VLOOKUP(年度マスタ!$K$4&amp;"_"&amp;$AG15,データシート1!$A:$BT,MATCH("ab_"&amp;AP$2,データシート1!$A$1:$BT$1,0),0)</f>
        <v>0</v>
      </c>
      <c r="AQ15" s="954">
        <f>VLOOKUP(年度マスタ!$K$4&amp;"_"&amp;$AG15,データシート1!$A:$BT,MATCH("ab_"&amp;AQ$2,データシート1!$A$1:$BT$1,0),0)</f>
        <v>8.6633219999999997E-2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5</v>
      </c>
      <c r="AJ16" s="78">
        <f>VLOOKUP(年度マスタ!$K$4&amp;"_"&amp;$AG16,データシート1!$A:$BT,MATCH("ab_"&amp;AJ$2,データシート1!$A$1:$BT$1,0),0)</f>
        <v>24</v>
      </c>
      <c r="AK16" s="78">
        <f>VLOOKUP(年度マスタ!$K$4&amp;"_"&amp;$AG16,データシート1!$A:$BT,MATCH("ab_"&amp;AK$2,データシート1!$A$1:$BT$1,0),0)</f>
        <v>237</v>
      </c>
      <c r="AL16" s="78">
        <f>VLOOKUP(年度マスタ!$K$4&amp;"_"&amp;$AG16,データシート1!$A:$BT,MATCH("ab_"&amp;AL$2,データシート1!$A$1:$BT$1,0),0)</f>
        <v>163</v>
      </c>
      <c r="AM16" s="78">
        <f>VLOOKUP(年度マスタ!$K$4&amp;"_"&amp;$AG16,データシート1!$A:$BT,MATCH("ab_"&amp;AM$2,データシート1!$A$1:$BT$1,0),0)</f>
        <v>140</v>
      </c>
      <c r="AN16" s="78">
        <f>VLOOKUP(年度マスタ!$K$4&amp;"_"&amp;$AG16,データシート1!$A:$BT,MATCH("ab_"&amp;AN$2,データシート1!$A$1:$BT$1,0),0)</f>
        <v>150</v>
      </c>
      <c r="AO16" s="78">
        <f>VLOOKUP(年度マスタ!$K$4&amp;"_"&amp;$AG16,データシート1!$A:$BT,MATCH("ab_"&amp;AO$2,データシート1!$A$1:$BT$1,0),0)</f>
        <v>351</v>
      </c>
      <c r="AP16" s="78">
        <f>VLOOKUP(年度マスタ!$K$4&amp;"_"&amp;$AG16,データシート1!$A:$BT,MATCH("ab_"&amp;AP$2,データシート1!$A$1:$BT$1,0),0)</f>
        <v>0</v>
      </c>
      <c r="AQ16" s="954">
        <f>VLOOKUP(年度マスタ!$K$4&amp;"_"&amp;$AG16,データシート1!$A:$BT,MATCH("ab_"&amp;AQ$2,データシート1!$A$1:$BT$1,0),0)</f>
        <v>8.2441290000000014E-2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5</v>
      </c>
      <c r="AJ17" s="151">
        <f>VLOOKUP(年度マスタ!$K$4&amp;"_"&amp;$AG17,データシート1!$A:$BT,MATCH("ab_"&amp;AJ$2,データシート1!$A$1:$BT$1,0),0)</f>
        <v>24</v>
      </c>
      <c r="AK17" s="151">
        <f>VLOOKUP(年度マスタ!$K$4&amp;"_"&amp;$AG17,データシート1!$A:$BT,MATCH("ab_"&amp;AK$2,データシート1!$A$1:$BT$1,0),0)</f>
        <v>237</v>
      </c>
      <c r="AL17" s="151">
        <f>VLOOKUP(年度マスタ!$K$4&amp;"_"&amp;$AG17,データシート1!$A:$BT,MATCH("ab_"&amp;AL$2,データシート1!$A$1:$BT$1,0),0)</f>
        <v>164</v>
      </c>
      <c r="AM17" s="151">
        <f>VLOOKUP(年度マスタ!$K$4&amp;"_"&amp;$AG17,データシート1!$A:$BT,MATCH("ab_"&amp;AM$2,データシート1!$A$1:$BT$1,0),0)</f>
        <v>147</v>
      </c>
      <c r="AN17" s="151">
        <f>VLOOKUP(年度マスタ!$K$4&amp;"_"&amp;$AG17,データシート1!$A:$BT,MATCH("ab_"&amp;AN$2,データシート1!$A$1:$BT$1,0),0)</f>
        <v>143</v>
      </c>
      <c r="AO17" s="151">
        <f>VLOOKUP(年度マスタ!$K$4&amp;"_"&amp;$AG17,データシート1!$A:$BT,MATCH("ab_"&amp;AO$2,データシート1!$A$1:$BT$1,0),0)</f>
        <v>340</v>
      </c>
      <c r="AP17" s="151">
        <f>VLOOKUP(年度マスタ!$K$4&amp;"_"&amp;$AG17,データシート1!$A:$BT,MATCH("ab_"&amp;AP$2,データシート1!$A$1:$BT$1,0),0)</f>
        <v>0</v>
      </c>
      <c r="AQ17" s="955">
        <f>VLOOKUP(年度マスタ!$K$4&amp;"_"&amp;$AG17,データシート1!$A:$BT,MATCH("ab_"&amp;AQ$2,データシート1!$A$1:$BT$1,0),0)</f>
        <v>2.1891190000000001E-2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5</v>
      </c>
      <c r="AJ18" s="78">
        <f>VLOOKUP(年度マスタ!$K$4&amp;"_"&amp;$AG18,データシート1!$A:$BT,MATCH("ab_"&amp;AJ$2,データシート1!$A$1:$BT$1,0),0)</f>
        <v>14</v>
      </c>
      <c r="AK18" s="78">
        <f>VLOOKUP(年度マスタ!$K$4&amp;"_"&amp;$AG18,データシート1!$A:$BT,MATCH("ab_"&amp;AK$2,データシート1!$A$1:$BT$1,0),0)</f>
        <v>216</v>
      </c>
      <c r="AL18" s="78">
        <f>VLOOKUP(年度マスタ!$K$4&amp;"_"&amp;$AG18,データシート1!$A:$BT,MATCH("ab_"&amp;AL$2,データシート1!$A$1:$BT$1,0),0)</f>
        <v>170</v>
      </c>
      <c r="AM18" s="78">
        <f>VLOOKUP(年度マスタ!$K$4&amp;"_"&amp;$AG18,データシート1!$A:$BT,MATCH("ab_"&amp;AM$2,データシート1!$A$1:$BT$1,0),0)</f>
        <v>153</v>
      </c>
      <c r="AN18" s="78">
        <f>VLOOKUP(年度マスタ!$K$4&amp;"_"&amp;$AG18,データシート1!$A:$BT,MATCH("ab_"&amp;AN$2,データシート1!$A$1:$BT$1,0),0)</f>
        <v>138</v>
      </c>
      <c r="AO18" s="78">
        <f>VLOOKUP(年度マスタ!$K$4&amp;"_"&amp;$AG18,データシート1!$A:$BT,MATCH("ab_"&amp;AO$2,データシート1!$A$1:$BT$1,0),0)</f>
        <v>344</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5</v>
      </c>
      <c r="AJ19" s="78">
        <f>VLOOKUP(年度マスタ!$K$4&amp;"_"&amp;$AG19,データシート1!$A:$BT,MATCH("ab_"&amp;AJ$2,データシート1!$A$1:$BT$1,0),0)</f>
        <v>14</v>
      </c>
      <c r="AK19" s="78">
        <f>VLOOKUP(年度マスタ!$K$4&amp;"_"&amp;$AG19,データシート1!$A:$BT,MATCH("ab_"&amp;AK$2,データシート1!$A$1:$BT$1,0),0)</f>
        <v>216</v>
      </c>
      <c r="AL19" s="78">
        <f>VLOOKUP(年度マスタ!$K$4&amp;"_"&amp;$AG19,データシート1!$A:$BT,MATCH("ab_"&amp;AL$2,データシート1!$A$1:$BT$1,0),0)</f>
        <v>167</v>
      </c>
      <c r="AM19" s="78">
        <f>VLOOKUP(年度マスタ!$K$4&amp;"_"&amp;$AG19,データシート1!$A:$BT,MATCH("ab_"&amp;AM$2,データシート1!$A$1:$BT$1,0),0)</f>
        <v>147</v>
      </c>
      <c r="AN19" s="78">
        <f>VLOOKUP(年度マスタ!$K$4&amp;"_"&amp;$AG19,データシート1!$A:$BT,MATCH("ab_"&amp;AN$2,データシート1!$A$1:$BT$1,0),0)</f>
        <v>147</v>
      </c>
      <c r="AO19" s="78">
        <f>VLOOKUP(年度マスタ!$K$4&amp;"_"&amp;$AG19,データシート1!$A:$BT,MATCH("ab_"&amp;AO$2,データシート1!$A$1:$BT$1,0),0)</f>
        <v>338</v>
      </c>
      <c r="AP19" s="78">
        <f>VLOOKUP(年度マスタ!$K$4&amp;"_"&amp;$AG19,データシート1!$A:$BT,MATCH("ab_"&amp;AP$2,データシート1!$A$1:$BT$1,0),0)</f>
        <v>0</v>
      </c>
      <c r="AQ19" s="954">
        <f>VLOOKUP(年度マスタ!$K$4&amp;"_"&amp;$AG19,データシート1!$A:$BT,MATCH("ab_"&amp;AQ$2,データシート1!$A$1:$BT$1,0),0)</f>
        <v>2.1891190000000001E-2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5</v>
      </c>
      <c r="AJ20" s="78">
        <f>VLOOKUP(年度マスタ!$K$4&amp;"_"&amp;$AG20,データシート1!$A:$BT,MATCH("ab_"&amp;AJ$2,データシート1!$A$1:$BT$1,0),0)</f>
        <v>14</v>
      </c>
      <c r="AK20" s="78">
        <f>VLOOKUP(年度マスタ!$K$4&amp;"_"&amp;$AG20,データシート1!$A:$BT,MATCH("ab_"&amp;AK$2,データシート1!$A$1:$BT$1,0),0)</f>
        <v>216</v>
      </c>
      <c r="AL20" s="78">
        <f>VLOOKUP(年度マスタ!$K$4&amp;"_"&amp;$AG20,データシート1!$A:$BT,MATCH("ab_"&amp;AL$2,データシート1!$A$1:$BT$1,0),0)</f>
        <v>169</v>
      </c>
      <c r="AM20" s="78">
        <f>VLOOKUP(年度マスタ!$K$4&amp;"_"&amp;$AG20,データシート1!$A:$BT,MATCH("ab_"&amp;AM$2,データシート1!$A$1:$BT$1,0),0)</f>
        <v>143</v>
      </c>
      <c r="AN20" s="78">
        <f>VLOOKUP(年度マスタ!$K$4&amp;"_"&amp;$AG20,データシート1!$A:$BT,MATCH("ab_"&amp;AN$2,データシート1!$A$1:$BT$1,0),0)</f>
        <v>144</v>
      </c>
      <c r="AO20" s="78">
        <f>VLOOKUP(年度マスタ!$K$4&amp;"_"&amp;$AG20,データシート1!$A:$BT,MATCH("ab_"&amp;AO$2,データシート1!$A$1:$BT$1,0),0)</f>
        <v>329</v>
      </c>
      <c r="AP20" s="78">
        <f>VLOOKUP(年度マスタ!$K$4&amp;"_"&amp;$AG20,データシート1!$A:$BT,MATCH("ab_"&amp;AP$2,データシート1!$A$1:$BT$1,0),0)</f>
        <v>0</v>
      </c>
      <c r="AQ20" s="954">
        <f>VLOOKUP(年度マスタ!$K$4&amp;"_"&amp;$AG20,データシート1!$A:$BT,MATCH("ab_"&amp;AQ$2,データシート1!$A$1:$BT$1,0),0)</f>
        <v>2.3754270000000001E-2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粟島浦村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15586</v>
      </c>
      <c r="BF13" s="70" t="str">
        <f>年度マスタ!K4</f>
        <v>15586</v>
      </c>
      <c r="BG13" s="70" t="str">
        <f>年度マスタ!K4</f>
        <v>15586</v>
      </c>
      <c r="BH13" s="278" t="s">
        <v>195</v>
      </c>
      <c r="BI13" s="278" t="s">
        <v>195</v>
      </c>
      <c r="BJ13" s="278" t="s">
        <v>195</v>
      </c>
      <c r="BK13" s="278" t="str">
        <f>年度マスタ!K4</f>
        <v>15586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粟島浦村</v>
      </c>
      <c r="BF14" s="70" t="str">
        <f>AP2</f>
        <v>粟島浦村</v>
      </c>
      <c r="BG14" s="70" t="str">
        <f>AP2</f>
        <v>粟島浦村</v>
      </c>
      <c r="BH14" s="70" t="s">
        <v>205</v>
      </c>
      <c r="BI14" s="70" t="s">
        <v>205</v>
      </c>
      <c r="BJ14" s="70" t="s">
        <v>205</v>
      </c>
      <c r="BK14" s="70" t="str">
        <f>AP2</f>
        <v>粟島浦村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2.7446160321771647</v>
      </c>
      <c r="AG24" s="877">
        <f t="shared" ref="AG24:AP24" si="11">AG25+AG29</f>
        <v>2.9393218178829281</v>
      </c>
      <c r="AH24" s="877">
        <f t="shared" si="11"/>
        <v>2.8995132784017033</v>
      </c>
      <c r="AI24" s="877">
        <f t="shared" si="11"/>
        <v>2.054648143428718</v>
      </c>
      <c r="AJ24" s="877">
        <f t="shared" si="11"/>
        <v>1.8917357779345783</v>
      </c>
      <c r="AK24" s="877">
        <f t="shared" si="11"/>
        <v>2.0887009272223347</v>
      </c>
      <c r="AL24" s="877">
        <f t="shared" si="11"/>
        <v>1.9491456905008879</v>
      </c>
      <c r="AM24" s="877">
        <f t="shared" si="11"/>
        <v>1.8601238515209202</v>
      </c>
      <c r="AN24" s="877">
        <f t="shared" si="11"/>
        <v>1.8845379900354664</v>
      </c>
      <c r="AO24" s="877">
        <f t="shared" si="11"/>
        <v>1.3027589101476766</v>
      </c>
      <c r="AP24" s="878">
        <f t="shared" si="11"/>
        <v>1.2626066491612551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1.3740740982787638</v>
      </c>
      <c r="AG25" s="879">
        <f>①CO2排出量の現状把握!AA35</f>
        <v>1.4951480849946552</v>
      </c>
      <c r="AH25" s="879">
        <f>①CO2排出量の現状把握!AB35</f>
        <v>1.462152560310914</v>
      </c>
      <c r="AI25" s="879">
        <f>①CO2排出量の現状把握!AC35</f>
        <v>0.77175694664376626</v>
      </c>
      <c r="AJ25" s="879">
        <f>①CO2排出量の現状把握!AD35</f>
        <v>0.8189301625338482</v>
      </c>
      <c r="AK25" s="879">
        <f>①CO2排出量の現状把握!AE35</f>
        <v>1.0453193000214469</v>
      </c>
      <c r="AL25" s="879">
        <f>①CO2排出量の現状把握!AF35</f>
        <v>0.94378754509044316</v>
      </c>
      <c r="AM25" s="879">
        <f>①CO2排出量の現状把握!AG35</f>
        <v>0.87909113921840387</v>
      </c>
      <c r="AN25" s="879">
        <f>①CO2排出量の現状把握!AH35</f>
        <v>0.88922606204716703</v>
      </c>
      <c r="AO25" s="879">
        <f>①CO2排出量の現状把握!AI35</f>
        <v>0.50081424003326702</v>
      </c>
      <c r="AP25" s="880">
        <f>①CO2排出量の現状把握!AJ35</f>
        <v>0.36661811932297445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5.9000884092540923E-2</v>
      </c>
      <c r="AG27" s="881">
        <f>①CO2排出量の現状把握!AA37</f>
        <v>5.9362462840582317E-2</v>
      </c>
      <c r="AH27" s="881">
        <f>①CO2排出量の現状把握!AB37</f>
        <v>5.1132709664258001E-2</v>
      </c>
      <c r="AI27" s="881">
        <f>①CO2排出量の現状把握!AC37</f>
        <v>1.9763919530192652E-2</v>
      </c>
      <c r="AJ27" s="881">
        <f>①CO2排出量の現状把握!AD37</f>
        <v>1.9979946515211101E-2</v>
      </c>
      <c r="AK27" s="881">
        <f>①CO2排出量の現状把握!AE37</f>
        <v>1.7039661609014139E-2</v>
      </c>
      <c r="AL27" s="881">
        <f>①CO2排出量の現状把握!AF37</f>
        <v>1.7433231864619276E-2</v>
      </c>
      <c r="AM27" s="881">
        <f>①CO2排出量の現状把握!AG37</f>
        <v>1.5963279979774918E-2</v>
      </c>
      <c r="AN27" s="881">
        <f>①CO2排出量の現状把握!AH37</f>
        <v>1.7981133171238527E-2</v>
      </c>
      <c r="AO27" s="881">
        <f>①CO2排出量の現状把握!AI37</f>
        <v>1.987527383433401E-2</v>
      </c>
      <c r="AP27" s="882">
        <f>①CO2排出量の現状把握!AJ37</f>
        <v>1.6305716889002175E-2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1.3150732141862229</v>
      </c>
      <c r="AG28" s="881">
        <f>①CO2排出量の現状把握!AA38</f>
        <v>1.435785622154073</v>
      </c>
      <c r="AH28" s="881">
        <f>①CO2排出量の現状把握!AB38</f>
        <v>1.411019850646656</v>
      </c>
      <c r="AI28" s="881">
        <f>①CO2排出量の現状把握!AC38</f>
        <v>0.75199302711357363</v>
      </c>
      <c r="AJ28" s="881">
        <f>①CO2排出量の現状把握!AD38</f>
        <v>0.79895021601863714</v>
      </c>
      <c r="AK28" s="881">
        <f>①CO2排出量の現状把握!AE38</f>
        <v>1.0282796384124329</v>
      </c>
      <c r="AL28" s="881">
        <f>①CO2排出量の現状把握!AF38</f>
        <v>0.92635431322582384</v>
      </c>
      <c r="AM28" s="881">
        <f>①CO2排出量の現状把握!AG38</f>
        <v>0.863127859238629</v>
      </c>
      <c r="AN28" s="881">
        <f>①CO2排出量の現状把握!AH38</f>
        <v>0.87124492887592853</v>
      </c>
      <c r="AO28" s="881">
        <f>①CO2排出量の現状把握!AI38</f>
        <v>0.480938966198933</v>
      </c>
      <c r="AP28" s="882">
        <f>①CO2排出量の現状把握!AJ38</f>
        <v>0.35031240243397227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1.3705419338984011</v>
      </c>
      <c r="AG29" s="883">
        <f>①CO2排出量の現状把握!AA39</f>
        <v>1.4441737328882731</v>
      </c>
      <c r="AH29" s="883">
        <f>①CO2排出量の現状把握!AB39</f>
        <v>1.437360718090789</v>
      </c>
      <c r="AI29" s="883">
        <f>①CO2排出量の現状把握!AC39</f>
        <v>1.2828911967849519</v>
      </c>
      <c r="AJ29" s="883">
        <f>①CO2排出量の現状把握!AD39</f>
        <v>1.0728056154007299</v>
      </c>
      <c r="AK29" s="883">
        <f>①CO2排出量の現状把握!AE39</f>
        <v>1.0433816272008878</v>
      </c>
      <c r="AL29" s="883">
        <f>①CO2排出量の現状把握!AF39</f>
        <v>1.0053581454104448</v>
      </c>
      <c r="AM29" s="883">
        <f>①CO2排出量の現状把握!AG39</f>
        <v>0.98103271230251621</v>
      </c>
      <c r="AN29" s="883">
        <f>①CO2排出量の現状把握!AH39</f>
        <v>0.99531192798829926</v>
      </c>
      <c r="AO29" s="883">
        <f>①CO2排出量の現状把握!AI39</f>
        <v>0.80194467011440973</v>
      </c>
      <c r="AP29" s="884">
        <f>①CO2排出量の現状把握!AJ39</f>
        <v>0.8959885298382807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粟島浦村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0</v>
      </c>
      <c r="K6" s="619">
        <f>VLOOKUP(年度マスタ!$K$4&amp;"_"&amp;K$5,データシート1!$A:$BT,MATCH("cb_"&amp;$G6,データシート1!$A$1:$BT$1,0),0)</f>
        <v>0</v>
      </c>
      <c r="L6" s="619">
        <f>VLOOKUP(年度マスタ!$K$4&amp;"_"&amp;L$5,データシート1!$A:$BT,MATCH("cb_"&amp;$G6,データシート1!$A$1:$BT$1,0),0)</f>
        <v>0</v>
      </c>
      <c r="M6" s="619">
        <f>VLOOKUP(年度マスタ!$K$4&amp;"_"&amp;M$5,データシート1!$A:$BT,MATCH("cb_"&amp;$G6,データシート1!$A$1:$BT$1,0),0)</f>
        <v>0</v>
      </c>
      <c r="N6" s="619">
        <f>VLOOKUP(年度マスタ!$K$4&amp;"_"&amp;N$5,データシート1!$A:$BT,MATCH("cb_"&amp;$G6,データシート1!$A$1:$BT$1,0),0)</f>
        <v>0</v>
      </c>
      <c r="O6" s="619">
        <f>VLOOKUP(年度マスタ!$K$4&amp;"_"&amp;O$5,データシート1!$A:$BT,MATCH("cb_"&amp;$G6,データシート1!$A$1:$BT$1,0),0)</f>
        <v>0</v>
      </c>
      <c r="P6" s="619">
        <f>VLOOKUP(年度マスタ!$K$4&amp;"_"&amp;P$5,データシート1!$A:$BT,MATCH("cb_"&amp;$G6,データシート1!$A$1:$BT$1,0),0)</f>
        <v>0</v>
      </c>
      <c r="Q6" s="619">
        <f>VLOOKUP(年度マスタ!$K$4&amp;"_"&amp;Q$5,データシート1!$A:$BT,MATCH("cb_"&amp;$G6,データシート1!$A$1:$BT$1,0),0)</f>
        <v>0</v>
      </c>
      <c r="R6" s="633">
        <f>VLOOKUP(年度マスタ!$K$4&amp;"_"&amp;R$5,データシート1!$A:$BT,MATCH("cb_"&amp;$G6,データシート1!$A$1:$BT$1,0),0)</f>
        <v>0</v>
      </c>
      <c r="S6" s="568"/>
      <c r="T6" s="190"/>
      <c r="U6" s="581"/>
      <c r="V6" s="195"/>
      <c r="W6" s="195"/>
      <c r="X6" s="195"/>
      <c r="Y6" s="196" t="s">
        <v>372</v>
      </c>
      <c r="Z6" s="663" t="s">
        <v>373</v>
      </c>
      <c r="AA6" s="663"/>
      <c r="AB6" s="663"/>
      <c r="AC6" s="664">
        <f>SUM(AC7:AC8)</f>
        <v>4420</v>
      </c>
      <c r="AD6" s="664">
        <f>SUM(AD7:AD8)</f>
        <v>4988.9750000000004</v>
      </c>
      <c r="AE6" s="665">
        <f>$AD6*3600/100000000</f>
        <v>0.17960309999999999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0</v>
      </c>
      <c r="O7" s="617">
        <f>VLOOKUP(年度マスタ!$K$4&amp;"_"&amp;O$5,データシート1!$A:$BT,MATCH("cb_"&amp;$G7,データシート1!$A$1:$BT$1,0),0)</f>
        <v>0</v>
      </c>
      <c r="P7" s="617">
        <f>VLOOKUP(年度マスタ!$K$4&amp;"_"&amp;P$5,データシート1!$A:$BT,MATCH("cb_"&amp;$G7,データシート1!$A$1:$BT$1,0),0)</f>
        <v>0</v>
      </c>
      <c r="Q7" s="617">
        <f>VLOOKUP(年度マスタ!$K$4&amp;"_"&amp;Q$5,データシート1!$A:$BT,MATCH("cb_"&amp;$G7,データシート1!$A$1:$BT$1,0),0)</f>
        <v>0</v>
      </c>
      <c r="R7" s="634">
        <f>VLOOKUP(年度マスタ!$K$4&amp;"_"&amp;R$5,データシート1!$A:$BT,MATCH("cb_"&amp;$G7,データシート1!$A$1:$BT$1,0),0)</f>
        <v>0</v>
      </c>
      <c r="S7" s="568"/>
      <c r="T7" s="190"/>
      <c r="U7" s="581"/>
      <c r="V7" s="195"/>
      <c r="W7" s="195"/>
      <c r="X7" s="195"/>
      <c r="Y7" s="196" t="s">
        <v>375</v>
      </c>
      <c r="Z7" s="212" t="s">
        <v>376</v>
      </c>
      <c r="AA7" s="212"/>
      <c r="AB7" s="212"/>
      <c r="AC7" s="1022">
        <f>VLOOKUP(年度マスタ!$K$4&amp;"_"&amp;年度マスタ!$K$9,データシート3!A:AB,MATCH("ea_"&amp;$Y7&amp;"_設備",データシート3!$A$1:$AB$1,0),0)</f>
        <v>3651</v>
      </c>
      <c r="AD7" s="1022">
        <f>VLOOKUP(年度マスタ!$K$4&amp;"_"&amp;年度マスタ!$K$9,データシート3!A:AB,MATCH("ea_"&amp;$Y7&amp;"_年間発電",データシート3!$A$1:$AB$1,0),0)/10^3</f>
        <v>4119.0060000000003</v>
      </c>
      <c r="AE7" s="554">
        <f t="shared" ref="AE7:AE16" si="0">$AD7*3600/100000000</f>
        <v>0.14828421600000002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769</v>
      </c>
      <c r="AD8" s="1022">
        <f>VLOOKUP(年度マスタ!$K$4&amp;"_"&amp;年度マスタ!$K$9,データシート3!A:AB,MATCH("ea_"&amp;$Y8&amp;"_年間発電",データシート3!$A$1:$AB$1,0),0)/10^3</f>
        <v>869.96900000000016</v>
      </c>
      <c r="AE8" s="554">
        <f t="shared" si="0"/>
        <v>3.1318884000000005E-2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41000</v>
      </c>
      <c r="AD9" s="666">
        <f>VLOOKUP(年度マスタ!$K$4&amp;"_"&amp;年度マスタ!$K$9,データシート3!A:AB,MATCH("ea_"&amp;$Y9&amp;"_年間発電",データシート3!$A$1:$AB$1,0),0)/10^3</f>
        <v>91170.358999999982</v>
      </c>
      <c r="AE9" s="667">
        <f t="shared" si="0"/>
        <v>3.282132923999999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0</v>
      </c>
      <c r="K12" s="651">
        <f t="shared" ref="K12:Q12" si="1">SUM(K6:K11)</f>
        <v>0</v>
      </c>
      <c r="L12" s="651">
        <f t="shared" si="1"/>
        <v>0</v>
      </c>
      <c r="M12" s="651">
        <f t="shared" si="1"/>
        <v>0</v>
      </c>
      <c r="N12" s="651">
        <f t="shared" si="1"/>
        <v>0</v>
      </c>
      <c r="O12" s="651">
        <f t="shared" si="1"/>
        <v>0</v>
      </c>
      <c r="P12" s="651">
        <f t="shared" si="1"/>
        <v>0</v>
      </c>
      <c r="Q12" s="651">
        <f t="shared" si="1"/>
        <v>0</v>
      </c>
      <c r="R12" s="652">
        <f t="shared" ref="R12" si="2">SUM(R6:R11)</f>
        <v>0</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1.9681319999999999E-2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0.18577299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0</v>
      </c>
      <c r="K19" s="615">
        <f>K6*別紙!$C5/100*別紙!$E5/10^3</f>
        <v>0</v>
      </c>
      <c r="L19" s="615">
        <f>L6*別紙!$C5/100*別紙!$E5/10^3</f>
        <v>0</v>
      </c>
      <c r="M19" s="615">
        <f>M6*別紙!$C5/100*別紙!$E5/10^3</f>
        <v>0</v>
      </c>
      <c r="N19" s="615">
        <f>N6*別紙!$C5/100*別紙!$E5/10^3</f>
        <v>0</v>
      </c>
      <c r="O19" s="615">
        <f>O6*別紙!$C5/100*別紙!$E5/10^3</f>
        <v>0</v>
      </c>
      <c r="P19" s="615">
        <f>P6*別紙!$C5/100*別紙!$E5/10^3</f>
        <v>0</v>
      </c>
      <c r="Q19" s="615">
        <f>Q6*別紙!$C5/100*別紙!$E5/10^3</f>
        <v>0</v>
      </c>
      <c r="R19" s="639">
        <f>R6*別紙!$C5/100*別紙!$E5/10^3</f>
        <v>0</v>
      </c>
      <c r="S19" s="572"/>
      <c r="T19" s="191"/>
      <c r="U19" s="588"/>
      <c r="W19" s="201"/>
      <c r="X19" s="201"/>
      <c r="Y19" s="173"/>
      <c r="Z19" s="628" t="s">
        <v>389</v>
      </c>
      <c r="AA19" s="671"/>
      <c r="AB19" s="672"/>
      <c r="AC19" s="673">
        <f>SUM($AC$6,$AC$9,$AC$10,$AC$13)</f>
        <v>45420</v>
      </c>
      <c r="AD19" s="673">
        <f>SUM($AD$6,$AD$9,$AD$10,$AD$13)</f>
        <v>96159.333999999988</v>
      </c>
      <c r="AE19" s="674">
        <f>SUM($AE$6,$AE$9,$AE$10,$AE$13,$AE$17,$AE$18)</f>
        <v>3.6671903339999989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0</v>
      </c>
      <c r="O20" s="617">
        <f>O7*別紙!$C6/100*別紙!$E6/10^3</f>
        <v>0</v>
      </c>
      <c r="P20" s="617">
        <f>P7*別紙!$C6/100*別紙!$E6/10^3</f>
        <v>0</v>
      </c>
      <c r="Q20" s="617">
        <f>Q7*別紙!$C6/100*別紙!$E6/10^3</f>
        <v>0</v>
      </c>
      <c r="R20" s="634">
        <f>R7*別紙!$C6/100*別紙!$E6/10^3</f>
        <v>0</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0</v>
      </c>
      <c r="K25" s="657">
        <f t="shared" si="3"/>
        <v>0</v>
      </c>
      <c r="L25" s="657">
        <f t="shared" si="3"/>
        <v>0</v>
      </c>
      <c r="M25" s="657">
        <f t="shared" si="3"/>
        <v>0</v>
      </c>
      <c r="N25" s="657">
        <f t="shared" si="3"/>
        <v>0</v>
      </c>
      <c r="O25" s="657">
        <f t="shared" si="3"/>
        <v>0</v>
      </c>
      <c r="P25" s="657">
        <f t="shared" si="3"/>
        <v>0</v>
      </c>
      <c r="Q25" s="657">
        <f t="shared" si="3"/>
        <v>0</v>
      </c>
      <c r="R25" s="658">
        <f t="shared" ref="R25" si="4">SUM(R19:R24)</f>
        <v>0</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2524.91682601912</v>
      </c>
      <c r="K26" s="654">
        <f>(VLOOKUP(年度マスタ!$K$4&amp;"_"&amp;K$18,データシート1!$A:$BT,MATCH("da_合計",データシート1!$A$1:$BT$1,0),0))/10^3</f>
        <v>2469.5951725823256</v>
      </c>
      <c r="L26" s="654">
        <f>(VLOOKUP(年度マスタ!$K$4&amp;"_"&amp;L$18,データシート1!$A:$BT,MATCH("da_合計",データシート1!$A$1:$BT$1,0),0))/10^3</f>
        <v>2636.1984306179065</v>
      </c>
      <c r="M26" s="654">
        <f>(VLOOKUP(年度マスタ!$K$4&amp;"_"&amp;M$18,データシート1!$A:$BT,MATCH("da_合計",データシート1!$A$1:$BT$1,0),0))/10^3</f>
        <v>2512.0908146714578</v>
      </c>
      <c r="N26" s="654">
        <f>(VLOOKUP(年度マスタ!$K$4&amp;"_"&amp;N$18,データシート1!$A:$BT,MATCH("da_合計",データシート1!$A$1:$BT$1,0),0))/10^3</f>
        <v>2544.3297614838598</v>
      </c>
      <c r="O26" s="654">
        <f>(VLOOKUP(年度マスタ!$K$4&amp;"_"&amp;O$18,データシート1!$A:$BT,MATCH("da_合計",データシート1!$A$1:$BT$1,0),0))/10^3</f>
        <v>2255.8382172182191</v>
      </c>
      <c r="P26" s="654">
        <f>(VLOOKUP(年度マスタ!$K$4&amp;"_"&amp;P$18,データシート1!$A:$BT,MATCH("da_合計",データシート1!$A$1:$BT$1,0),0))/10^3</f>
        <v>2214.9238835683459</v>
      </c>
      <c r="Q26" s="654">
        <f>(VLOOKUP(年度マスタ!$K$4&amp;"_"&amp;Q$18,データシート1!$A:$BT,MATCH("da_合計",データシート1!$A$1:$BT$1,0),0))/10^3</f>
        <v>2214.4098245501555</v>
      </c>
      <c r="R26" s="655">
        <f>Q26</f>
        <v>2214.4098245501555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v>
      </c>
      <c r="K27" s="839">
        <f t="shared" ref="K27:P27" si="5">K25/K26</f>
        <v>0</v>
      </c>
      <c r="L27" s="839">
        <f t="shared" si="5"/>
        <v>0</v>
      </c>
      <c r="M27" s="839">
        <f t="shared" si="5"/>
        <v>0</v>
      </c>
      <c r="N27" s="839">
        <f t="shared" si="5"/>
        <v>0</v>
      </c>
      <c r="O27" s="839">
        <f t="shared" si="5"/>
        <v>0</v>
      </c>
      <c r="P27" s="839">
        <f t="shared" si="5"/>
        <v>0</v>
      </c>
      <c r="Q27" s="839">
        <f>Q25/Q26</f>
        <v>0</v>
      </c>
      <c r="R27" s="840">
        <f>R25/R26</f>
        <v>0</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43.424362073327686</v>
      </c>
      <c r="AA52" s="173"/>
      <c r="AB52" s="678" t="s">
        <v>413</v>
      </c>
      <c r="AC52" s="679">
        <f>$AD6</f>
        <v>4988.9750000000004</v>
      </c>
      <c r="AD52" s="680">
        <f>R19+R20</f>
        <v>0</v>
      </c>
      <c r="AE52" s="681">
        <f t="shared" ref="AE52:AE54" si="6">IFERROR(AD52/AC52,"-")</f>
        <v>0</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93944.924175449836</v>
      </c>
      <c r="Z53" s="1130"/>
      <c r="AA53" s="173"/>
      <c r="AB53" s="678" t="s">
        <v>377</v>
      </c>
      <c r="AC53" s="679">
        <f>$AD9</f>
        <v>91170.358999999982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0</v>
      </c>
      <c r="AK54" s="443">
        <f>VLOOKUP(年度マスタ!$K$4&amp;"_"&amp;AK$53,データシート1!$A$1:$BT$2000,MATCH("ca_太陽光発電（10kW未満）",データシート1!$A$1:$BT$1,0),0)</f>
        <v>0</v>
      </c>
      <c r="AL54" s="443">
        <f>VLOOKUP(年度マスタ!$K$4&amp;"_"&amp;AL$53,データシート1!$A$1:$BT$2000,MATCH("ca_太陽光発電（10kW未満）",データシート1!$A$1:$BT$1,0),0)</f>
        <v>0</v>
      </c>
      <c r="AM54" s="443">
        <f>VLOOKUP(年度マスタ!$K$4&amp;"_"&amp;AM$53,データシート1!$A$1:$BT$2000,MATCH("ca_太陽光発電（10kW未満）",データシート1!$A$1:$BT$1,0),0)</f>
        <v>0</v>
      </c>
      <c r="AN54" s="443">
        <f>VLOOKUP(年度マスタ!$K$4&amp;"_"&amp;AN$53,データシート1!$A$1:$BT$2000,MATCH("ca_太陽光発電（10kW未満）",データシート1!$A$1:$BT$1,0),0)</f>
        <v>0</v>
      </c>
      <c r="AO54" s="443">
        <f>VLOOKUP(年度マスタ!$K$4&amp;"_"&amp;AO$53,データシート1!$A$1:$BT$2000,MATCH("ca_太陽光発電（10kW未満）",データシート1!$A$1:$BT$1,0),0)</f>
        <v>0</v>
      </c>
      <c r="AP54" s="443">
        <f>VLOOKUP(年度マスタ!$K$4&amp;"_"&amp;AP$53,データシート1!$A$1:$BT$2000,MATCH("ca_太陽光発電（10kW未満）",データシート1!$A$1:$BT$1,0),0)</f>
        <v>0</v>
      </c>
      <c r="AQ54" s="443">
        <f>VLOOKUP(年度マスタ!$K$4&amp;"_"&amp;AQ$53,データシート1!$A$1:$BT$2000,MATCH("ca_太陽光発電（10kW未満）",データシート1!$A$1:$BT$1,0),0)</f>
        <v>0</v>
      </c>
      <c r="AR54" s="443">
        <f>VLOOKUP(年度マスタ!$K$4&amp;"_"&amp;AR$53,データシート1!$A$1:$BT$2000,MATCH("ca_太陽光発電（10kW未満）",データシート1!$A$1:$BT$1,0),0)</f>
        <v>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粟島浦村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新潟県</v>
      </c>
      <c r="AY12" s="1023" t="str">
        <f>年度マスタ!$J4</f>
        <v>粟島浦村</v>
      </c>
      <c r="AZ12" s="1023" t="str">
        <f>年度マスタ!$K4</f>
        <v>15586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47354</v>
      </c>
      <c r="AY21" s="18" t="str">
        <f>IF(IFERROR(比較地域マスタ!$Z6,"")=0,"",IFERROR(比較地域マスタ!$Z6,""))</f>
        <v>座間味村</v>
      </c>
      <c r="BB21" s="110" t="str">
        <f t="shared" ref="BB21:BC68" si="0">AX21</f>
        <v>47354</v>
      </c>
      <c r="BC21" s="1031" t="str">
        <f t="shared" si="0"/>
        <v>座間味村</v>
      </c>
      <c r="BD21" s="34">
        <f>SUM(BE21,BI21:BK21,BQ21)</f>
        <v>9.7009575055046788</v>
      </c>
      <c r="BE21" s="34">
        <f>SUM(BF21:BH21)</f>
        <v>0.12864913248046569</v>
      </c>
      <c r="BF21" s="34">
        <f>VLOOKUP($AX21&amp;"_"&amp;$BC$14,データシート1!$A:$BT,MATCH($BC$12&amp;"_"&amp;BF$20,データシート1!$A$1:$BT$1,0),0)</f>
        <v>0</v>
      </c>
      <c r="BG21" s="34">
        <f>VLOOKUP($AX21&amp;"_"&amp;$BC$14,データシート1!$A:$BT,MATCH($BC$12&amp;"_"&amp;BG$20,データシート1!$A$1:$BT$1,0),0)</f>
        <v>4.3076890086692111E-2</v>
      </c>
      <c r="BH21" s="34">
        <f>VLOOKUP($AX21&amp;"_"&amp;$BC$14,データシート1!$A:$BT,MATCH($BC$12&amp;"_"&amp;BH$20,データシート1!$A$1:$BT$1,0),0)</f>
        <v>8.557224239377359E-2</v>
      </c>
      <c r="BI21" s="34">
        <f>VLOOKUP($AX21&amp;"_"&amp;$BC$14,データシート1!$A:$BT,MATCH($BC$12&amp;"_"&amp;BI$20,データシート1!$A$1:$BT$1,0),0)</f>
        <v>3.4183487539865531</v>
      </c>
      <c r="BJ21" s="34">
        <f>VLOOKUP($AX21&amp;"_"&amp;$BC$14,データシート1!$A:$BT,MATCH($BC$12&amp;"_"&amp;BJ$20,データシート1!$A$1:$BT$1,0),0)</f>
        <v>1.8553712512950695</v>
      </c>
      <c r="BK21" s="34">
        <f t="shared" ref="BK21:BK68" si="1">SUM(BL21,BO21:BP21)</f>
        <v>4.2985883677425916</v>
      </c>
      <c r="BL21" s="34">
        <f t="shared" ref="BL21:BL67" si="2">SUM(BM21:BN21)</f>
        <v>2.4329891449970482</v>
      </c>
      <c r="BM21" s="34">
        <f>VLOOKUP($AX21&amp;"_"&amp;$BC$14,データシート1!$A:$BT,MATCH($BC$12&amp;"_"&amp;BM$20,データシート1!$A$1:$BT$1,0),0)</f>
        <v>0.57899179424749803</v>
      </c>
      <c r="BN21" s="34">
        <f>VLOOKUP($AX21&amp;"_"&amp;$BC$14,データシート1!$A:$BT,MATCH($BC$12&amp;"_"&amp;BN$20,データシート1!$A$1:$BT$1,0),0)</f>
        <v>1.8539973507495504</v>
      </c>
      <c r="BO21" s="34">
        <f>VLOOKUP($AX21&amp;"_"&amp;$BC$14,データシート1!$A:$BT,MATCH($BC$12&amp;"_"&amp;BO$20,データシート1!$A$1:$BT$1,0),0)</f>
        <v>5.3716138805641203E-2</v>
      </c>
      <c r="BP21" s="34">
        <f>VLOOKUP($AX21&amp;"_"&amp;$BC$14,データシート1!$A:$BT,MATCH($BC$12&amp;"_"&amp;BP$20,データシート1!$A$1:$BT$1,0),0)</f>
        <v>1.8118830839399023</v>
      </c>
      <c r="BQ21" s="34">
        <f>VLOOKUP($AX21&amp;"_"&amp;$BC$14,データシート1!$A:$BT,MATCH($BC$12&amp;"_"&amp;BQ$20,データシート1!$A$1:$BT$1,0),0)</f>
        <v>0</v>
      </c>
      <c r="BR21" s="35">
        <f t="shared" ref="BR21:BR68" si="3">BD21</f>
        <v>9.7009575055046788</v>
      </c>
      <c r="BT21" s="111" t="str">
        <f t="shared" ref="BT21:BT68" si="4">AY21</f>
        <v>座間味村</v>
      </c>
      <c r="BU21" s="34">
        <f>BD21</f>
        <v>9.7009575055046788</v>
      </c>
      <c r="BV21" s="60">
        <f>BE21/$BR21</f>
        <v>1.3261488096145711E-2</v>
      </c>
      <c r="BW21" s="60">
        <f t="shared" ref="BW21:CH42" si="5">BF21/$BR21</f>
        <v>0</v>
      </c>
      <c r="BX21" s="60">
        <f t="shared" si="5"/>
        <v>4.4404781757108724E-3</v>
      </c>
      <c r="BY21" s="60">
        <f t="shared" si="5"/>
        <v>8.8210099204348406E-3</v>
      </c>
      <c r="BZ21" s="60">
        <f t="shared" si="5"/>
        <v>0.35237230469743391</v>
      </c>
      <c r="CA21" s="60">
        <f t="shared" si="5"/>
        <v>0.19125650743674158</v>
      </c>
      <c r="CB21" s="60">
        <f t="shared" si="5"/>
        <v>0.4431096997696789</v>
      </c>
      <c r="CC21" s="60">
        <f t="shared" si="5"/>
        <v>0.25079886636102477</v>
      </c>
      <c r="CD21" s="60">
        <f t="shared" si="5"/>
        <v>5.9683984175681305E-2</v>
      </c>
      <c r="CE21" s="60">
        <f t="shared" si="5"/>
        <v>0.1911148821853435</v>
      </c>
      <c r="CF21" s="60">
        <f t="shared" si="5"/>
        <v>5.5371996810789758E-3</v>
      </c>
      <c r="CG21" s="60">
        <f t="shared" si="5"/>
        <v>0.18677363372757519</v>
      </c>
      <c r="CH21" s="60">
        <f>BQ21/$BR21</f>
        <v>0</v>
      </c>
      <c r="CI21" s="112">
        <f t="shared" ref="CI21:CI68" si="6">BR21/$BR21</f>
        <v>1</v>
      </c>
      <c r="CK21" s="113" t="str">
        <f t="shared" ref="CK21:CK68" si="7">AY21</f>
        <v>座間味村</v>
      </c>
      <c r="CL21" s="114">
        <f>CN21+CP21+CR21</f>
        <v>0.12864913248046569</v>
      </c>
      <c r="CM21" s="61">
        <f>IF(IF(CL21=0,0,CW21/CL21)&gt;1,1,IF(CL21=0,0,CW21/CL21))</f>
        <v>0</v>
      </c>
      <c r="CN21" s="62">
        <f>BF21</f>
        <v>0</v>
      </c>
      <c r="CO21" s="61">
        <f>IF(IF(CN21=0,0,CX21/CN21)&gt;1,1,IF(CN21=0,0,CX21/CN21))</f>
        <v>0</v>
      </c>
      <c r="CP21" s="62">
        <f t="shared" ref="CP21:CP68" si="8">BG21</f>
        <v>4.3076890086692111E-2</v>
      </c>
      <c r="CQ21" s="61">
        <f>IF(IF(CP21=0,0,CY21/CP21)&gt;1,1,IF(CP21=0,0,CY21/CP21))</f>
        <v>0</v>
      </c>
      <c r="CR21" s="62">
        <f t="shared" ref="CR21:CR68" si="9">BH21</f>
        <v>8.557224239377359E-2</v>
      </c>
      <c r="CS21" s="61">
        <f>IF(IF(CR21=0,0,CZ21/CR21)&gt;1,1,IF(CR21=0,0,CZ21/CR21))</f>
        <v>0</v>
      </c>
      <c r="CT21" s="62">
        <f t="shared" ref="CT21:CT68" si="10">BI21</f>
        <v>3.4183487539865531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33586</v>
      </c>
      <c r="AY22" s="18" t="str">
        <f>IF(IFERROR(比較地域マスタ!$Z7,"")=0,"",IFERROR(比較地域マスタ!$Z7,""))</f>
        <v>新庄村</v>
      </c>
      <c r="BB22" s="110" t="str">
        <f t="shared" si="0"/>
        <v>33586</v>
      </c>
      <c r="BC22" s="1031" t="str">
        <f t="shared" si="0"/>
        <v>新庄村</v>
      </c>
      <c r="BD22" s="34">
        <f t="shared" ref="BD22:BD68" si="14">SUM(BE22,BI22:BK22,BQ22)</f>
        <v>5.0630033616895158</v>
      </c>
      <c r="BE22" s="34">
        <f t="shared" ref="BE22:BE67" si="15">SUM(BF22:BH22)</f>
        <v>0.46074696769847745</v>
      </c>
      <c r="BF22" s="34">
        <f>VLOOKUP($AX22&amp;"_"&amp;$BC$14,データシート1!$A:$BT,MATCH($BC$12&amp;"_"&amp;BF$20,データシート1!$A$1:$BT$1,0),0)</f>
        <v>0</v>
      </c>
      <c r="BG22" s="34">
        <f>VLOOKUP($AX22&amp;"_"&amp;$BC$14,データシート1!$A:$BT,MATCH($BC$12&amp;"_"&amp;BG$20,データシート1!$A$1:$BT$1,0),0)</f>
        <v>6.3571486470328648E-2</v>
      </c>
      <c r="BH22" s="34">
        <f>VLOOKUP($AX22&amp;"_"&amp;$BC$14,データシート1!$A:$BT,MATCH($BC$12&amp;"_"&amp;BH$20,データシート1!$A$1:$BT$1,0),0)</f>
        <v>0.39717548122814883</v>
      </c>
      <c r="BI22" s="34">
        <f>VLOOKUP($AX22&amp;"_"&amp;$BC$14,データシート1!$A:$BT,MATCH($BC$12&amp;"_"&amp;BI$20,データシート1!$A$1:$BT$1,0),0)</f>
        <v>1.0559726561718668</v>
      </c>
      <c r="BJ22" s="34">
        <f>VLOOKUP($AX22&amp;"_"&amp;$BC$14,データシート1!$A:$BT,MATCH($BC$12&amp;"_"&amp;BJ$20,データシート1!$A$1:$BT$1,0),0)</f>
        <v>1.2301810901072501</v>
      </c>
      <c r="BK22" s="34">
        <f t="shared" si="1"/>
        <v>2.3161026477119218</v>
      </c>
      <c r="BL22" s="34">
        <f t="shared" si="2"/>
        <v>2.26513070295396</v>
      </c>
      <c r="BM22" s="34">
        <f>VLOOKUP($AX22&amp;"_"&amp;$BC$14,データシート1!$A:$BT,MATCH($BC$12&amp;"_"&amp;BM$20,データシート1!$A$1:$BT$1,0),0)</f>
        <v>0.78286214433464518</v>
      </c>
      <c r="BN22" s="34">
        <f>VLOOKUP($AX22&amp;"_"&amp;$BC$14,データシート1!$A:$BT,MATCH($BC$12&amp;"_"&amp;BN$20,データシート1!$A$1:$BT$1,0),0)</f>
        <v>1.4822685586193149</v>
      </c>
      <c r="BO22" s="34">
        <f>VLOOKUP($AX22&amp;"_"&amp;$BC$14,データシート1!$A:$BT,MATCH($BC$12&amp;"_"&amp;BO$20,データシート1!$A$1:$BT$1,0),0)</f>
        <v>5.0971944757961699E-2</v>
      </c>
      <c r="BP22" s="34">
        <f>VLOOKUP($AX22&amp;"_"&amp;$BC$14,データシート1!$A:$BT,MATCH($BC$12&amp;"_"&amp;BP$20,データシート1!$A$1:$BT$1,0),0)</f>
        <v>0</v>
      </c>
      <c r="BQ22" s="34">
        <f>VLOOKUP($AX22&amp;"_"&amp;$BC$14,データシート1!$A:$BT,MATCH($BC$12&amp;"_"&amp;BQ$20,データシート1!$A$1:$BT$1,0),0)</f>
        <v>0</v>
      </c>
      <c r="BR22" s="35">
        <f t="shared" si="3"/>
        <v>5.0630033616895158</v>
      </c>
      <c r="BT22" s="121" t="str">
        <f t="shared" si="4"/>
        <v>新庄村</v>
      </c>
      <c r="BU22" s="33">
        <f>BD22</f>
        <v>5.0630033616895158</v>
      </c>
      <c r="BV22" s="59">
        <f t="shared" ref="BV22:BZ68" si="16">BE22/$BR22</f>
        <v>9.1002698355848399E-2</v>
      </c>
      <c r="BW22" s="59">
        <f t="shared" si="5"/>
        <v>0</v>
      </c>
      <c r="BX22" s="59">
        <f t="shared" si="5"/>
        <v>1.2556082216211475E-2</v>
      </c>
      <c r="BY22" s="59">
        <f t="shared" si="5"/>
        <v>7.8446616139636938E-2</v>
      </c>
      <c r="BZ22" s="59">
        <f t="shared" si="5"/>
        <v>0.2085664536907379</v>
      </c>
      <c r="CA22" s="59">
        <f t="shared" si="5"/>
        <v>0.24297457501524169</v>
      </c>
      <c r="CB22" s="59">
        <f t="shared" si="5"/>
        <v>0.45745627293817204</v>
      </c>
      <c r="CC22" s="59">
        <f t="shared" si="5"/>
        <v>0.44738874164959858</v>
      </c>
      <c r="CD22" s="59">
        <f t="shared" si="5"/>
        <v>0.15462406172951965</v>
      </c>
      <c r="CE22" s="59">
        <f t="shared" si="5"/>
        <v>0.29276467992007899</v>
      </c>
      <c r="CF22" s="59">
        <f t="shared" si="5"/>
        <v>1.0067531288573437E-2</v>
      </c>
      <c r="CG22" s="59">
        <f t="shared" si="5"/>
        <v>0</v>
      </c>
      <c r="CH22" s="59">
        <f t="shared" si="5"/>
        <v>0</v>
      </c>
      <c r="CI22" s="122">
        <f t="shared" si="6"/>
        <v>1</v>
      </c>
      <c r="CK22" s="123" t="str">
        <f t="shared" si="7"/>
        <v>新庄村</v>
      </c>
      <c r="CL22" s="124">
        <f t="shared" ref="CL22:CL68" si="17">CN22+CP22+CR22</f>
        <v>0.46074696769847745</v>
      </c>
      <c r="CM22" s="65">
        <f t="shared" ref="CM22:CM68" si="18">IF(IF(CL22=0,0,CW22/CL22)&gt;1,1,IF(CL22=0,0,CW22/CL22))</f>
        <v>0</v>
      </c>
      <c r="CN22" s="66">
        <f t="shared" ref="CN22:CN68" si="19">BF22</f>
        <v>0</v>
      </c>
      <c r="CO22" s="65">
        <f t="shared" ref="CO22:CO68" si="20">IF(IF(CN22=0,0,CX22/CN22)&gt;1,1,IF(CN22=0,0,CX22/CN22))</f>
        <v>0</v>
      </c>
      <c r="CP22" s="66">
        <f t="shared" si="8"/>
        <v>6.3571486470328648E-2</v>
      </c>
      <c r="CQ22" s="65">
        <f t="shared" ref="CQ22:CQ68" si="21">IF(IF(CP22=0,0,CY22/CP22)&gt;1,1,IF(CP22=0,0,CY22/CP22))</f>
        <v>0</v>
      </c>
      <c r="CR22" s="66">
        <f t="shared" si="9"/>
        <v>0.39717548122814883</v>
      </c>
      <c r="CS22" s="65">
        <f t="shared" ref="CS22:CS68" si="22">IF(IF(CR22=0,0,CZ22/CR22)&gt;1,1,IF(CR22=0,0,CZ22/CR22))</f>
        <v>0</v>
      </c>
      <c r="CT22" s="66">
        <f t="shared" si="10"/>
        <v>1.0559726561718668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20410</v>
      </c>
      <c r="AY23" s="18" t="str">
        <f>IF(IFERROR(比較地域マスタ!$Z8,"")=0,"",IFERROR(比較地域マスタ!$Z8,""))</f>
        <v>根羽村</v>
      </c>
      <c r="BB23" s="110" t="str">
        <f t="shared" si="0"/>
        <v>20410</v>
      </c>
      <c r="BC23" s="1031" t="str">
        <f t="shared" si="0"/>
        <v>根羽村</v>
      </c>
      <c r="BD23" s="34">
        <f t="shared" si="14"/>
        <v>6.5749605852157051</v>
      </c>
      <c r="BE23" s="34">
        <f t="shared" si="15"/>
        <v>1.7244620492573379</v>
      </c>
      <c r="BF23" s="34">
        <f>VLOOKUP($AX23&amp;"_"&amp;$BC$14,データシート1!$A:$BT,MATCH($BC$12&amp;"_"&amp;BF$20,データシート1!$A$1:$BT$1,0),0)</f>
        <v>0.38562488727483857</v>
      </c>
      <c r="BG23" s="34">
        <f>VLOOKUP($AX23&amp;"_"&amp;$BC$14,データシート1!$A:$BT,MATCH($BC$12&amp;"_"&amp;BG$20,データシート1!$A$1:$BT$1,0),0)</f>
        <v>8.4210536996079319E-2</v>
      </c>
      <c r="BH23" s="34">
        <f>VLOOKUP($AX23&amp;"_"&amp;$BC$14,データシート1!$A:$BT,MATCH($BC$12&amp;"_"&amp;BH$20,データシート1!$A$1:$BT$1,0),0)</f>
        <v>1.25462662498642</v>
      </c>
      <c r="BI23" s="34">
        <f>VLOOKUP($AX23&amp;"_"&amp;$BC$14,データシート1!$A:$BT,MATCH($BC$12&amp;"_"&amp;BI$20,データシート1!$A$1:$BT$1,0),0)</f>
        <v>0.89986453405581679</v>
      </c>
      <c r="BJ23" s="34">
        <f>VLOOKUP($AX23&amp;"_"&amp;$BC$14,データシート1!$A:$BT,MATCH($BC$12&amp;"_"&amp;BJ$20,データシート1!$A$1:$BT$1,0),0)</f>
        <v>1.5531197629243947</v>
      </c>
      <c r="BK23" s="34">
        <f t="shared" si="1"/>
        <v>2.3975142389781556</v>
      </c>
      <c r="BL23" s="34">
        <f t="shared" si="2"/>
        <v>2.3459584231462198</v>
      </c>
      <c r="BM23" s="34">
        <f>VLOOKUP($AX23&amp;"_"&amp;$BC$14,データシート1!$A:$BT,MATCH($BC$12&amp;"_"&amp;BM$20,データシート1!$A$1:$BT$1,0),0)</f>
        <v>0.74752461698620642</v>
      </c>
      <c r="BN23" s="34">
        <f>VLOOKUP($AX23&amp;"_"&amp;$BC$14,データシート1!$A:$BT,MATCH($BC$12&amp;"_"&amp;BN$20,データシート1!$A$1:$BT$1,0),0)</f>
        <v>1.5984338061600136</v>
      </c>
      <c r="BO23" s="34">
        <f>VLOOKUP($AX23&amp;"_"&amp;$BC$14,データシート1!$A:$BT,MATCH($BC$12&amp;"_"&amp;BO$20,データシート1!$A$1:$BT$1,0),0)</f>
        <v>5.1555815831935997E-2</v>
      </c>
      <c r="BP23" s="34">
        <f>VLOOKUP($AX23&amp;"_"&amp;$BC$14,データシート1!$A:$BT,MATCH($BC$12&amp;"_"&amp;BP$20,データシート1!$A$1:$BT$1,0),0)</f>
        <v>0</v>
      </c>
      <c r="BQ23" s="34">
        <f>VLOOKUP($AX23&amp;"_"&amp;$BC$14,データシート1!$A:$BT,MATCH($BC$12&amp;"_"&amp;BQ$20,データシート1!$A$1:$BT$1,0),0)</f>
        <v>0</v>
      </c>
      <c r="BR23" s="35">
        <f t="shared" si="3"/>
        <v>6.5749605852157051</v>
      </c>
      <c r="BT23" s="121" t="str">
        <f t="shared" si="4"/>
        <v>根羽村</v>
      </c>
      <c r="BU23" s="33">
        <f t="shared" ref="BU23:BU68" si="25">BD23</f>
        <v>6.5749605852157051</v>
      </c>
      <c r="BV23" s="59">
        <f t="shared" si="16"/>
        <v>0.26227716910348042</v>
      </c>
      <c r="BW23" s="59">
        <f t="shared" si="5"/>
        <v>5.8650524558572295E-2</v>
      </c>
      <c r="BX23" s="59">
        <f t="shared" si="5"/>
        <v>1.2807763013124834E-2</v>
      </c>
      <c r="BY23" s="59">
        <f t="shared" si="5"/>
        <v>0.19081888153178325</v>
      </c>
      <c r="BZ23" s="59">
        <f t="shared" si="5"/>
        <v>0.1368623465331838</v>
      </c>
      <c r="CA23" s="59">
        <f t="shared" si="5"/>
        <v>0.23621734956353985</v>
      </c>
      <c r="CB23" s="59">
        <f t="shared" si="5"/>
        <v>0.36464313479979593</v>
      </c>
      <c r="CC23" s="59">
        <f t="shared" si="5"/>
        <v>0.35680189907469323</v>
      </c>
      <c r="CD23" s="59">
        <f t="shared" si="5"/>
        <v>0.11369263850297018</v>
      </c>
      <c r="CE23" s="59">
        <f t="shared" si="5"/>
        <v>0.24310926057172305</v>
      </c>
      <c r="CF23" s="59">
        <f t="shared" si="5"/>
        <v>7.8412357251027697E-3</v>
      </c>
      <c r="CG23" s="59">
        <f t="shared" si="5"/>
        <v>0</v>
      </c>
      <c r="CH23" s="59">
        <f t="shared" si="5"/>
        <v>0</v>
      </c>
      <c r="CI23" s="122">
        <f t="shared" si="6"/>
        <v>1</v>
      </c>
      <c r="CK23" s="123" t="str">
        <f t="shared" si="7"/>
        <v>根羽村</v>
      </c>
      <c r="CL23" s="124">
        <f t="shared" si="17"/>
        <v>1.7244620492573379</v>
      </c>
      <c r="CM23" s="65">
        <f t="shared" si="18"/>
        <v>0</v>
      </c>
      <c r="CN23" s="66">
        <f t="shared" si="19"/>
        <v>0.38562488727483857</v>
      </c>
      <c r="CO23" s="65">
        <f t="shared" si="20"/>
        <v>0</v>
      </c>
      <c r="CP23" s="66">
        <f t="shared" si="8"/>
        <v>8.4210536996079319E-2</v>
      </c>
      <c r="CQ23" s="65">
        <f t="shared" si="21"/>
        <v>0</v>
      </c>
      <c r="CR23" s="66">
        <f t="shared" si="9"/>
        <v>1.25462662498642</v>
      </c>
      <c r="CS23" s="65">
        <f t="shared" si="22"/>
        <v>0</v>
      </c>
      <c r="CT23" s="66">
        <f t="shared" si="10"/>
        <v>0.89986453405581679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29450</v>
      </c>
      <c r="AY24" s="18" t="str">
        <f>IF(IFERROR(比較地域マスタ!$Z9,"")=0,"",IFERROR(比較地域マスタ!$Z9,""))</f>
        <v>下北山村</v>
      </c>
      <c r="BB24" s="110" t="str">
        <f t="shared" si="0"/>
        <v>29450</v>
      </c>
      <c r="BC24" s="1031" t="str">
        <f t="shared" si="0"/>
        <v>下北山村</v>
      </c>
      <c r="BD24" s="34">
        <f t="shared" si="14"/>
        <v>7.5000872158122061</v>
      </c>
      <c r="BE24" s="34">
        <f t="shared" si="15"/>
        <v>1.3817620933816919</v>
      </c>
      <c r="BF24" s="34">
        <f>VLOOKUP($AX24&amp;"_"&amp;$BC$14,データシート1!$A:$BT,MATCH($BC$12&amp;"_"&amp;BF$20,データシート1!$A$1:$BT$1,0),0)</f>
        <v>0.11359699511966254</v>
      </c>
      <c r="BG24" s="34">
        <f>VLOOKUP($AX24&amp;"_"&amp;$BC$14,データシート1!$A:$BT,MATCH($BC$12&amp;"_"&amp;BG$20,データシート1!$A$1:$BT$1,0),0)</f>
        <v>0.1730807816660283</v>
      </c>
      <c r="BH24" s="34">
        <f>VLOOKUP($AX24&amp;"_"&amp;$BC$14,データシート1!$A:$BT,MATCH($BC$12&amp;"_"&amp;BH$20,データシート1!$A$1:$BT$1,0),0)</f>
        <v>1.0950843165960009</v>
      </c>
      <c r="BI24" s="34">
        <f>VLOOKUP($AX24&amp;"_"&amp;$BC$14,データシート1!$A:$BT,MATCH($BC$12&amp;"_"&amp;BI$20,データシート1!$A$1:$BT$1,0),0)</f>
        <v>1.5080957200277918</v>
      </c>
      <c r="BJ24" s="34">
        <f>VLOOKUP($AX24&amp;"_"&amp;$BC$14,データシート1!$A:$BT,MATCH($BC$12&amp;"_"&amp;BJ$20,データシート1!$A$1:$BT$1,0),0)</f>
        <v>1.2562782078640866</v>
      </c>
      <c r="BK24" s="34">
        <f t="shared" si="1"/>
        <v>2.9337874487349906</v>
      </c>
      <c r="BL24" s="34">
        <f t="shared" si="2"/>
        <v>2.8852093753803238</v>
      </c>
      <c r="BM24" s="34">
        <f>VLOOKUP($AX24&amp;"_"&amp;$BC$14,データシート1!$A:$BT,MATCH($BC$12&amp;"_"&amp;BM$20,データシート1!$A$1:$BT$1,0),0)</f>
        <v>0.90110694738519059</v>
      </c>
      <c r="BN24" s="34">
        <f>VLOOKUP($AX24&amp;"_"&amp;$BC$14,データシート1!$A:$BT,MATCH($BC$12&amp;"_"&amp;BN$20,データシート1!$A$1:$BT$1,0),0)</f>
        <v>1.9841024279951331</v>
      </c>
      <c r="BO24" s="34">
        <f>VLOOKUP($AX24&amp;"_"&amp;$BC$14,データシート1!$A:$BT,MATCH($BC$12&amp;"_"&amp;BO$20,データシート1!$A$1:$BT$1,0),0)</f>
        <v>4.8578073354666802E-2</v>
      </c>
      <c r="BP24" s="34">
        <f>VLOOKUP($AX24&amp;"_"&amp;$BC$14,データシート1!$A:$BT,MATCH($BC$12&amp;"_"&amp;BP$20,データシート1!$A$1:$BT$1,0),0)</f>
        <v>0</v>
      </c>
      <c r="BQ24" s="34">
        <f>VLOOKUP($AX24&amp;"_"&amp;$BC$14,データシート1!$A:$BT,MATCH($BC$12&amp;"_"&amp;BQ$20,データシート1!$A$1:$BT$1,0),0)</f>
        <v>0.42016374580364518</v>
      </c>
      <c r="BR24" s="35">
        <f t="shared" si="3"/>
        <v>7.5000872158122061</v>
      </c>
      <c r="BT24" s="121" t="str">
        <f t="shared" si="4"/>
        <v>下北山村</v>
      </c>
      <c r="BU24" s="33">
        <f t="shared" si="25"/>
        <v>7.5000872158122061</v>
      </c>
      <c r="BV24" s="59">
        <f t="shared" si="16"/>
        <v>0.18423280338241466</v>
      </c>
      <c r="BW24" s="59">
        <f t="shared" si="5"/>
        <v>1.5146089885484191E-2</v>
      </c>
      <c r="BX24" s="59">
        <f t="shared" si="5"/>
        <v>2.3077169196263125E-2</v>
      </c>
      <c r="BY24" s="59">
        <f t="shared" si="5"/>
        <v>0.14600954430066732</v>
      </c>
      <c r="BZ24" s="59">
        <f t="shared" si="5"/>
        <v>0.20107709105679725</v>
      </c>
      <c r="CA24" s="59">
        <f t="shared" si="5"/>
        <v>0.16750181320765356</v>
      </c>
      <c r="CB24" s="59">
        <f t="shared" si="5"/>
        <v>0.39116711103702578</v>
      </c>
      <c r="CC24" s="59">
        <f t="shared" si="5"/>
        <v>0.3846901099093254</v>
      </c>
      <c r="CD24" s="59">
        <f t="shared" si="5"/>
        <v>0.12014619583161835</v>
      </c>
      <c r="CE24" s="59">
        <f t="shared" si="5"/>
        <v>0.264543914077707</v>
      </c>
      <c r="CF24" s="59">
        <f t="shared" si="5"/>
        <v>6.4770011277003724E-3</v>
      </c>
      <c r="CG24" s="59">
        <f t="shared" si="5"/>
        <v>0</v>
      </c>
      <c r="CH24" s="59">
        <f t="shared" si="5"/>
        <v>5.6021181316108795E-2</v>
      </c>
      <c r="CI24" s="122">
        <f t="shared" si="6"/>
        <v>1</v>
      </c>
      <c r="CK24" s="123" t="str">
        <f t="shared" si="7"/>
        <v>下北山村</v>
      </c>
      <c r="CL24" s="124">
        <f t="shared" si="17"/>
        <v>1.3817620933816919</v>
      </c>
      <c r="CM24" s="65">
        <f t="shared" si="18"/>
        <v>0</v>
      </c>
      <c r="CN24" s="66">
        <f t="shared" si="19"/>
        <v>0.11359699511966254</v>
      </c>
      <c r="CO24" s="65">
        <f t="shared" si="20"/>
        <v>0</v>
      </c>
      <c r="CP24" s="66">
        <f t="shared" si="8"/>
        <v>0.1730807816660283</v>
      </c>
      <c r="CQ24" s="65">
        <f t="shared" si="21"/>
        <v>0</v>
      </c>
      <c r="CR24" s="66">
        <f t="shared" si="9"/>
        <v>1.0950843165960009</v>
      </c>
      <c r="CS24" s="65">
        <f t="shared" si="22"/>
        <v>0</v>
      </c>
      <c r="CT24" s="66">
        <f t="shared" si="10"/>
        <v>1.5080957200277918</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39306</v>
      </c>
      <c r="AY25" s="18" t="str">
        <f>IF(IFERROR(比較地域マスタ!$Z10,"")=0,"",IFERROR(比較地域マスタ!$Z10,""))</f>
        <v>馬路村</v>
      </c>
      <c r="BB25" s="110" t="str">
        <f t="shared" si="0"/>
        <v>39306</v>
      </c>
      <c r="BC25" s="1031" t="str">
        <f t="shared" si="0"/>
        <v>馬路村</v>
      </c>
      <c r="BD25" s="34">
        <f t="shared" si="14"/>
        <v>18.04492019901814</v>
      </c>
      <c r="BE25" s="34">
        <f t="shared" si="15"/>
        <v>12.988942053852874</v>
      </c>
      <c r="BF25" s="34">
        <f>VLOOKUP($AX25&amp;"_"&amp;$BC$14,データシート1!$A:$BT,MATCH($BC$12&amp;"_"&amp;BF$20,データシート1!$A$1:$BT$1,0),0)</f>
        <v>9.868990368847248</v>
      </c>
      <c r="BG25" s="34">
        <f>VLOOKUP($AX25&amp;"_"&amp;$BC$14,データシート1!$A:$BT,MATCH($BC$12&amp;"_"&amp;BG$20,データシート1!$A$1:$BT$1,0),0)</f>
        <v>0.36293613840643801</v>
      </c>
      <c r="BH25" s="34">
        <f>VLOOKUP($AX25&amp;"_"&amp;$BC$14,データシート1!$A:$BT,MATCH($BC$12&amp;"_"&amp;BH$20,データシート1!$A$1:$BT$1,0),0)</f>
        <v>2.757015546599189</v>
      </c>
      <c r="BI25" s="34">
        <f>VLOOKUP($AX25&amp;"_"&amp;$BC$14,データシート1!$A:$BT,MATCH($BC$12&amp;"_"&amp;BI$20,データシート1!$A$1:$BT$1,0),0)</f>
        <v>1.0733977167473197</v>
      </c>
      <c r="BJ25" s="34">
        <f>VLOOKUP($AX25&amp;"_"&amp;$BC$14,データシート1!$A:$BT,MATCH($BC$12&amp;"_"&amp;BJ$20,データシート1!$A$1:$BT$1,0),0)</f>
        <v>1.0318376034867516</v>
      </c>
      <c r="BK25" s="34">
        <f t="shared" si="1"/>
        <v>2.687261951353312</v>
      </c>
      <c r="BL25" s="34">
        <f t="shared" si="2"/>
        <v>2.6385671037838505</v>
      </c>
      <c r="BM25" s="34">
        <f>VLOOKUP($AX25&amp;"_"&amp;$BC$14,データシート1!$A:$BT,MATCH($BC$12&amp;"_"&amp;BM$20,データシート1!$A$1:$BT$1,0),0)</f>
        <v>0.77062992332941627</v>
      </c>
      <c r="BN25" s="34">
        <f>VLOOKUP($AX25&amp;"_"&amp;$BC$14,データシート1!$A:$BT,MATCH($BC$12&amp;"_"&amp;BN$20,データシート1!$A$1:$BT$1,0),0)</f>
        <v>1.8679371804544342</v>
      </c>
      <c r="BO25" s="34">
        <f>VLOOKUP($AX25&amp;"_"&amp;$BC$14,データシート1!$A:$BT,MATCH($BC$12&amp;"_"&amp;BO$20,データシート1!$A$1:$BT$1,0),0)</f>
        <v>4.8694847569461699E-2</v>
      </c>
      <c r="BP25" s="34">
        <f>VLOOKUP($AX25&amp;"_"&amp;$BC$14,データシート1!$A:$BT,MATCH($BC$12&amp;"_"&amp;BP$20,データシート1!$A$1:$BT$1,0),0)</f>
        <v>0</v>
      </c>
      <c r="BQ25" s="34">
        <f>VLOOKUP($AX25&amp;"_"&amp;$BC$14,データシート1!$A:$BT,MATCH($BC$12&amp;"_"&amp;BQ$20,データシート1!$A$1:$BT$1,0),0)</f>
        <v>0.26348087357788458</v>
      </c>
      <c r="BR25" s="35">
        <f t="shared" si="3"/>
        <v>18.04492019901814</v>
      </c>
      <c r="BT25" s="121" t="str">
        <f t="shared" si="4"/>
        <v>馬路村</v>
      </c>
      <c r="BU25" s="33">
        <f t="shared" si="25"/>
        <v>18.04492019901814</v>
      </c>
      <c r="BV25" s="59">
        <f t="shared" si="16"/>
        <v>0.71981155419903864</v>
      </c>
      <c r="BW25" s="59">
        <f t="shared" si="5"/>
        <v>0.5469123864224259</v>
      </c>
      <c r="BX25" s="59">
        <f t="shared" si="5"/>
        <v>2.0112925654621965E-2</v>
      </c>
      <c r="BY25" s="59">
        <f t="shared" si="5"/>
        <v>0.15278624212199085</v>
      </c>
      <c r="BZ25" s="59">
        <f t="shared" si="5"/>
        <v>5.9484758309195813E-2</v>
      </c>
      <c r="CA25" s="59">
        <f t="shared" si="5"/>
        <v>5.7181610786114528E-2</v>
      </c>
      <c r="CB25" s="59">
        <f t="shared" si="5"/>
        <v>0.14892068913109027</v>
      </c>
      <c r="CC25" s="59">
        <f t="shared" si="5"/>
        <v>0.14622215419536297</v>
      </c>
      <c r="CD25" s="59">
        <f t="shared" si="5"/>
        <v>4.270619735804361E-2</v>
      </c>
      <c r="CE25" s="59">
        <f t="shared" si="5"/>
        <v>0.10351595683731937</v>
      </c>
      <c r="CF25" s="59">
        <f t="shared" si="5"/>
        <v>2.6985349357273015E-3</v>
      </c>
      <c r="CG25" s="59">
        <f t="shared" si="5"/>
        <v>0</v>
      </c>
      <c r="CH25" s="59">
        <f t="shared" si="5"/>
        <v>1.4601387574560795E-2</v>
      </c>
      <c r="CI25" s="122">
        <f t="shared" si="6"/>
        <v>1</v>
      </c>
      <c r="CK25" s="123" t="str">
        <f t="shared" si="7"/>
        <v>馬路村</v>
      </c>
      <c r="CL25" s="124">
        <f t="shared" si="17"/>
        <v>12.988942053852874</v>
      </c>
      <c r="CM25" s="65">
        <f t="shared" si="18"/>
        <v>0</v>
      </c>
      <c r="CN25" s="66">
        <f t="shared" si="19"/>
        <v>9.868990368847248</v>
      </c>
      <c r="CO25" s="65">
        <f t="shared" si="20"/>
        <v>0</v>
      </c>
      <c r="CP25" s="66">
        <f t="shared" si="8"/>
        <v>0.36293613840643801</v>
      </c>
      <c r="CQ25" s="65">
        <f t="shared" si="21"/>
        <v>0</v>
      </c>
      <c r="CR25" s="66">
        <f t="shared" si="9"/>
        <v>2.757015546599189</v>
      </c>
      <c r="CS25" s="65">
        <f t="shared" si="22"/>
        <v>0</v>
      </c>
      <c r="CT25" s="66">
        <f t="shared" si="10"/>
        <v>1.0733977167473197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01404</v>
      </c>
      <c r="AY26" s="18" t="str">
        <f>IF(IFERROR(比較地域マスタ!$Z11,"")=0,"",IFERROR(比較地域マスタ!$Z11,""))</f>
        <v>神恵内村</v>
      </c>
      <c r="BB26" s="110" t="str">
        <f t="shared" si="0"/>
        <v>01404</v>
      </c>
      <c r="BC26" s="1031" t="str">
        <f t="shared" si="0"/>
        <v>神恵内村</v>
      </c>
      <c r="BD26" s="34">
        <f t="shared" si="14"/>
        <v>5.2828168075950597</v>
      </c>
      <c r="BE26" s="34">
        <f t="shared" si="15"/>
        <v>0.44111203697154883</v>
      </c>
      <c r="BF26" s="34">
        <f>VLOOKUP($AX26&amp;"_"&amp;$BC$14,データシート1!$A:$BT,MATCH($BC$12&amp;"_"&amp;BF$20,データシート1!$A$1:$BT$1,0),0)</f>
        <v>0</v>
      </c>
      <c r="BG26" s="34">
        <f>VLOOKUP($AX26&amp;"_"&amp;$BC$14,データシート1!$A:$BT,MATCH($BC$12&amp;"_"&amp;BG$20,データシート1!$A$1:$BT$1,0),0)</f>
        <v>4.2045742205894562E-2</v>
      </c>
      <c r="BH26" s="34">
        <f>VLOOKUP($AX26&amp;"_"&amp;$BC$14,データシート1!$A:$BT,MATCH($BC$12&amp;"_"&amp;BH$20,データシート1!$A$1:$BT$1,0),0)</f>
        <v>0.39906629476565425</v>
      </c>
      <c r="BI26" s="34">
        <f>VLOOKUP($AX26&amp;"_"&amp;$BC$14,データシート1!$A:$BT,MATCH($BC$12&amp;"_"&amp;BI$20,データシート1!$A$1:$BT$1,0),0)</f>
        <v>1.3053330155357166</v>
      </c>
      <c r="BJ26" s="34">
        <f>VLOOKUP($AX26&amp;"_"&amp;$BC$14,データシート1!$A:$BT,MATCH($BC$12&amp;"_"&amp;BJ$20,データシート1!$A$1:$BT$1,0),0)</f>
        <v>2.0422314259768237</v>
      </c>
      <c r="BK26" s="34">
        <f t="shared" si="1"/>
        <v>1.2960555105850924</v>
      </c>
      <c r="BL26" s="34">
        <f t="shared" si="2"/>
        <v>1.2495209859893359</v>
      </c>
      <c r="BM26" s="34">
        <f>VLOOKUP($AX26&amp;"_"&amp;$BC$14,データシート1!$A:$BT,MATCH($BC$12&amp;"_"&amp;BM$20,データシート1!$A$1:$BT$1,0),0)</f>
        <v>0.66869474828584274</v>
      </c>
      <c r="BN26" s="34">
        <f>VLOOKUP($AX26&amp;"_"&amp;$BC$14,データシート1!$A:$BT,MATCH($BC$12&amp;"_"&amp;BN$20,データシート1!$A$1:$BT$1,0),0)</f>
        <v>0.58082623770349329</v>
      </c>
      <c r="BO26" s="34">
        <f>VLOOKUP($AX26&amp;"_"&amp;$BC$14,データシート1!$A:$BT,MATCH($BC$12&amp;"_"&amp;BO$20,データシート1!$A$1:$BT$1,0),0)</f>
        <v>4.65345245957565E-2</v>
      </c>
      <c r="BP26" s="34">
        <f>VLOOKUP($AX26&amp;"_"&amp;$BC$14,データシート1!$A:$BT,MATCH($BC$12&amp;"_"&amp;BP$20,データシート1!$A$1:$BT$1,0),0)</f>
        <v>0</v>
      </c>
      <c r="BQ26" s="34">
        <f>VLOOKUP($AX26&amp;"_"&amp;$BC$14,データシート1!$A:$BT,MATCH($BC$12&amp;"_"&amp;BQ$20,データシート1!$A$1:$BT$1,0),0)</f>
        <v>0.1980848185258782</v>
      </c>
      <c r="BR26" s="35">
        <f t="shared" si="3"/>
        <v>5.2828168075950597</v>
      </c>
      <c r="BT26" s="121" t="str">
        <f t="shared" si="4"/>
        <v>神恵内村</v>
      </c>
      <c r="BU26" s="33">
        <f t="shared" si="25"/>
        <v>5.2828168075950597</v>
      </c>
      <c r="BV26" s="59">
        <f t="shared" si="16"/>
        <v>8.3499400610932764E-2</v>
      </c>
      <c r="BW26" s="59">
        <f t="shared" si="5"/>
        <v>0</v>
      </c>
      <c r="BX26" s="59">
        <f t="shared" si="5"/>
        <v>7.9589627536290428E-3</v>
      </c>
      <c r="BY26" s="59">
        <f t="shared" si="5"/>
        <v>7.554043785730373E-2</v>
      </c>
      <c r="BZ26" s="59">
        <f t="shared" si="5"/>
        <v>0.24709034272380043</v>
      </c>
      <c r="CA26" s="59">
        <f t="shared" si="5"/>
        <v>0.38658001978049389</v>
      </c>
      <c r="CB26" s="59">
        <f t="shared" si="5"/>
        <v>0.2453341764041041</v>
      </c>
      <c r="CC26" s="59">
        <f t="shared" si="5"/>
        <v>0.23652551877114317</v>
      </c>
      <c r="CD26" s="59">
        <f t="shared" si="5"/>
        <v>0.12657920436015616</v>
      </c>
      <c r="CE26" s="59">
        <f t="shared" si="5"/>
        <v>0.10994631441098704</v>
      </c>
      <c r="CF26" s="59">
        <f t="shared" si="5"/>
        <v>8.8086576329609277E-3</v>
      </c>
      <c r="CG26" s="59">
        <f t="shared" si="5"/>
        <v>0</v>
      </c>
      <c r="CH26" s="59">
        <f t="shared" si="5"/>
        <v>3.7496060480668829E-2</v>
      </c>
      <c r="CI26" s="122">
        <f t="shared" si="6"/>
        <v>1</v>
      </c>
      <c r="CK26" s="123" t="str">
        <f t="shared" si="7"/>
        <v>神恵内村</v>
      </c>
      <c r="CL26" s="124">
        <f t="shared" si="17"/>
        <v>0.44111203697154883</v>
      </c>
      <c r="CM26" s="65">
        <f t="shared" si="18"/>
        <v>0</v>
      </c>
      <c r="CN26" s="66">
        <f t="shared" si="19"/>
        <v>0</v>
      </c>
      <c r="CO26" s="65">
        <f t="shared" si="20"/>
        <v>0</v>
      </c>
      <c r="CP26" s="66">
        <f t="shared" si="8"/>
        <v>4.2045742205894562E-2</v>
      </c>
      <c r="CQ26" s="65">
        <f t="shared" si="21"/>
        <v>0</v>
      </c>
      <c r="CR26" s="66">
        <f t="shared" si="9"/>
        <v>0.39906629476565425</v>
      </c>
      <c r="CS26" s="65">
        <f t="shared" si="22"/>
        <v>0</v>
      </c>
      <c r="CT26" s="66">
        <f t="shared" si="10"/>
        <v>1.3053330155357166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47353</v>
      </c>
      <c r="AY27" s="18" t="str">
        <f>IF(IFERROR(比較地域マスタ!$Z12,"")=0,"",IFERROR(比較地域マスタ!$Z12,""))</f>
        <v>渡嘉敷村</v>
      </c>
      <c r="BB27" s="110" t="str">
        <f t="shared" si="0"/>
        <v>47353</v>
      </c>
      <c r="BC27" s="1031" t="str">
        <f t="shared" si="0"/>
        <v>渡嘉敷村</v>
      </c>
      <c r="BD27" s="34">
        <f t="shared" si="14"/>
        <v>7.0998363191447584</v>
      </c>
      <c r="BE27" s="34">
        <f t="shared" si="15"/>
        <v>2.2805412398837006E-2</v>
      </c>
      <c r="BF27" s="34">
        <f>VLOOKUP($AX27&amp;"_"&amp;$BC$14,データシート1!$A:$BT,MATCH($BC$12&amp;"_"&amp;BF$20,データシート1!$A$1:$BT$1,0),0)</f>
        <v>0</v>
      </c>
      <c r="BG27" s="34">
        <f>VLOOKUP($AX27&amp;"_"&amp;$BC$14,データシート1!$A:$BT,MATCH($BC$12&amp;"_"&amp;BG$20,データシート1!$A$1:$BT$1,0),0)</f>
        <v>2.2805412398837006E-2</v>
      </c>
      <c r="BH27" s="34">
        <f>VLOOKUP($AX27&amp;"_"&amp;$BC$14,データシート1!$A:$BT,MATCH($BC$12&amp;"_"&amp;BH$20,データシート1!$A$1:$BT$1,0),0)</f>
        <v>0</v>
      </c>
      <c r="BI27" s="34">
        <f>VLOOKUP($AX27&amp;"_"&amp;$BC$14,データシート1!$A:$BT,MATCH($BC$12&amp;"_"&amp;BI$20,データシート1!$A$1:$BT$1,0),0)</f>
        <v>2.0720622917195639</v>
      </c>
      <c r="BJ27" s="34">
        <f>VLOOKUP($AX27&amp;"_"&amp;$BC$14,データシート1!$A:$BT,MATCH($BC$12&amp;"_"&amp;BJ$20,データシート1!$A$1:$BT$1,0),0)</f>
        <v>1.3583968089838903</v>
      </c>
      <c r="BK27" s="34">
        <f t="shared" si="1"/>
        <v>3.4960887300424668</v>
      </c>
      <c r="BL27" s="34">
        <f t="shared" si="2"/>
        <v>1.8590863287947235</v>
      </c>
      <c r="BM27" s="34">
        <f>VLOOKUP($AX27&amp;"_"&amp;$BC$14,データシート1!$A:$BT,MATCH($BC$12&amp;"_"&amp;BM$20,データシート1!$A$1:$BT$1,0),0)</f>
        <v>0.56268216624052625</v>
      </c>
      <c r="BN27" s="34">
        <f>VLOOKUP($AX27&amp;"_"&amp;$BC$14,データシート1!$A:$BT,MATCH($BC$12&amp;"_"&amp;BN$20,データシート1!$A$1:$BT$1,0),0)</f>
        <v>1.2964041625541971</v>
      </c>
      <c r="BO27" s="34">
        <f>VLOOKUP($AX27&amp;"_"&amp;$BC$14,データシート1!$A:$BT,MATCH($BC$12&amp;"_"&amp;BO$20,データシート1!$A$1:$BT$1,0),0)</f>
        <v>4.1805168896564202E-2</v>
      </c>
      <c r="BP27" s="34">
        <f>VLOOKUP($AX27&amp;"_"&amp;$BC$14,データシート1!$A:$BT,MATCH($BC$12&amp;"_"&amp;BP$20,データシート1!$A$1:$BT$1,0),0)</f>
        <v>1.5951972323511794</v>
      </c>
      <c r="BQ27" s="34">
        <f>VLOOKUP($AX27&amp;"_"&amp;$BC$14,データシート1!$A:$BT,MATCH($BC$12&amp;"_"&amp;BQ$20,データシート1!$A$1:$BT$1,0),0)</f>
        <v>0.15048307599999999</v>
      </c>
      <c r="BR27" s="35">
        <f t="shared" si="3"/>
        <v>7.0998363191447584</v>
      </c>
      <c r="BT27" s="121" t="str">
        <f t="shared" si="4"/>
        <v>渡嘉敷村</v>
      </c>
      <c r="BU27" s="33">
        <f t="shared" si="25"/>
        <v>7.0998363191447584</v>
      </c>
      <c r="BV27" s="59">
        <f t="shared" si="16"/>
        <v>3.2121039660227167E-3</v>
      </c>
      <c r="BW27" s="59">
        <f t="shared" si="5"/>
        <v>0</v>
      </c>
      <c r="BX27" s="59">
        <f t="shared" si="5"/>
        <v>3.2121039660227167E-3</v>
      </c>
      <c r="BY27" s="59">
        <f t="shared" si="5"/>
        <v>0</v>
      </c>
      <c r="BZ27" s="59">
        <f t="shared" si="5"/>
        <v>0.29184648752144232</v>
      </c>
      <c r="CA27" s="59">
        <f t="shared" si="5"/>
        <v>0.19132790502803054</v>
      </c>
      <c r="CB27" s="59">
        <f t="shared" si="5"/>
        <v>0.4924182154193103</v>
      </c>
      <c r="CC27" s="59">
        <f t="shared" si="5"/>
        <v>0.26184918147784397</v>
      </c>
      <c r="CD27" s="59">
        <f t="shared" si="5"/>
        <v>7.9252836396136325E-2</v>
      </c>
      <c r="CE27" s="59">
        <f t="shared" si="5"/>
        <v>0.18259634508170761</v>
      </c>
      <c r="CF27" s="59">
        <f t="shared" si="5"/>
        <v>5.8881877014314073E-3</v>
      </c>
      <c r="CG27" s="59">
        <f t="shared" si="5"/>
        <v>0.22468084624003498</v>
      </c>
      <c r="CH27" s="59">
        <f t="shared" si="5"/>
        <v>2.1195288065194027E-2</v>
      </c>
      <c r="CI27" s="122">
        <f t="shared" si="6"/>
        <v>1</v>
      </c>
      <c r="CK27" s="123" t="str">
        <f t="shared" si="7"/>
        <v>渡嘉敷村</v>
      </c>
      <c r="CL27" s="124">
        <f t="shared" si="17"/>
        <v>2.2805412398837006E-2</v>
      </c>
      <c r="CM27" s="65">
        <f t="shared" si="18"/>
        <v>0</v>
      </c>
      <c r="CN27" s="66">
        <f t="shared" si="19"/>
        <v>0</v>
      </c>
      <c r="CO27" s="65">
        <f t="shared" si="20"/>
        <v>0</v>
      </c>
      <c r="CP27" s="66">
        <f t="shared" si="8"/>
        <v>2.2805412398837006E-2</v>
      </c>
      <c r="CQ27" s="65">
        <f t="shared" si="21"/>
        <v>0</v>
      </c>
      <c r="CR27" s="66">
        <f t="shared" si="9"/>
        <v>0</v>
      </c>
      <c r="CS27" s="65">
        <f t="shared" si="22"/>
        <v>0</v>
      </c>
      <c r="CT27" s="66">
        <f t="shared" si="10"/>
        <v>2.0720622917195639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46304</v>
      </c>
      <c r="AY28" s="18" t="str">
        <f>IF(IFERROR(比較地域マスタ!$Z13,"")=0,"",IFERROR(比較地域マスタ!$Z13,""))</f>
        <v>十島村</v>
      </c>
      <c r="BB28" s="110" t="str">
        <f t="shared" si="0"/>
        <v>46304</v>
      </c>
      <c r="BC28" s="1031" t="str">
        <f t="shared" si="0"/>
        <v>十島村</v>
      </c>
      <c r="BD28" s="34">
        <f t="shared" si="14"/>
        <v>18.727594591056608</v>
      </c>
      <c r="BE28" s="34">
        <f t="shared" si="15"/>
        <v>0</v>
      </c>
      <c r="BF28" s="34">
        <f>VLOOKUP($AX28&amp;"_"&amp;$BC$14,データシート1!$A:$BT,MATCH($BC$12&amp;"_"&amp;BF$20,データシート1!$A$1:$BT$1,0),0)</f>
        <v>0</v>
      </c>
      <c r="BG28" s="34">
        <f>VLOOKUP($AX28&amp;"_"&amp;$BC$14,データシート1!$A:$BT,MATCH($BC$12&amp;"_"&amp;BG$20,データシート1!$A$1:$BT$1,0),0)</f>
        <v>0</v>
      </c>
      <c r="BH28" s="34">
        <f>VLOOKUP($AX28&amp;"_"&amp;$BC$14,データシート1!$A:$BT,MATCH($BC$12&amp;"_"&amp;BH$20,データシート1!$A$1:$BT$1,0),0)</f>
        <v>0</v>
      </c>
      <c r="BI28" s="34">
        <f>VLOOKUP($AX28&amp;"_"&amp;$BC$14,データシート1!$A:$BT,MATCH($BC$12&amp;"_"&amp;BI$20,データシート1!$A$1:$BT$1,0),0)</f>
        <v>0.72286141489100197</v>
      </c>
      <c r="BJ28" s="34">
        <f>VLOOKUP($AX28&amp;"_"&amp;$BC$14,データシート1!$A:$BT,MATCH($BC$12&amp;"_"&amp;BJ$20,データシート1!$A$1:$BT$1,0),0)</f>
        <v>0.68284224911594149</v>
      </c>
      <c r="BK28" s="34">
        <f t="shared" si="1"/>
        <v>17.321890927049665</v>
      </c>
      <c r="BL28" s="34">
        <f t="shared" si="2"/>
        <v>1.7019723205160968</v>
      </c>
      <c r="BM28" s="34">
        <f>VLOOKUP($AX28&amp;"_"&amp;$BC$14,データシート1!$A:$BT,MATCH($BC$12&amp;"_"&amp;BM$20,データシート1!$A$1:$BT$1,0),0)</f>
        <v>0.25687664110980546</v>
      </c>
      <c r="BN28" s="34">
        <f>VLOOKUP($AX28&amp;"_"&amp;$BC$14,データシート1!$A:$BT,MATCH($BC$12&amp;"_"&amp;BN$20,データシート1!$A$1:$BT$1,0),0)</f>
        <v>1.4450956794062915</v>
      </c>
      <c r="BO28" s="34">
        <f>VLOOKUP($AX28&amp;"_"&amp;$BC$14,データシート1!$A:$BT,MATCH($BC$12&amp;"_"&amp;BO$20,データシート1!$A$1:$BT$1,0),0)</f>
        <v>3.9761620137653997E-2</v>
      </c>
      <c r="BP28" s="34">
        <f>VLOOKUP($AX28&amp;"_"&amp;$BC$14,データシート1!$A:$BT,MATCH($BC$12&amp;"_"&amp;BP$20,データシート1!$A$1:$BT$1,0),0)</f>
        <v>15.580156986395915</v>
      </c>
      <c r="BQ28" s="34">
        <f>VLOOKUP($AX28&amp;"_"&amp;$BC$14,データシート1!$A:$BT,MATCH($BC$12&amp;"_"&amp;BQ$20,データシート1!$A$1:$BT$1,0),0)</f>
        <v>0</v>
      </c>
      <c r="BR28" s="35">
        <f t="shared" si="3"/>
        <v>18.727594591056608</v>
      </c>
      <c r="BT28" s="121" t="str">
        <f t="shared" si="4"/>
        <v>十島村</v>
      </c>
      <c r="BU28" s="33">
        <f t="shared" si="25"/>
        <v>18.727594591056608</v>
      </c>
      <c r="BV28" s="59">
        <f t="shared" si="16"/>
        <v>0</v>
      </c>
      <c r="BW28" s="59">
        <f t="shared" si="5"/>
        <v>0</v>
      </c>
      <c r="BX28" s="59">
        <f t="shared" si="5"/>
        <v>0</v>
      </c>
      <c r="BY28" s="59">
        <f t="shared" si="5"/>
        <v>0</v>
      </c>
      <c r="BZ28" s="59">
        <f t="shared" si="5"/>
        <v>3.8598732548183502E-2</v>
      </c>
      <c r="CA28" s="59">
        <f t="shared" si="5"/>
        <v>3.6461823529757201E-2</v>
      </c>
      <c r="CB28" s="59">
        <f t="shared" si="5"/>
        <v>0.92493944392205929</v>
      </c>
      <c r="CC28" s="59">
        <f t="shared" si="5"/>
        <v>9.0880455161544152E-2</v>
      </c>
      <c r="CD28" s="59">
        <f t="shared" si="5"/>
        <v>1.3716478101916906E-2</v>
      </c>
      <c r="CE28" s="59">
        <f t="shared" si="5"/>
        <v>7.7163977059627256E-2</v>
      </c>
      <c r="CF28" s="59">
        <f t="shared" si="5"/>
        <v>2.1231568178351223E-3</v>
      </c>
      <c r="CG28" s="59">
        <f t="shared" si="5"/>
        <v>0.83193583194268006</v>
      </c>
      <c r="CH28" s="59">
        <f t="shared" si="5"/>
        <v>0</v>
      </c>
      <c r="CI28" s="122">
        <f t="shared" si="6"/>
        <v>1</v>
      </c>
      <c r="CK28" s="123" t="str">
        <f t="shared" si="7"/>
        <v>十島村</v>
      </c>
      <c r="CL28" s="124">
        <f t="shared" si="17"/>
        <v>0</v>
      </c>
      <c r="CM28" s="65">
        <f t="shared" si="18"/>
        <v>0</v>
      </c>
      <c r="CN28" s="66">
        <f t="shared" si="19"/>
        <v>0</v>
      </c>
      <c r="CO28" s="65">
        <f t="shared" si="20"/>
        <v>0</v>
      </c>
      <c r="CP28" s="66">
        <f t="shared" si="8"/>
        <v>0</v>
      </c>
      <c r="CQ28" s="65">
        <f t="shared" si="21"/>
        <v>0</v>
      </c>
      <c r="CR28" s="66">
        <f t="shared" si="9"/>
        <v>0</v>
      </c>
      <c r="CS28" s="65">
        <f t="shared" si="22"/>
        <v>0</v>
      </c>
      <c r="CT28" s="66">
        <f t="shared" si="10"/>
        <v>0.72286141489100197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47355</v>
      </c>
      <c r="AY29" s="18" t="str">
        <f>IF(IFERROR(比較地域マスタ!$Z14,"")=0,"",IFERROR(比較地域マスタ!$Z14,""))</f>
        <v>粟国村</v>
      </c>
      <c r="BB29" s="110" t="str">
        <f t="shared" si="0"/>
        <v>47355</v>
      </c>
      <c r="BC29" s="1031" t="str">
        <f t="shared" si="0"/>
        <v>粟国村</v>
      </c>
      <c r="BD29" s="34">
        <f t="shared" si="14"/>
        <v>6.2696938009828367</v>
      </c>
      <c r="BE29" s="34">
        <f t="shared" si="15"/>
        <v>0.45023410388706531</v>
      </c>
      <c r="BF29" s="34">
        <f>VLOOKUP($AX29&amp;"_"&amp;$BC$14,データシート1!$A:$BT,MATCH($BC$12&amp;"_"&amp;BF$20,データシート1!$A$1:$BT$1,0),0)</f>
        <v>0.26388601083362678</v>
      </c>
      <c r="BG29" s="34">
        <f>VLOOKUP($AX29&amp;"_"&amp;$BC$14,データシート1!$A:$BT,MATCH($BC$12&amp;"_"&amp;BG$20,データシート1!$A$1:$BT$1,0),0)</f>
        <v>1.5203608265891337E-2</v>
      </c>
      <c r="BH29" s="34">
        <f>VLOOKUP($AX29&amp;"_"&amp;$BC$14,データシート1!$A:$BT,MATCH($BC$12&amp;"_"&amp;BH$20,データシート1!$A$1:$BT$1,0),0)</f>
        <v>0.17114448478754718</v>
      </c>
      <c r="BI29" s="34">
        <f>VLOOKUP($AX29&amp;"_"&amp;$BC$14,データシート1!$A:$BT,MATCH($BC$12&amp;"_"&amp;BI$20,データシート1!$A$1:$BT$1,0),0)</f>
        <v>1.5512765820360366</v>
      </c>
      <c r="BJ29" s="34">
        <f>VLOOKUP($AX29&amp;"_"&amp;$BC$14,データシート1!$A:$BT,MATCH($BC$12&amp;"_"&amp;BJ$20,データシート1!$A$1:$BT$1,0),0)</f>
        <v>1.3815889496250786</v>
      </c>
      <c r="BK29" s="34">
        <f t="shared" si="1"/>
        <v>2.8865941654346559</v>
      </c>
      <c r="BL29" s="34">
        <f t="shared" si="2"/>
        <v>1.7509594347771782</v>
      </c>
      <c r="BM29" s="34">
        <f>VLOOKUP($AX29&amp;"_"&amp;$BC$14,データシート1!$A:$BT,MATCH($BC$12&amp;"_"&amp;BM$20,データシート1!$A$1:$BT$1,0),0)</f>
        <v>0.39414934350181785</v>
      </c>
      <c r="BN29" s="34">
        <f>VLOOKUP($AX29&amp;"_"&amp;$BC$14,データシート1!$A:$BT,MATCH($BC$12&amp;"_"&amp;BN$20,データシート1!$A$1:$BT$1,0),0)</f>
        <v>1.3568100912753605</v>
      </c>
      <c r="BO29" s="34">
        <f>VLOOKUP($AX29&amp;"_"&amp;$BC$14,データシート1!$A:$BT,MATCH($BC$12&amp;"_"&amp;BO$20,データシート1!$A$1:$BT$1,0),0)</f>
        <v>3.9761620137653997E-2</v>
      </c>
      <c r="BP29" s="34">
        <f>VLOOKUP($AX29&amp;"_"&amp;$BC$14,データシート1!$A:$BT,MATCH($BC$12&amp;"_"&amp;BP$20,データシート1!$A$1:$BT$1,0),0)</f>
        <v>1.0958731105198238</v>
      </c>
      <c r="BQ29" s="34">
        <f>VLOOKUP($AX29&amp;"_"&amp;$BC$14,データシート1!$A:$BT,MATCH($BC$12&amp;"_"&amp;BQ$20,データシート1!$A$1:$BT$1,0),0)</f>
        <v>0</v>
      </c>
      <c r="BR29" s="35">
        <f t="shared" si="3"/>
        <v>6.2696938009828367</v>
      </c>
      <c r="BT29" s="121" t="str">
        <f t="shared" si="4"/>
        <v>粟国村</v>
      </c>
      <c r="BU29" s="33">
        <f t="shared" si="25"/>
        <v>6.2696938009828367</v>
      </c>
      <c r="BV29" s="59">
        <f t="shared" si="16"/>
        <v>7.1811179011084497E-2</v>
      </c>
      <c r="BW29" s="59">
        <f t="shared" si="5"/>
        <v>4.2089138514589029E-2</v>
      </c>
      <c r="BX29" s="59">
        <f t="shared" si="5"/>
        <v>2.4249363283910326E-3</v>
      </c>
      <c r="BY29" s="59">
        <f t="shared" si="5"/>
        <v>2.7297104168104443E-2</v>
      </c>
      <c r="BZ29" s="59">
        <f t="shared" si="5"/>
        <v>0.24742461614199701</v>
      </c>
      <c r="CA29" s="59">
        <f t="shared" si="5"/>
        <v>0.22035987617266106</v>
      </c>
      <c r="CB29" s="59">
        <f t="shared" si="5"/>
        <v>0.46040432867425735</v>
      </c>
      <c r="CC29" s="59">
        <f t="shared" si="5"/>
        <v>0.27927351643595383</v>
      </c>
      <c r="CD29" s="59">
        <f t="shared" si="5"/>
        <v>6.2865804298135111E-2</v>
      </c>
      <c r="CE29" s="59">
        <f t="shared" si="5"/>
        <v>0.21640771213781876</v>
      </c>
      <c r="CF29" s="59">
        <f t="shared" si="5"/>
        <v>6.3418759192707258E-3</v>
      </c>
      <c r="CG29" s="59">
        <f t="shared" si="5"/>
        <v>0.17478893631903281</v>
      </c>
      <c r="CH29" s="59">
        <f t="shared" si="5"/>
        <v>0</v>
      </c>
      <c r="CI29" s="122">
        <f t="shared" si="6"/>
        <v>1</v>
      </c>
      <c r="CK29" s="123" t="str">
        <f t="shared" si="7"/>
        <v>粟国村</v>
      </c>
      <c r="CL29" s="124">
        <f t="shared" si="17"/>
        <v>0.45023410388706531</v>
      </c>
      <c r="CM29" s="65">
        <f t="shared" si="18"/>
        <v>0</v>
      </c>
      <c r="CN29" s="66">
        <f t="shared" si="19"/>
        <v>0.26388601083362678</v>
      </c>
      <c r="CO29" s="65">
        <f t="shared" si="20"/>
        <v>0</v>
      </c>
      <c r="CP29" s="66">
        <f t="shared" si="8"/>
        <v>1.5203608265891337E-2</v>
      </c>
      <c r="CQ29" s="65">
        <f t="shared" si="21"/>
        <v>0</v>
      </c>
      <c r="CR29" s="66">
        <f t="shared" si="9"/>
        <v>0.17114448478754718</v>
      </c>
      <c r="CS29" s="65">
        <f t="shared" si="22"/>
        <v>0</v>
      </c>
      <c r="CT29" s="66">
        <f t="shared" si="10"/>
        <v>1.5512765820360366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20307</v>
      </c>
      <c r="AY30" s="18" t="str">
        <f>IF(IFERROR(比較地域マスタ!$Z15,"")=0,"",IFERROR(比較地域マスタ!$Z15,""))</f>
        <v>北相木村</v>
      </c>
      <c r="BB30" s="110" t="str">
        <f t="shared" si="0"/>
        <v>20307</v>
      </c>
      <c r="BC30" s="1031" t="str">
        <f t="shared" si="0"/>
        <v>北相木村</v>
      </c>
      <c r="BD30" s="34">
        <f t="shared" si="14"/>
        <v>4.7535241786363791</v>
      </c>
      <c r="BE30" s="34">
        <f t="shared" si="15"/>
        <v>0.65840107809872583</v>
      </c>
      <c r="BF30" s="34">
        <f>VLOOKUP($AX30&amp;"_"&amp;$BC$14,データシート1!$A:$BT,MATCH($BC$12&amp;"_"&amp;BF$20,データシート1!$A$1:$BT$1,0),0)</f>
        <v>0</v>
      </c>
      <c r="BG30" s="34">
        <f>VLOOKUP($AX30&amp;"_"&amp;$BC$14,データシート1!$A:$BT,MATCH($BC$12&amp;"_"&amp;BG$20,データシート1!$A$1:$BT$1,0),0)</f>
        <v>7.4853810663181614E-2</v>
      </c>
      <c r="BH30" s="34">
        <f>VLOOKUP($AX30&amp;"_"&amp;$BC$14,データシート1!$A:$BT,MATCH($BC$12&amp;"_"&amp;BH$20,データシート1!$A$1:$BT$1,0),0)</f>
        <v>0.58354726743554419</v>
      </c>
      <c r="BI30" s="34">
        <f>VLOOKUP($AX30&amp;"_"&amp;$BC$14,データシート1!$A:$BT,MATCH($BC$12&amp;"_"&amp;BI$20,データシート1!$A$1:$BT$1,0),0)</f>
        <v>0.36297056835864877</v>
      </c>
      <c r="BJ30" s="34">
        <f>VLOOKUP($AX30&amp;"_"&amp;$BC$14,データシート1!$A:$BT,MATCH($BC$12&amp;"_"&amp;BJ$20,データシート1!$A$1:$BT$1,0),0)</f>
        <v>1.2585625665076992</v>
      </c>
      <c r="BK30" s="34">
        <f t="shared" si="1"/>
        <v>2.4735899656713047</v>
      </c>
      <c r="BL30" s="34">
        <f t="shared" si="2"/>
        <v>2.433302861567074</v>
      </c>
      <c r="BM30" s="34">
        <f>VLOOKUP($AX30&amp;"_"&amp;$BC$14,データシート1!$A:$BT,MATCH($BC$12&amp;"_"&amp;BM$20,データシート1!$A$1:$BT$1,0),0)</f>
        <v>0.62112499993217507</v>
      </c>
      <c r="BN30" s="34">
        <f>VLOOKUP($AX30&amp;"_"&amp;$BC$14,データシート1!$A:$BT,MATCH($BC$12&amp;"_"&amp;BN$20,データシート1!$A$1:$BT$1,0),0)</f>
        <v>1.8121778616348991</v>
      </c>
      <c r="BO30" s="34">
        <f>VLOOKUP($AX30&amp;"_"&amp;$BC$14,データシート1!$A:$BT,MATCH($BC$12&amp;"_"&amp;BO$20,データシート1!$A$1:$BT$1,0),0)</f>
        <v>4.0287104104230899E-2</v>
      </c>
      <c r="BP30" s="34">
        <f>VLOOKUP($AX30&amp;"_"&amp;$BC$14,データシート1!$A:$BT,MATCH($BC$12&amp;"_"&amp;BP$20,データシート1!$A$1:$BT$1,0),0)</f>
        <v>0</v>
      </c>
      <c r="BQ30" s="34">
        <f>VLOOKUP($AX30&amp;"_"&amp;$BC$14,データシート1!$A:$BT,MATCH($BC$12&amp;"_"&amp;BQ$20,データシート1!$A$1:$BT$1,0),0)</f>
        <v>0</v>
      </c>
      <c r="BR30" s="35">
        <f t="shared" si="3"/>
        <v>4.7535241786363791</v>
      </c>
      <c r="BT30" s="121" t="str">
        <f t="shared" si="4"/>
        <v>北相木村</v>
      </c>
      <c r="BU30" s="33">
        <f t="shared" si="25"/>
        <v>4.7535241786363791</v>
      </c>
      <c r="BV30" s="59">
        <f t="shared" si="16"/>
        <v>0.13850798972639247</v>
      </c>
      <c r="BW30" s="59">
        <f t="shared" si="5"/>
        <v>0</v>
      </c>
      <c r="BX30" s="59">
        <f t="shared" si="5"/>
        <v>1.5747013762882463E-2</v>
      </c>
      <c r="BY30" s="59">
        <f t="shared" si="5"/>
        <v>0.12276097596351</v>
      </c>
      <c r="BZ30" s="59">
        <f t="shared" si="5"/>
        <v>7.635820387533454E-2</v>
      </c>
      <c r="CA30" s="59">
        <f t="shared" si="5"/>
        <v>0.2647641032655349</v>
      </c>
      <c r="CB30" s="59">
        <f t="shared" si="5"/>
        <v>0.520369703132738</v>
      </c>
      <c r="CC30" s="59">
        <f t="shared" si="5"/>
        <v>0.51189449556247002</v>
      </c>
      <c r="CD30" s="59">
        <f t="shared" si="5"/>
        <v>0.1306662123911515</v>
      </c>
      <c r="CE30" s="59">
        <f t="shared" si="5"/>
        <v>0.38122828317131857</v>
      </c>
      <c r="CF30" s="59">
        <f t="shared" si="5"/>
        <v>8.4752075702679754E-3</v>
      </c>
      <c r="CG30" s="59">
        <f t="shared" si="5"/>
        <v>0</v>
      </c>
      <c r="CH30" s="59">
        <f t="shared" si="5"/>
        <v>0</v>
      </c>
      <c r="CI30" s="122">
        <f t="shared" si="6"/>
        <v>1</v>
      </c>
      <c r="CK30" s="123" t="str">
        <f t="shared" si="7"/>
        <v>北相木村</v>
      </c>
      <c r="CL30" s="124">
        <f t="shared" si="17"/>
        <v>0.65840107809872583</v>
      </c>
      <c r="CM30" s="65">
        <f t="shared" si="18"/>
        <v>0</v>
      </c>
      <c r="CN30" s="66">
        <f t="shared" si="19"/>
        <v>0</v>
      </c>
      <c r="CO30" s="65">
        <f t="shared" si="20"/>
        <v>0</v>
      </c>
      <c r="CP30" s="66">
        <f t="shared" si="8"/>
        <v>7.4853810663181614E-2</v>
      </c>
      <c r="CQ30" s="65">
        <f t="shared" si="21"/>
        <v>0</v>
      </c>
      <c r="CR30" s="66">
        <f t="shared" si="9"/>
        <v>0.58354726743554419</v>
      </c>
      <c r="CS30" s="65">
        <f t="shared" si="22"/>
        <v>0</v>
      </c>
      <c r="CT30" s="66">
        <f t="shared" si="10"/>
        <v>0.36297056835864877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20429</v>
      </c>
      <c r="AY31" s="18" t="str">
        <f>IF(IFERROR(比較地域マスタ!$Z16,"")=0,"",IFERROR(比較地域マスタ!$Z16,""))</f>
        <v>王滝村</v>
      </c>
      <c r="BB31" s="110" t="str">
        <f t="shared" si="0"/>
        <v>20429</v>
      </c>
      <c r="BC31" s="1031" t="str">
        <f t="shared" si="0"/>
        <v>王滝村</v>
      </c>
      <c r="BD31" s="34">
        <f t="shared" si="14"/>
        <v>6.7208636065208953</v>
      </c>
      <c r="BE31" s="34">
        <f t="shared" si="15"/>
        <v>2.3085828851637644</v>
      </c>
      <c r="BF31" s="34">
        <f>VLOOKUP($AX31&amp;"_"&amp;$BC$14,データシート1!$A:$BT,MATCH($BC$12&amp;"_"&amp;BF$20,データシート1!$A$1:$BT$1,0),0)</f>
        <v>0</v>
      </c>
      <c r="BG31" s="34">
        <f>VLOOKUP($AX31&amp;"_"&amp;$BC$14,データシート1!$A:$BT,MATCH($BC$12&amp;"_"&amp;BG$20,データシート1!$A$1:$BT$1,0),0)</f>
        <v>3.2748542165141954E-2</v>
      </c>
      <c r="BH31" s="34">
        <f>VLOOKUP($AX31&amp;"_"&amp;$BC$14,データシート1!$A:$BT,MATCH($BC$12&amp;"_"&amp;BH$20,データシート1!$A$1:$BT$1,0),0)</f>
        <v>2.2758343429986225</v>
      </c>
      <c r="BI31" s="34">
        <f>VLOOKUP($AX31&amp;"_"&amp;$BC$14,データシート1!$A:$BT,MATCH($BC$12&amp;"_"&amp;BI$20,データシート1!$A$1:$BT$1,0),0)</f>
        <v>0.99438811956588158</v>
      </c>
      <c r="BJ31" s="34">
        <f>VLOOKUP($AX31&amp;"_"&amp;$BC$14,データシート1!$A:$BT,MATCH($BC$12&amp;"_"&amp;BJ$20,データシート1!$A$1:$BT$1,0),0)</f>
        <v>1.4345318007306602</v>
      </c>
      <c r="BK31" s="34">
        <f t="shared" si="1"/>
        <v>1.8568989957625475</v>
      </c>
      <c r="BL31" s="34">
        <f t="shared" si="2"/>
        <v>1.8152689881881756</v>
      </c>
      <c r="BM31" s="34">
        <f>VLOOKUP($AX31&amp;"_"&amp;$BC$14,データシート1!$A:$BT,MATCH($BC$12&amp;"_"&amp;BM$20,データシート1!$A$1:$BT$1,0),0)</f>
        <v>0.67684956228932869</v>
      </c>
      <c r="BN31" s="34">
        <f>VLOOKUP($AX31&amp;"_"&amp;$BC$14,データシート1!$A:$BT,MATCH($BC$12&amp;"_"&amp;BN$20,データシート1!$A$1:$BT$1,0),0)</f>
        <v>1.1384194258988469</v>
      </c>
      <c r="BO31" s="34">
        <f>VLOOKUP($AX31&amp;"_"&amp;$BC$14,データシート1!$A:$BT,MATCH($BC$12&amp;"_"&amp;BO$20,データシート1!$A$1:$BT$1,0),0)</f>
        <v>4.1630007574371901E-2</v>
      </c>
      <c r="BP31" s="34">
        <f>VLOOKUP($AX31&amp;"_"&amp;$BC$14,データシート1!$A:$BT,MATCH($BC$12&amp;"_"&amp;BP$20,データシート1!$A$1:$BT$1,0),0)</f>
        <v>0</v>
      </c>
      <c r="BQ31" s="34">
        <f>VLOOKUP($AX31&amp;"_"&amp;$BC$14,データシート1!$A:$BT,MATCH($BC$12&amp;"_"&amp;BQ$20,データシート1!$A$1:$BT$1,0),0)</f>
        <v>0.1264618052980423</v>
      </c>
      <c r="BR31" s="35">
        <f t="shared" si="3"/>
        <v>6.7208636065208953</v>
      </c>
      <c r="BT31" s="121" t="str">
        <f t="shared" si="4"/>
        <v>王滝村</v>
      </c>
      <c r="BU31" s="33">
        <f t="shared" si="25"/>
        <v>6.7208636065208953</v>
      </c>
      <c r="BV31" s="59">
        <f t="shared" si="16"/>
        <v>0.34349497628903963</v>
      </c>
      <c r="BW31" s="59">
        <f t="shared" si="5"/>
        <v>0</v>
      </c>
      <c r="BX31" s="59">
        <f t="shared" si="5"/>
        <v>4.8726687643784036E-3</v>
      </c>
      <c r="BY31" s="59">
        <f t="shared" si="5"/>
        <v>0.33862230752466127</v>
      </c>
      <c r="BZ31" s="59">
        <f t="shared" si="5"/>
        <v>0.14795540837952431</v>
      </c>
      <c r="CA31" s="59">
        <f t="shared" si="5"/>
        <v>0.21344456378177509</v>
      </c>
      <c r="CB31" s="59">
        <f t="shared" si="5"/>
        <v>0.27628874866035036</v>
      </c>
      <c r="CC31" s="59">
        <f t="shared" si="5"/>
        <v>0.27009460308447814</v>
      </c>
      <c r="CD31" s="59">
        <f t="shared" si="5"/>
        <v>0.10070871868797004</v>
      </c>
      <c r="CE31" s="59">
        <f t="shared" si="5"/>
        <v>0.16938588439650812</v>
      </c>
      <c r="CF31" s="59">
        <f t="shared" si="5"/>
        <v>6.1941455758722031E-3</v>
      </c>
      <c r="CG31" s="59">
        <f t="shared" si="5"/>
        <v>0</v>
      </c>
      <c r="CH31" s="59">
        <f t="shared" si="5"/>
        <v>1.8816302889310705E-2</v>
      </c>
      <c r="CI31" s="122">
        <f t="shared" si="6"/>
        <v>1</v>
      </c>
      <c r="CK31" s="123" t="str">
        <f t="shared" si="7"/>
        <v>王滝村</v>
      </c>
      <c r="CL31" s="124">
        <f t="shared" si="17"/>
        <v>2.3085828851637644</v>
      </c>
      <c r="CM31" s="65">
        <f t="shared" si="18"/>
        <v>0</v>
      </c>
      <c r="CN31" s="66">
        <f t="shared" si="19"/>
        <v>0</v>
      </c>
      <c r="CO31" s="65">
        <f t="shared" si="20"/>
        <v>0</v>
      </c>
      <c r="CP31" s="66">
        <f t="shared" si="8"/>
        <v>3.2748542165141954E-2</v>
      </c>
      <c r="CQ31" s="65">
        <f t="shared" si="21"/>
        <v>0</v>
      </c>
      <c r="CR31" s="66">
        <f t="shared" si="9"/>
        <v>2.2758343429986225</v>
      </c>
      <c r="CS31" s="65">
        <f t="shared" si="22"/>
        <v>0</v>
      </c>
      <c r="CT31" s="66">
        <f t="shared" si="10"/>
        <v>0.99438811956588158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19442</v>
      </c>
      <c r="AY32" s="18" t="str">
        <f>IF(IFERROR(比較地域マスタ!$Z17,"")=0,"",IFERROR(比較地域マスタ!$Z17,""))</f>
        <v>小菅村</v>
      </c>
      <c r="AZ32" s="16"/>
      <c r="BA32" s="16"/>
      <c r="BB32" s="110" t="str">
        <f t="shared" si="0"/>
        <v>19442</v>
      </c>
      <c r="BC32" s="1031" t="str">
        <f t="shared" si="0"/>
        <v>小菅村</v>
      </c>
      <c r="BD32" s="34">
        <f t="shared" si="14"/>
        <v>4.4604228035755034</v>
      </c>
      <c r="BE32" s="34">
        <f t="shared" si="15"/>
        <v>0.30554528809411652</v>
      </c>
      <c r="BF32" s="34">
        <f>VLOOKUP($AX32&amp;"_"&amp;$BC$14,データシート1!$A:$BT,MATCH($BC$12&amp;"_"&amp;BF$20,データシート1!$A$1:$BT$1,0),0)</f>
        <v>0</v>
      </c>
      <c r="BG32" s="34">
        <f>VLOOKUP($AX32&amp;"_"&amp;$BC$14,データシート1!$A:$BT,MATCH($BC$12&amp;"_"&amp;BG$20,データシート1!$A$1:$BT$1,0),0)</f>
        <v>0.14564146852416618</v>
      </c>
      <c r="BH32" s="34">
        <f>VLOOKUP($AX32&amp;"_"&amp;$BC$14,データシート1!$A:$BT,MATCH($BC$12&amp;"_"&amp;BH$20,データシート1!$A$1:$BT$1,0),0)</f>
        <v>0.15990381956995034</v>
      </c>
      <c r="BI32" s="34">
        <f>VLOOKUP($AX32&amp;"_"&amp;$BC$14,データシート1!$A:$BT,MATCH($BC$12&amp;"_"&amp;BI$20,データシート1!$A$1:$BT$1,0),0)</f>
        <v>1.237133392201955</v>
      </c>
      <c r="BJ32" s="34">
        <f>VLOOKUP($AX32&amp;"_"&amp;$BC$14,データシート1!$A:$BT,MATCH($BC$12&amp;"_"&amp;BJ$20,データシート1!$A$1:$BT$1,0),0)</f>
        <v>0.95610947837366844</v>
      </c>
      <c r="BK32" s="34">
        <f t="shared" si="1"/>
        <v>1.9616346449057633</v>
      </c>
      <c r="BL32" s="34">
        <f t="shared" si="2"/>
        <v>1.9219897989829042</v>
      </c>
      <c r="BM32" s="34">
        <f>VLOOKUP($AX32&amp;"_"&amp;$BC$14,データシート1!$A:$BT,MATCH($BC$12&amp;"_"&amp;BM$20,データシート1!$A$1:$BT$1,0),0)</f>
        <v>0.55588648790428796</v>
      </c>
      <c r="BN32" s="34">
        <f>VLOOKUP($AX32&amp;"_"&amp;$BC$14,データシート1!$A:$BT,MATCH($BC$12&amp;"_"&amp;BN$20,データシート1!$A$1:$BT$1,0),0)</f>
        <v>1.3661033110786163</v>
      </c>
      <c r="BO32" s="34">
        <f>VLOOKUP($AX32&amp;"_"&amp;$BC$14,データシート1!$A:$BT,MATCH($BC$12&amp;"_"&amp;BO$20,データシート1!$A$1:$BT$1,0),0)</f>
        <v>3.96448459228591E-2</v>
      </c>
      <c r="BP32" s="34">
        <f>VLOOKUP($AX32&amp;"_"&amp;$BC$14,データシート1!$A:$BT,MATCH($BC$12&amp;"_"&amp;BP$20,データシート1!$A$1:$BT$1,0),0)</f>
        <v>0</v>
      </c>
      <c r="BQ32" s="34">
        <f>VLOOKUP($AX32&amp;"_"&amp;$BC$14,データシート1!$A:$BT,MATCH($BC$12&amp;"_"&amp;BQ$20,データシート1!$A$1:$BT$1,0),0)</f>
        <v>0</v>
      </c>
      <c r="BR32" s="35">
        <f t="shared" si="3"/>
        <v>4.4604228035755034</v>
      </c>
      <c r="BS32" s="21"/>
      <c r="BT32" s="121" t="str">
        <f t="shared" si="4"/>
        <v>小菅村</v>
      </c>
      <c r="BU32" s="33">
        <f t="shared" si="25"/>
        <v>4.4604228035755034</v>
      </c>
      <c r="BV32" s="59">
        <f t="shared" si="16"/>
        <v>6.8501418262230537E-2</v>
      </c>
      <c r="BW32" s="59">
        <f t="shared" si="5"/>
        <v>0</v>
      </c>
      <c r="BX32" s="59">
        <f t="shared" si="5"/>
        <v>3.2651942413938664E-2</v>
      </c>
      <c r="BY32" s="59">
        <f t="shared" si="5"/>
        <v>3.5849475848291873E-2</v>
      </c>
      <c r="BZ32" s="59">
        <f t="shared" si="5"/>
        <v>0.2773578754037086</v>
      </c>
      <c r="CA32" s="59">
        <f t="shared" si="5"/>
        <v>0.21435400195856882</v>
      </c>
      <c r="CB32" s="59">
        <f t="shared" si="5"/>
        <v>0.43978670437549205</v>
      </c>
      <c r="CC32" s="59">
        <f t="shared" si="5"/>
        <v>0.43089856805552712</v>
      </c>
      <c r="CD32" s="59">
        <f t="shared" si="5"/>
        <v>0.12462641152733006</v>
      </c>
      <c r="CE32" s="59">
        <f t="shared" si="5"/>
        <v>0.30627215652819711</v>
      </c>
      <c r="CF32" s="59">
        <f t="shared" si="5"/>
        <v>8.8881363199649014E-3</v>
      </c>
      <c r="CG32" s="59">
        <f t="shared" si="5"/>
        <v>0</v>
      </c>
      <c r="CH32" s="59">
        <f t="shared" si="5"/>
        <v>0</v>
      </c>
      <c r="CI32" s="122">
        <f t="shared" si="6"/>
        <v>1</v>
      </c>
      <c r="CJ32" s="16"/>
      <c r="CK32" s="123" t="str">
        <f t="shared" si="7"/>
        <v>小菅村</v>
      </c>
      <c r="CL32" s="124">
        <f t="shared" si="17"/>
        <v>0.30554528809411652</v>
      </c>
      <c r="CM32" s="65">
        <f t="shared" si="18"/>
        <v>0</v>
      </c>
      <c r="CN32" s="66">
        <f t="shared" si="19"/>
        <v>0</v>
      </c>
      <c r="CO32" s="65">
        <f t="shared" si="20"/>
        <v>0</v>
      </c>
      <c r="CP32" s="66">
        <f t="shared" si="8"/>
        <v>0.14564146852416618</v>
      </c>
      <c r="CQ32" s="65">
        <f t="shared" si="21"/>
        <v>0</v>
      </c>
      <c r="CR32" s="66">
        <f t="shared" si="9"/>
        <v>0.15990381956995034</v>
      </c>
      <c r="CS32" s="65">
        <f t="shared" si="22"/>
        <v>0</v>
      </c>
      <c r="CT32" s="66">
        <f t="shared" si="10"/>
        <v>1.237133392201955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01470</v>
      </c>
      <c r="AY33" s="18" t="str">
        <f>IF(IFERROR(比較地域マスタ!$Z18,"")=0,"",IFERROR(比較地域マスタ!$Z18,""))</f>
        <v>音威子府村</v>
      </c>
      <c r="BB33" s="110" t="str">
        <f t="shared" si="0"/>
        <v>01470</v>
      </c>
      <c r="BC33" s="1031" t="str">
        <f t="shared" si="0"/>
        <v>音威子府村</v>
      </c>
      <c r="BD33" s="34">
        <f t="shared" si="14"/>
        <v>5.8296238470744717</v>
      </c>
      <c r="BE33" s="34">
        <f t="shared" si="15"/>
        <v>1.0559844897181603</v>
      </c>
      <c r="BF33" s="34">
        <f>VLOOKUP($AX33&amp;"_"&amp;$BC$14,データシート1!$A:$BT,MATCH($BC$12&amp;"_"&amp;BF$20,データシート1!$A$1:$BT$1,0),0)</f>
        <v>0.68622746243318411</v>
      </c>
      <c r="BG33" s="34">
        <f>VLOOKUP($AX33&amp;"_"&amp;$BC$14,データシート1!$A:$BT,MATCH($BC$12&amp;"_"&amp;BG$20,データシート1!$A$1:$BT$1,0),0)</f>
        <v>0.10371283077453992</v>
      </c>
      <c r="BH33" s="34">
        <f>VLOOKUP($AX33&amp;"_"&amp;$BC$14,データシート1!$A:$BT,MATCH($BC$12&amp;"_"&amp;BH$20,データシート1!$A$1:$BT$1,0),0)</f>
        <v>0.2660441965104362</v>
      </c>
      <c r="BI33" s="34">
        <f>VLOOKUP($AX33&amp;"_"&amp;$BC$14,データシート1!$A:$BT,MATCH($BC$12&amp;"_"&amp;BI$20,データシート1!$A$1:$BT$1,0),0)</f>
        <v>1.1648284201134693</v>
      </c>
      <c r="BJ33" s="34">
        <f>VLOOKUP($AX33&amp;"_"&amp;$BC$14,データシート1!$A:$BT,MATCH($BC$12&amp;"_"&amp;BJ$20,データシート1!$A$1:$BT$1,0),0)</f>
        <v>2.0334476348973536</v>
      </c>
      <c r="BK33" s="34">
        <f t="shared" si="1"/>
        <v>1.5367844802828206</v>
      </c>
      <c r="BL33" s="34">
        <f t="shared" si="2"/>
        <v>1.4969644730377691</v>
      </c>
      <c r="BM33" s="34">
        <f>VLOOKUP($AX33&amp;"_"&amp;$BC$14,データシート1!$A:$BT,MATCH($BC$12&amp;"_"&amp;BM$20,データシート1!$A$1:$BT$1,0),0)</f>
        <v>0.60481537192520329</v>
      </c>
      <c r="BN33" s="34">
        <f>VLOOKUP($AX33&amp;"_"&amp;$BC$14,データシート1!$A:$BT,MATCH($BC$12&amp;"_"&amp;BN$20,データシート1!$A$1:$BT$1,0),0)</f>
        <v>0.89214910111256573</v>
      </c>
      <c r="BO33" s="34">
        <f>VLOOKUP($AX33&amp;"_"&amp;$BC$14,データシート1!$A:$BT,MATCH($BC$12&amp;"_"&amp;BO$20,データシート1!$A$1:$BT$1,0),0)</f>
        <v>3.98200072450514E-2</v>
      </c>
      <c r="BP33" s="34">
        <f>VLOOKUP($AX33&amp;"_"&amp;$BC$14,データシート1!$A:$BT,MATCH($BC$12&amp;"_"&amp;BP$20,データシート1!$A$1:$BT$1,0),0)</f>
        <v>0</v>
      </c>
      <c r="BQ33" s="34">
        <f>VLOOKUP($AX33&amp;"_"&amp;$BC$14,データシート1!$A:$BT,MATCH($BC$12&amp;"_"&amp;BQ$20,データシート1!$A$1:$BT$1,0),0)</f>
        <v>3.8578822062668043E-2</v>
      </c>
      <c r="BR33" s="35">
        <f t="shared" si="3"/>
        <v>5.8296238470744717</v>
      </c>
      <c r="BT33" s="121" t="str">
        <f t="shared" si="4"/>
        <v>音威子府村</v>
      </c>
      <c r="BU33" s="33">
        <f t="shared" si="25"/>
        <v>5.8296238470744717</v>
      </c>
      <c r="BV33" s="59">
        <f t="shared" si="16"/>
        <v>0.18114110231110259</v>
      </c>
      <c r="BW33" s="59">
        <f t="shared" si="5"/>
        <v>0.11771384920101823</v>
      </c>
      <c r="BX33" s="59">
        <f t="shared" si="5"/>
        <v>1.7790655708701857E-2</v>
      </c>
      <c r="BY33" s="59">
        <f t="shared" si="5"/>
        <v>4.5636597401382484E-2</v>
      </c>
      <c r="BZ33" s="59">
        <f t="shared" si="5"/>
        <v>0.19981193481257367</v>
      </c>
      <c r="CA33" s="59">
        <f t="shared" si="5"/>
        <v>0.34881283736991286</v>
      </c>
      <c r="CB33" s="59">
        <f t="shared" si="5"/>
        <v>0.26361640486530497</v>
      </c>
      <c r="CC33" s="59">
        <f t="shared" si="5"/>
        <v>0.25678577422949905</v>
      </c>
      <c r="CD33" s="59">
        <f t="shared" si="5"/>
        <v>0.10374861016611266</v>
      </c>
      <c r="CE33" s="59">
        <f t="shared" si="5"/>
        <v>0.15303716406338641</v>
      </c>
      <c r="CF33" s="59">
        <f t="shared" si="5"/>
        <v>6.8306306358058766E-3</v>
      </c>
      <c r="CG33" s="59">
        <f t="shared" si="5"/>
        <v>0</v>
      </c>
      <c r="CH33" s="59">
        <f t="shared" si="5"/>
        <v>6.6177206411059215E-3</v>
      </c>
      <c r="CI33" s="122">
        <f t="shared" si="6"/>
        <v>1</v>
      </c>
      <c r="CK33" s="123" t="str">
        <f t="shared" si="7"/>
        <v>音威子府村</v>
      </c>
      <c r="CL33" s="124">
        <f t="shared" si="17"/>
        <v>1.0559844897181603</v>
      </c>
      <c r="CM33" s="65">
        <f t="shared" si="18"/>
        <v>0</v>
      </c>
      <c r="CN33" s="66">
        <f t="shared" si="19"/>
        <v>0.68622746243318411</v>
      </c>
      <c r="CO33" s="65">
        <f t="shared" si="20"/>
        <v>0</v>
      </c>
      <c r="CP33" s="66">
        <f t="shared" si="8"/>
        <v>0.10371283077453992</v>
      </c>
      <c r="CQ33" s="65">
        <f t="shared" si="21"/>
        <v>0</v>
      </c>
      <c r="CR33" s="66">
        <f t="shared" si="9"/>
        <v>0.2660441965104362</v>
      </c>
      <c r="CS33" s="65">
        <f t="shared" si="22"/>
        <v>0</v>
      </c>
      <c r="CT33" s="66">
        <f t="shared" si="10"/>
        <v>1.1648284201134693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29444</v>
      </c>
      <c r="AY34" s="18" t="str">
        <f>IF(IFERROR(比較地域マスタ!$Z19,"")=0,"",IFERROR(比較地域マスタ!$Z19,""))</f>
        <v>黒滝村</v>
      </c>
      <c r="BB34" s="110" t="str">
        <f t="shared" si="0"/>
        <v>29444</v>
      </c>
      <c r="BC34" s="1031" t="str">
        <f t="shared" si="0"/>
        <v>黒滝村</v>
      </c>
      <c r="BD34" s="34">
        <f t="shared" si="14"/>
        <v>4.2571654774242775</v>
      </c>
      <c r="BE34" s="34">
        <f t="shared" si="15"/>
        <v>0.79123592123737163</v>
      </c>
      <c r="BF34" s="34">
        <f>VLOOKUP($AX34&amp;"_"&amp;$BC$14,データシート1!$A:$BT,MATCH($BC$12&amp;"_"&amp;BF$20,データシート1!$A$1:$BT$1,0),0)</f>
        <v>6.9267538411162774E-2</v>
      </c>
      <c r="BG34" s="34">
        <f>VLOOKUP($AX34&amp;"_"&amp;$BC$14,データシート1!$A:$BT,MATCH($BC$12&amp;"_"&amp;BG$20,データシート1!$A$1:$BT$1,0),0)</f>
        <v>5.9154191202313473E-2</v>
      </c>
      <c r="BH34" s="34">
        <f>VLOOKUP($AX34&amp;"_"&amp;$BC$14,データシート1!$A:$BT,MATCH($BC$12&amp;"_"&amp;BH$20,データシート1!$A$1:$BT$1,0),0)</f>
        <v>0.66281419162389532</v>
      </c>
      <c r="BI34" s="34">
        <f>VLOOKUP($AX34&amp;"_"&amp;$BC$14,データシート1!$A:$BT,MATCH($BC$12&amp;"_"&amp;BI$20,データシート1!$A$1:$BT$1,0),0)</f>
        <v>0.58909989063585622</v>
      </c>
      <c r="BJ34" s="34">
        <f>VLOOKUP($AX34&amp;"_"&amp;$BC$14,データシート1!$A:$BT,MATCH($BC$12&amp;"_"&amp;BJ$20,データシート1!$A$1:$BT$1,0),0)</f>
        <v>0.82568944358675367</v>
      </c>
      <c r="BK34" s="34">
        <f t="shared" si="1"/>
        <v>1.9647064956524067</v>
      </c>
      <c r="BL34" s="34">
        <f t="shared" si="2"/>
        <v>1.9263461660922911</v>
      </c>
      <c r="BM34" s="34">
        <f>VLOOKUP($AX34&amp;"_"&amp;$BC$14,データシート1!$A:$BT,MATCH($BC$12&amp;"_"&amp;BM$20,データシート1!$A$1:$BT$1,0),0)</f>
        <v>0.6578216629478616</v>
      </c>
      <c r="BN34" s="34">
        <f>VLOOKUP($AX34&amp;"_"&amp;$BC$14,データシート1!$A:$BT,MATCH($BC$12&amp;"_"&amp;BN$20,データシート1!$A$1:$BT$1,0),0)</f>
        <v>1.2685245031444294</v>
      </c>
      <c r="BO34" s="34">
        <f>VLOOKUP($AX34&amp;"_"&amp;$BC$14,データシート1!$A:$BT,MATCH($BC$12&amp;"_"&amp;BO$20,データシート1!$A$1:$BT$1,0),0)</f>
        <v>3.8360329560115501E-2</v>
      </c>
      <c r="BP34" s="34">
        <f>VLOOKUP($AX34&amp;"_"&amp;$BC$14,データシート1!$A:$BT,MATCH($BC$12&amp;"_"&amp;BP$20,データシート1!$A$1:$BT$1,0),0)</f>
        <v>0</v>
      </c>
      <c r="BQ34" s="34">
        <f>VLOOKUP($AX34&amp;"_"&amp;$BC$14,データシート1!$A:$BT,MATCH($BC$12&amp;"_"&amp;BQ$20,データシート1!$A$1:$BT$1,0),0)</f>
        <v>8.643372631188892E-2</v>
      </c>
      <c r="BR34" s="35">
        <f t="shared" si="3"/>
        <v>4.2571654774242775</v>
      </c>
      <c r="BT34" s="121" t="str">
        <f t="shared" si="4"/>
        <v>黒滝村</v>
      </c>
      <c r="BU34" s="33">
        <f t="shared" si="25"/>
        <v>4.2571654774242775</v>
      </c>
      <c r="BV34" s="59">
        <f t="shared" si="16"/>
        <v>0.18585979930385391</v>
      </c>
      <c r="BW34" s="59">
        <f t="shared" si="5"/>
        <v>1.6270811829722877E-2</v>
      </c>
      <c r="BX34" s="59">
        <f t="shared" si="5"/>
        <v>1.3895205980600893E-2</v>
      </c>
      <c r="BY34" s="59">
        <f t="shared" si="5"/>
        <v>0.15569378149353014</v>
      </c>
      <c r="BZ34" s="59">
        <f t="shared" si="5"/>
        <v>0.13837843366903385</v>
      </c>
      <c r="CA34" s="59">
        <f t="shared" si="5"/>
        <v>0.19395286557813637</v>
      </c>
      <c r="CB34" s="59">
        <f t="shared" si="5"/>
        <v>0.46150578502790962</v>
      </c>
      <c r="CC34" s="59">
        <f t="shared" si="5"/>
        <v>0.45249501723804092</v>
      </c>
      <c r="CD34" s="59">
        <f t="shared" si="5"/>
        <v>0.15452104608953676</v>
      </c>
      <c r="CE34" s="59">
        <f t="shared" si="5"/>
        <v>0.2979739711485041</v>
      </c>
      <c r="CF34" s="59">
        <f t="shared" si="5"/>
        <v>9.010767789868656E-3</v>
      </c>
      <c r="CG34" s="59">
        <f t="shared" si="5"/>
        <v>0</v>
      </c>
      <c r="CH34" s="59">
        <f t="shared" si="5"/>
        <v>2.0303116421066185E-2</v>
      </c>
      <c r="CI34" s="122">
        <f t="shared" si="6"/>
        <v>1</v>
      </c>
      <c r="CK34" s="123" t="str">
        <f t="shared" si="7"/>
        <v>黒滝村</v>
      </c>
      <c r="CL34" s="124">
        <f t="shared" si="17"/>
        <v>0.79123592123737163</v>
      </c>
      <c r="CM34" s="65">
        <f t="shared" si="18"/>
        <v>0</v>
      </c>
      <c r="CN34" s="66">
        <f t="shared" si="19"/>
        <v>6.9267538411162774E-2</v>
      </c>
      <c r="CO34" s="65">
        <f t="shared" si="20"/>
        <v>0</v>
      </c>
      <c r="CP34" s="66">
        <f t="shared" si="8"/>
        <v>5.9154191202313473E-2</v>
      </c>
      <c r="CQ34" s="65">
        <f t="shared" si="21"/>
        <v>0</v>
      </c>
      <c r="CR34" s="66">
        <f t="shared" si="9"/>
        <v>0.66281419162389532</v>
      </c>
      <c r="CS34" s="65">
        <f t="shared" si="22"/>
        <v>0</v>
      </c>
      <c r="CT34" s="66">
        <f t="shared" si="10"/>
        <v>0.58909989063585622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32527</v>
      </c>
      <c r="AY35" s="18" t="str">
        <f>IF(IFERROR(比較地域マスタ!$Z20,"")=0,"",IFERROR(比較地域マスタ!$Z20,""))</f>
        <v>知夫村</v>
      </c>
      <c r="BB35" s="110" t="str">
        <f t="shared" si="0"/>
        <v>32527</v>
      </c>
      <c r="BC35" s="1031" t="str">
        <f t="shared" si="0"/>
        <v>知夫村</v>
      </c>
      <c r="BD35" s="34">
        <f t="shared" si="14"/>
        <v>14.477857485407194</v>
      </c>
      <c r="BE35" s="34">
        <f t="shared" si="15"/>
        <v>7.8328336561160061E-2</v>
      </c>
      <c r="BF35" s="34">
        <f>VLOOKUP($AX35&amp;"_"&amp;$BC$14,データシート1!$A:$BT,MATCH($BC$12&amp;"_"&amp;BF$20,データシート1!$A$1:$BT$1,0),0)</f>
        <v>0</v>
      </c>
      <c r="BG35" s="34">
        <f>VLOOKUP($AX35&amp;"_"&amp;$BC$14,データシート1!$A:$BT,MATCH($BC$12&amp;"_"&amp;BG$20,データシート1!$A$1:$BT$1,0),0)</f>
        <v>7.8328336561160061E-2</v>
      </c>
      <c r="BH35" s="34">
        <f>VLOOKUP($AX35&amp;"_"&amp;$BC$14,データシート1!$A:$BT,MATCH($BC$12&amp;"_"&amp;BH$20,データシート1!$A$1:$BT$1,0),0)</f>
        <v>0</v>
      </c>
      <c r="BI35" s="34">
        <f>VLOOKUP($AX35&amp;"_"&amp;$BC$14,データシート1!$A:$BT,MATCH($BC$12&amp;"_"&amp;BI$20,データシート1!$A$1:$BT$1,0),0)</f>
        <v>1.158962947092296</v>
      </c>
      <c r="BJ35" s="34">
        <f>VLOOKUP($AX35&amp;"_"&amp;$BC$14,データシート1!$A:$BT,MATCH($BC$12&amp;"_"&amp;BJ$20,データシート1!$A$1:$BT$1,0),0)</f>
        <v>1.3491093312265512</v>
      </c>
      <c r="BK35" s="34">
        <f t="shared" si="1"/>
        <v>11.891456870527186</v>
      </c>
      <c r="BL35" s="34">
        <f t="shared" si="2"/>
        <v>1.3593198238355648</v>
      </c>
      <c r="BM35" s="34">
        <f>VLOOKUP($AX35&amp;"_"&amp;$BC$14,データシート1!$A:$BT,MATCH($BC$12&amp;"_"&amp;BM$20,データシート1!$A$1:$BT$1,0),0)</f>
        <v>0.33706564547741669</v>
      </c>
      <c r="BN35" s="34">
        <f>VLOOKUP($AX35&amp;"_"&amp;$BC$14,データシート1!$A:$BT,MATCH($BC$12&amp;"_"&amp;BN$20,データシート1!$A$1:$BT$1,0),0)</f>
        <v>1.022254178358148</v>
      </c>
      <c r="BO35" s="34">
        <f>VLOOKUP($AX35&amp;"_"&amp;$BC$14,データシート1!$A:$BT,MATCH($BC$12&amp;"_"&amp;BO$20,データシート1!$A$1:$BT$1,0),0)</f>
        <v>3.6433555016000103E-2</v>
      </c>
      <c r="BP35" s="34">
        <f>VLOOKUP($AX35&amp;"_"&amp;$BC$14,データシート1!$A:$BT,MATCH($BC$12&amp;"_"&amp;BP$20,データシート1!$A$1:$BT$1,0),0)</f>
        <v>10.495703491675622</v>
      </c>
      <c r="BQ35" s="34">
        <f>VLOOKUP($AX35&amp;"_"&amp;$BC$14,データシート1!$A:$BT,MATCH($BC$12&amp;"_"&amp;BQ$20,データシート1!$A$1:$BT$1,0),0)</f>
        <v>0</v>
      </c>
      <c r="BR35" s="35">
        <f t="shared" si="3"/>
        <v>14.477857485407194</v>
      </c>
      <c r="BT35" s="121" t="str">
        <f t="shared" si="4"/>
        <v>知夫村</v>
      </c>
      <c r="BU35" s="33">
        <f t="shared" si="25"/>
        <v>14.477857485407194</v>
      </c>
      <c r="BV35" s="59">
        <f t="shared" si="16"/>
        <v>5.4102160240291283E-3</v>
      </c>
      <c r="BW35" s="59">
        <f t="shared" si="5"/>
        <v>0</v>
      </c>
      <c r="BX35" s="59">
        <f t="shared" si="5"/>
        <v>5.4102160240291283E-3</v>
      </c>
      <c r="BY35" s="59">
        <f t="shared" si="5"/>
        <v>0</v>
      </c>
      <c r="BZ35" s="59">
        <f t="shared" si="5"/>
        <v>8.0050722163860277E-2</v>
      </c>
      <c r="CA35" s="59">
        <f t="shared" si="5"/>
        <v>9.3184321822919719E-2</v>
      </c>
      <c r="CB35" s="59">
        <f t="shared" si="5"/>
        <v>0.82135473998919084</v>
      </c>
      <c r="CC35" s="59">
        <f t="shared" si="5"/>
        <v>9.388957069135935E-2</v>
      </c>
      <c r="CD35" s="59">
        <f t="shared" si="5"/>
        <v>2.3281459001593192E-2</v>
      </c>
      <c r="CE35" s="59">
        <f t="shared" si="5"/>
        <v>7.0608111689766148E-2</v>
      </c>
      <c r="CF35" s="59">
        <f t="shared" si="5"/>
        <v>2.5165018410163885E-3</v>
      </c>
      <c r="CG35" s="59">
        <f t="shared" si="5"/>
        <v>0.72494866745681519</v>
      </c>
      <c r="CH35" s="59">
        <f t="shared" si="5"/>
        <v>0</v>
      </c>
      <c r="CI35" s="122">
        <f t="shared" si="6"/>
        <v>1</v>
      </c>
      <c r="CK35" s="123" t="str">
        <f t="shared" si="7"/>
        <v>知夫村</v>
      </c>
      <c r="CL35" s="124">
        <f t="shared" si="17"/>
        <v>7.8328336561160061E-2</v>
      </c>
      <c r="CM35" s="65">
        <f t="shared" si="18"/>
        <v>0</v>
      </c>
      <c r="CN35" s="66">
        <f t="shared" si="19"/>
        <v>0</v>
      </c>
      <c r="CO35" s="65">
        <f t="shared" si="20"/>
        <v>0</v>
      </c>
      <c r="CP35" s="66">
        <f t="shared" si="8"/>
        <v>7.8328336561160061E-2</v>
      </c>
      <c r="CQ35" s="65">
        <f t="shared" si="21"/>
        <v>0</v>
      </c>
      <c r="CR35" s="66">
        <f t="shared" si="9"/>
        <v>0</v>
      </c>
      <c r="CS35" s="65">
        <f t="shared" si="22"/>
        <v>0</v>
      </c>
      <c r="CT35" s="66">
        <f t="shared" si="10"/>
        <v>1.158962947092296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47358</v>
      </c>
      <c r="AY36" s="18" t="str">
        <f>IF(IFERROR(比較地域マスタ!$Z21,"")=0,"",IFERROR(比較地域マスタ!$Z21,""))</f>
        <v>北大東村</v>
      </c>
      <c r="BB36" s="110" t="str">
        <f t="shared" si="0"/>
        <v>47358</v>
      </c>
      <c r="BC36" s="1031" t="str">
        <f t="shared" si="0"/>
        <v>北大東村</v>
      </c>
      <c r="BD36" s="34">
        <f t="shared" si="14"/>
        <v>6.0492786028255079</v>
      </c>
      <c r="BE36" s="34">
        <f t="shared" si="15"/>
        <v>0.53233407289873602</v>
      </c>
      <c r="BF36" s="34">
        <f>VLOOKUP($AX36&amp;"_"&amp;$BC$14,データシート1!$A:$BT,MATCH($BC$12&amp;"_"&amp;BF$20,データシート1!$A$1:$BT$1,0),0)</f>
        <v>0</v>
      </c>
      <c r="BG36" s="34">
        <f>VLOOKUP($AX36&amp;"_"&amp;$BC$14,データシート1!$A:$BT,MATCH($BC$12&amp;"_"&amp;BG$20,データシート1!$A$1:$BT$1,0),0)</f>
        <v>0.19004510332364169</v>
      </c>
      <c r="BH36" s="34">
        <f>VLOOKUP($AX36&amp;"_"&amp;$BC$14,データシート1!$A:$BT,MATCH($BC$12&amp;"_"&amp;BH$20,データシート1!$A$1:$BT$1,0),0)</f>
        <v>0.34228896957509436</v>
      </c>
      <c r="BI36" s="34">
        <f>VLOOKUP($AX36&amp;"_"&amp;$BC$14,データシート1!$A:$BT,MATCH($BC$12&amp;"_"&amp;BI$20,データシート1!$A$1:$BT$1,0),0)</f>
        <v>1.4016891973397048</v>
      </c>
      <c r="BJ36" s="34">
        <f>VLOOKUP($AX36&amp;"_"&amp;$BC$14,データシート1!$A:$BT,MATCH($BC$12&amp;"_"&amp;BJ$20,データシート1!$A$1:$BT$1,0),0)</f>
        <v>0.96744358103242911</v>
      </c>
      <c r="BK36" s="34">
        <f t="shared" si="1"/>
        <v>3.091377739634638</v>
      </c>
      <c r="BL36" s="34">
        <f t="shared" si="2"/>
        <v>2.5871284872027309</v>
      </c>
      <c r="BM36" s="34">
        <f>VLOOKUP($AX36&amp;"_"&amp;$BC$14,データシート1!$A:$BT,MATCH($BC$12&amp;"_"&amp;BM$20,データシート1!$A$1:$BT$1,0),0)</f>
        <v>0.38463539383108436</v>
      </c>
      <c r="BN36" s="34">
        <f>VLOOKUP($AX36&amp;"_"&amp;$BC$14,データシート1!$A:$BT,MATCH($BC$12&amp;"_"&amp;BN$20,データシート1!$A$1:$BT$1,0),0)</f>
        <v>2.2024930933716464</v>
      </c>
      <c r="BO36" s="34">
        <f>VLOOKUP($AX36&amp;"_"&amp;$BC$14,データシート1!$A:$BT,MATCH($BC$12&amp;"_"&amp;BO$20,データシート1!$A$1:$BT$1,0),0)</f>
        <v>3.2755167249961602E-2</v>
      </c>
      <c r="BP36" s="34">
        <f>VLOOKUP($AX36&amp;"_"&amp;$BC$14,データシート1!$A:$BT,MATCH($BC$12&amp;"_"&amp;BP$20,データシート1!$A$1:$BT$1,0),0)</f>
        <v>0.47149408518194524</v>
      </c>
      <c r="BQ36" s="34">
        <f>VLOOKUP($AX36&amp;"_"&amp;$BC$14,データシート1!$A:$BT,MATCH($BC$12&amp;"_"&amp;BQ$20,データシート1!$A$1:$BT$1,0),0)</f>
        <v>5.6434011919999999E-2</v>
      </c>
      <c r="BR36" s="35">
        <f t="shared" si="3"/>
        <v>6.0492786028255079</v>
      </c>
      <c r="BT36" s="121" t="str">
        <f t="shared" si="4"/>
        <v>北大東村</v>
      </c>
      <c r="BU36" s="33">
        <f t="shared" si="25"/>
        <v>6.0492786028255079</v>
      </c>
      <c r="BV36" s="59">
        <f t="shared" si="16"/>
        <v>8.7999595960102164E-2</v>
      </c>
      <c r="BW36" s="59">
        <f t="shared" si="5"/>
        <v>0</v>
      </c>
      <c r="BX36" s="59">
        <f t="shared" si="5"/>
        <v>3.141615981034087E-2</v>
      </c>
      <c r="BY36" s="59">
        <f t="shared" si="5"/>
        <v>5.6583436149761294E-2</v>
      </c>
      <c r="BZ36" s="59">
        <f t="shared" si="5"/>
        <v>0.23171179397903766</v>
      </c>
      <c r="CA36" s="59">
        <f t="shared" si="5"/>
        <v>0.15992709950250164</v>
      </c>
      <c r="CB36" s="59">
        <f t="shared" si="5"/>
        <v>0.51103246231554156</v>
      </c>
      <c r="CC36" s="59">
        <f t="shared" si="5"/>
        <v>0.42767553902945227</v>
      </c>
      <c r="CD36" s="59">
        <f t="shared" si="5"/>
        <v>6.3583679821165487E-2</v>
      </c>
      <c r="CE36" s="59">
        <f t="shared" si="5"/>
        <v>0.36409185920828674</v>
      </c>
      <c r="CF36" s="59">
        <f t="shared" si="5"/>
        <v>5.4147228786358527E-3</v>
      </c>
      <c r="CG36" s="59">
        <f t="shared" si="5"/>
        <v>7.7942200407453366E-2</v>
      </c>
      <c r="CH36" s="59">
        <f t="shared" si="5"/>
        <v>9.3290482428170368E-3</v>
      </c>
      <c r="CI36" s="122">
        <f t="shared" si="6"/>
        <v>1</v>
      </c>
      <c r="CK36" s="123" t="str">
        <f t="shared" si="7"/>
        <v>北大東村</v>
      </c>
      <c r="CL36" s="124">
        <f t="shared" si="17"/>
        <v>0.53233407289873602</v>
      </c>
      <c r="CM36" s="65">
        <f t="shared" si="18"/>
        <v>0</v>
      </c>
      <c r="CN36" s="66">
        <f t="shared" si="19"/>
        <v>0</v>
      </c>
      <c r="CO36" s="65">
        <f t="shared" si="20"/>
        <v>0</v>
      </c>
      <c r="CP36" s="66">
        <f t="shared" si="8"/>
        <v>0.19004510332364169</v>
      </c>
      <c r="CQ36" s="65">
        <f t="shared" si="21"/>
        <v>0</v>
      </c>
      <c r="CR36" s="66">
        <f t="shared" si="9"/>
        <v>0.34228896957509436</v>
      </c>
      <c r="CS36" s="65">
        <f t="shared" si="22"/>
        <v>0</v>
      </c>
      <c r="CT36" s="66">
        <f t="shared" si="10"/>
        <v>1.4016891973397048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0.27400000000000002</v>
      </c>
      <c r="DC36" s="962">
        <f>VLOOKUP($AX36&amp;"_"&amp;$CW$14,データシート1!$A:$BT,MATCH($CW$12&amp;"_"&amp;DC$20,データシート1!$A$1:$BT$1,0),0)</f>
        <v>0</v>
      </c>
      <c r="DD36" s="961">
        <f t="shared" si="11"/>
        <v>0.27400000000000002</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0</v>
      </c>
      <c r="DR36" s="127">
        <f t="shared" si="13"/>
        <v>1</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19443</v>
      </c>
      <c r="AY37" s="18" t="str">
        <f>IF(IFERROR(比較地域マスタ!$Z22,"")=0,"",IFERROR(比較地域マスタ!$Z22,""))</f>
        <v>丹波山村</v>
      </c>
      <c r="BB37" s="110" t="str">
        <f t="shared" si="0"/>
        <v>19443</v>
      </c>
      <c r="BC37" s="1031" t="str">
        <f t="shared" si="0"/>
        <v>丹波山村</v>
      </c>
      <c r="BD37" s="34">
        <f t="shared" si="14"/>
        <v>3.6501128271240586</v>
      </c>
      <c r="BE37" s="34">
        <f t="shared" si="15"/>
        <v>0.54736762105145553</v>
      </c>
      <c r="BF37" s="34">
        <f>VLOOKUP($AX37&amp;"_"&amp;$BC$14,データシート1!$A:$BT,MATCH($BC$12&amp;"_"&amp;BF$20,データシート1!$A$1:$BT$1,0),0)</f>
        <v>0</v>
      </c>
      <c r="BG37" s="34">
        <f>VLOOKUP($AX37&amp;"_"&amp;$BC$14,データシート1!$A:$BT,MATCH($BC$12&amp;"_"&amp;BG$20,データシート1!$A$1:$BT$1,0),0)</f>
        <v>4.4812759545897286E-2</v>
      </c>
      <c r="BH37" s="34">
        <f>VLOOKUP($AX37&amp;"_"&amp;$BC$14,データシート1!$A:$BT,MATCH($BC$12&amp;"_"&amp;BH$20,データシート1!$A$1:$BT$1,0),0)</f>
        <v>0.50255486150555828</v>
      </c>
      <c r="BI37" s="34">
        <f>VLOOKUP($AX37&amp;"_"&amp;$BC$14,データシート1!$A:$BT,MATCH($BC$12&amp;"_"&amp;BI$20,データシート1!$A$1:$BT$1,0),0)</f>
        <v>0.76227411034665904</v>
      </c>
      <c r="BJ37" s="34">
        <f>VLOOKUP($AX37&amp;"_"&amp;$BC$14,データシート1!$A:$BT,MATCH($BC$12&amp;"_"&amp;BJ$20,データシート1!$A$1:$BT$1,0),0)</f>
        <v>0.85175534651577545</v>
      </c>
      <c r="BK37" s="34">
        <f t="shared" si="1"/>
        <v>1.4887157492101686</v>
      </c>
      <c r="BL37" s="34">
        <f t="shared" si="2"/>
        <v>1.4576538080747325</v>
      </c>
      <c r="BM37" s="34">
        <f>VLOOKUP($AX37&amp;"_"&amp;$BC$14,データシート1!$A:$BT,MATCH($BC$12&amp;"_"&amp;BM$20,データシート1!$A$1:$BT$1,0),0)</f>
        <v>0.39822675050356077</v>
      </c>
      <c r="BN37" s="34">
        <f>VLOOKUP($AX37&amp;"_"&amp;$BC$14,データシート1!$A:$BT,MATCH($BC$12&amp;"_"&amp;BN$20,データシート1!$A$1:$BT$1,0),0)</f>
        <v>1.0594270575711717</v>
      </c>
      <c r="BO37" s="34">
        <f>VLOOKUP($AX37&amp;"_"&amp;$BC$14,データシート1!$A:$BT,MATCH($BC$12&amp;"_"&amp;BO$20,データシート1!$A$1:$BT$1,0),0)</f>
        <v>3.1061941135435998E-2</v>
      </c>
      <c r="BP37" s="34">
        <f>VLOOKUP($AX37&amp;"_"&amp;$BC$14,データシート1!$A:$BT,MATCH($BC$12&amp;"_"&amp;BP$20,データシート1!$A$1:$BT$1,0),0)</f>
        <v>0</v>
      </c>
      <c r="BQ37" s="34">
        <f>VLOOKUP($AX37&amp;"_"&amp;$BC$14,データシート1!$A:$BT,MATCH($BC$12&amp;"_"&amp;BQ$20,データシート1!$A$1:$BT$1,0),0)</f>
        <v>0</v>
      </c>
      <c r="BR37" s="35">
        <f t="shared" si="3"/>
        <v>3.6501128271240586</v>
      </c>
      <c r="BT37" s="121" t="str">
        <f t="shared" si="4"/>
        <v>丹波山村</v>
      </c>
      <c r="BU37" s="33">
        <f t="shared" si="25"/>
        <v>3.6501128271240586</v>
      </c>
      <c r="BV37" s="59">
        <f t="shared" si="16"/>
        <v>0.14995909632818916</v>
      </c>
      <c r="BW37" s="59">
        <f t="shared" si="5"/>
        <v>0</v>
      </c>
      <c r="BX37" s="59">
        <f t="shared" si="5"/>
        <v>1.227708886500516E-2</v>
      </c>
      <c r="BY37" s="59">
        <f t="shared" si="5"/>
        <v>0.13768200746318399</v>
      </c>
      <c r="BZ37" s="59">
        <f t="shared" si="5"/>
        <v>0.20883576657745631</v>
      </c>
      <c r="CA37" s="59">
        <f t="shared" si="5"/>
        <v>0.23335041596149167</v>
      </c>
      <c r="CB37" s="59">
        <f t="shared" si="5"/>
        <v>0.40785472113286286</v>
      </c>
      <c r="CC37" s="59">
        <f t="shared" si="5"/>
        <v>0.39934486332665642</v>
      </c>
      <c r="CD37" s="59">
        <f t="shared" si="5"/>
        <v>0.10909984687167205</v>
      </c>
      <c r="CE37" s="59">
        <f t="shared" si="5"/>
        <v>0.29024501645498429</v>
      </c>
      <c r="CF37" s="59">
        <f t="shared" si="5"/>
        <v>8.5098578062064601E-3</v>
      </c>
      <c r="CG37" s="59">
        <f t="shared" si="5"/>
        <v>0</v>
      </c>
      <c r="CH37" s="59">
        <f t="shared" si="5"/>
        <v>0</v>
      </c>
      <c r="CI37" s="122">
        <f t="shared" si="6"/>
        <v>1</v>
      </c>
      <c r="CK37" s="123" t="str">
        <f t="shared" si="7"/>
        <v>丹波山村</v>
      </c>
      <c r="CL37" s="124">
        <f t="shared" si="17"/>
        <v>0.54736762105145553</v>
      </c>
      <c r="CM37" s="65">
        <f t="shared" si="18"/>
        <v>0</v>
      </c>
      <c r="CN37" s="66">
        <f t="shared" si="19"/>
        <v>0</v>
      </c>
      <c r="CO37" s="65">
        <f t="shared" si="20"/>
        <v>0</v>
      </c>
      <c r="CP37" s="66">
        <f t="shared" si="8"/>
        <v>4.4812759545897286E-2</v>
      </c>
      <c r="CQ37" s="65">
        <f t="shared" si="21"/>
        <v>0</v>
      </c>
      <c r="CR37" s="66">
        <f t="shared" si="9"/>
        <v>0.50255486150555828</v>
      </c>
      <c r="CS37" s="65">
        <f t="shared" si="22"/>
        <v>0</v>
      </c>
      <c r="CT37" s="66">
        <f t="shared" si="10"/>
        <v>0.76227411034665904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07364</v>
      </c>
      <c r="AY38" s="18" t="str">
        <f>IF(IFERROR(比較地域マスタ!$Z23,"")=0,"",IFERROR(比較地域マスタ!$Z23,""))</f>
        <v>檜枝岐村</v>
      </c>
      <c r="BB38" s="110" t="str">
        <f t="shared" si="0"/>
        <v>07364</v>
      </c>
      <c r="BC38" s="1031" t="str">
        <f t="shared" si="0"/>
        <v>檜枝岐村</v>
      </c>
      <c r="BD38" s="34">
        <f t="shared" si="14"/>
        <v>3.7046811517806093</v>
      </c>
      <c r="BE38" s="34">
        <f t="shared" si="15"/>
        <v>0.19224191477132424</v>
      </c>
      <c r="BF38" s="34">
        <f>VLOOKUP($AX38&amp;"_"&amp;$BC$14,データシート1!$A:$BT,MATCH($BC$12&amp;"_"&amp;BF$20,データシート1!$A$1:$BT$1,0),0)</f>
        <v>0</v>
      </c>
      <c r="BG38" s="34">
        <f>VLOOKUP($AX38&amp;"_"&amp;$BC$14,データシート1!$A:$BT,MATCH($BC$12&amp;"_"&amp;BG$20,データシート1!$A$1:$BT$1,0),0)</f>
        <v>2.875647053683027E-2</v>
      </c>
      <c r="BH38" s="34">
        <f>VLOOKUP($AX38&amp;"_"&amp;$BC$14,データシート1!$A:$BT,MATCH($BC$12&amp;"_"&amp;BH$20,データシート1!$A$1:$BT$1,0),0)</f>
        <v>0.16348544423449396</v>
      </c>
      <c r="BI38" s="34">
        <f>VLOOKUP($AX38&amp;"_"&amp;$BC$14,データシート1!$A:$BT,MATCH($BC$12&amp;"_"&amp;BI$20,データシート1!$A$1:$BT$1,0),0)</f>
        <v>1.6710575092046198</v>
      </c>
      <c r="BJ38" s="34">
        <f>VLOOKUP($AX38&amp;"_"&amp;$BC$14,データシート1!$A:$BT,MATCH($BC$12&amp;"_"&amp;BJ$20,データシート1!$A$1:$BT$1,0),0)</f>
        <v>0.75646861135103782</v>
      </c>
      <c r="BK38" s="34">
        <f t="shared" si="1"/>
        <v>1.0849131164536272</v>
      </c>
      <c r="BL38" s="34">
        <f t="shared" si="2"/>
        <v>1.0539679495329861</v>
      </c>
      <c r="BM38" s="34">
        <f>VLOOKUP($AX38&amp;"_"&amp;$BC$14,データシート1!$A:$BT,MATCH($BC$12&amp;"_"&amp;BM$20,データシート1!$A$1:$BT$1,0),0)</f>
        <v>0.39414934350181785</v>
      </c>
      <c r="BN38" s="34">
        <f>VLOOKUP($AX38&amp;"_"&amp;$BC$14,データシート1!$A:$BT,MATCH($BC$12&amp;"_"&amp;BN$20,データシート1!$A$1:$BT$1,0),0)</f>
        <v>0.65981860603116838</v>
      </c>
      <c r="BO38" s="34">
        <f>VLOOKUP($AX38&amp;"_"&amp;$BC$14,データシート1!$A:$BT,MATCH($BC$12&amp;"_"&amp;BO$20,データシート1!$A$1:$BT$1,0),0)</f>
        <v>3.0945166920641101E-2</v>
      </c>
      <c r="BP38" s="34">
        <f>VLOOKUP($AX38&amp;"_"&amp;$BC$14,データシート1!$A:$BT,MATCH($BC$12&amp;"_"&amp;BP$20,データシート1!$A$1:$BT$1,0),0)</f>
        <v>0</v>
      </c>
      <c r="BQ38" s="34">
        <f>VLOOKUP($AX38&amp;"_"&amp;$BC$14,データシート1!$A:$BT,MATCH($BC$12&amp;"_"&amp;BQ$20,データシート1!$A$1:$BT$1,0),0)</f>
        <v>0</v>
      </c>
      <c r="BR38" s="35">
        <f t="shared" si="3"/>
        <v>3.7046811517806093</v>
      </c>
      <c r="BT38" s="121" t="str">
        <f t="shared" si="4"/>
        <v>檜枝岐村</v>
      </c>
      <c r="BU38" s="33">
        <f t="shared" si="25"/>
        <v>3.7046811517806093</v>
      </c>
      <c r="BV38" s="59">
        <f t="shared" si="16"/>
        <v>5.1891622219344173E-2</v>
      </c>
      <c r="BW38" s="59">
        <f t="shared" si="5"/>
        <v>0</v>
      </c>
      <c r="BX38" s="59">
        <f t="shared" si="5"/>
        <v>7.7621985155210526E-3</v>
      </c>
      <c r="BY38" s="59">
        <f t="shared" si="5"/>
        <v>4.4129423703823119E-2</v>
      </c>
      <c r="BZ38" s="59">
        <f t="shared" si="5"/>
        <v>0.45106648608651423</v>
      </c>
      <c r="CA38" s="59">
        <f t="shared" si="5"/>
        <v>0.20419263638584673</v>
      </c>
      <c r="CB38" s="59">
        <f t="shared" si="5"/>
        <v>0.29284925530829475</v>
      </c>
      <c r="CC38" s="59">
        <f t="shared" si="5"/>
        <v>0.28449626468566924</v>
      </c>
      <c r="CD38" s="59">
        <f t="shared" si="5"/>
        <v>0.10639224466385584</v>
      </c>
      <c r="CE38" s="59">
        <f t="shared" si="5"/>
        <v>0.17810402002181341</v>
      </c>
      <c r="CF38" s="59">
        <f t="shared" si="5"/>
        <v>8.3529906226255633E-3</v>
      </c>
      <c r="CG38" s="59">
        <f t="shared" si="5"/>
        <v>0</v>
      </c>
      <c r="CH38" s="59">
        <f t="shared" si="5"/>
        <v>0</v>
      </c>
      <c r="CI38" s="122">
        <f t="shared" si="6"/>
        <v>1</v>
      </c>
      <c r="CK38" s="123" t="str">
        <f t="shared" si="7"/>
        <v>檜枝岐村</v>
      </c>
      <c r="CL38" s="124">
        <f t="shared" si="17"/>
        <v>0.19224191477132424</v>
      </c>
      <c r="CM38" s="65">
        <f t="shared" si="18"/>
        <v>0</v>
      </c>
      <c r="CN38" s="66">
        <f t="shared" si="19"/>
        <v>0</v>
      </c>
      <c r="CO38" s="65">
        <f t="shared" si="20"/>
        <v>0</v>
      </c>
      <c r="CP38" s="66">
        <f t="shared" si="8"/>
        <v>2.875647053683027E-2</v>
      </c>
      <c r="CQ38" s="65">
        <f t="shared" si="21"/>
        <v>0</v>
      </c>
      <c r="CR38" s="66">
        <f t="shared" si="9"/>
        <v>0.16348544423449396</v>
      </c>
      <c r="CS38" s="65">
        <f t="shared" si="22"/>
        <v>0</v>
      </c>
      <c r="CT38" s="66">
        <f t="shared" si="10"/>
        <v>1.6710575092046198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20412</v>
      </c>
      <c r="AY39" s="18" t="str">
        <f>IF(IFERROR(比較地域マスタ!$Z24,"")=0,"",IFERROR(比較地域マスタ!$Z24,""))</f>
        <v>売木村</v>
      </c>
      <c r="BB39" s="110" t="str">
        <f t="shared" si="0"/>
        <v>20412</v>
      </c>
      <c r="BC39" s="1031" t="str">
        <f t="shared" si="0"/>
        <v>売木村</v>
      </c>
      <c r="BD39" s="34">
        <f t="shared" si="14"/>
        <v>3.4545097019537492</v>
      </c>
      <c r="BE39" s="34">
        <f t="shared" si="15"/>
        <v>0.38866245016600143</v>
      </c>
      <c r="BF39" s="34">
        <f>VLOOKUP($AX39&amp;"_"&amp;$BC$14,データシート1!$A:$BT,MATCH($BC$12&amp;"_"&amp;BF$20,データシート1!$A$1:$BT$1,0),0)</f>
        <v>0</v>
      </c>
      <c r="BG39" s="34">
        <f>VLOOKUP($AX39&amp;"_"&amp;$BC$14,データシート1!$A:$BT,MATCH($BC$12&amp;"_"&amp;BG$20,データシート1!$A$1:$BT$1,0),0)</f>
        <v>9.3567263328977017E-3</v>
      </c>
      <c r="BH39" s="34">
        <f>VLOOKUP($AX39&amp;"_"&amp;$BC$14,データシート1!$A:$BT,MATCH($BC$12&amp;"_"&amp;BH$20,データシート1!$A$1:$BT$1,0),0)</f>
        <v>0.37930572383310374</v>
      </c>
      <c r="BI39" s="34">
        <f>VLOOKUP($AX39&amp;"_"&amp;$BC$14,データシート1!$A:$BT,MATCH($BC$12&amp;"_"&amp;BI$20,データシート1!$A$1:$BT$1,0),0)</f>
        <v>0.5973890604236094</v>
      </c>
      <c r="BJ39" s="34">
        <f>VLOOKUP($AX39&amp;"_"&amp;$BC$14,データシート1!$A:$BT,MATCH($BC$12&amp;"_"&amp;BJ$20,データシート1!$A$1:$BT$1,0),0)</f>
        <v>1.0137358058496664</v>
      </c>
      <c r="BK39" s="34">
        <f t="shared" si="1"/>
        <v>1.3187119661019269</v>
      </c>
      <c r="BL39" s="34">
        <f t="shared" si="2"/>
        <v>1.2891097026514269</v>
      </c>
      <c r="BM39" s="34">
        <f>VLOOKUP($AX39&amp;"_"&amp;$BC$14,データシート1!$A:$BT,MATCH($BC$12&amp;"_"&amp;BM$20,データシート1!$A$1:$BT$1,0),0)</f>
        <v>0.42948687085025677</v>
      </c>
      <c r="BN39" s="34">
        <f>VLOOKUP($AX39&amp;"_"&amp;$BC$14,データシート1!$A:$BT,MATCH($BC$12&amp;"_"&amp;BN$20,データシート1!$A$1:$BT$1,0),0)</f>
        <v>0.85962283180117005</v>
      </c>
      <c r="BO39" s="34">
        <f>VLOOKUP($AX39&amp;"_"&amp;$BC$14,データシート1!$A:$BT,MATCH($BC$12&amp;"_"&amp;BO$20,データシート1!$A$1:$BT$1,0),0)</f>
        <v>2.9602263450500099E-2</v>
      </c>
      <c r="BP39" s="34">
        <f>VLOOKUP($AX39&amp;"_"&amp;$BC$14,データシート1!$A:$BT,MATCH($BC$12&amp;"_"&amp;BP$20,データシート1!$A$1:$BT$1,0),0)</f>
        <v>0</v>
      </c>
      <c r="BQ39" s="34">
        <f>VLOOKUP($AX39&amp;"_"&amp;$BC$14,データシート1!$A:$BT,MATCH($BC$12&amp;"_"&amp;BQ$20,データシート1!$A$1:$BT$1,0),0)</f>
        <v>0.13601041941254521</v>
      </c>
      <c r="BR39" s="35">
        <f t="shared" si="3"/>
        <v>3.4545097019537492</v>
      </c>
      <c r="BT39" s="121" t="str">
        <f t="shared" si="4"/>
        <v>売木村</v>
      </c>
      <c r="BU39" s="33">
        <f t="shared" si="25"/>
        <v>3.4545097019537492</v>
      </c>
      <c r="BV39" s="59">
        <f t="shared" si="16"/>
        <v>0.11250871576542038</v>
      </c>
      <c r="BW39" s="59">
        <f t="shared" si="5"/>
        <v>0</v>
      </c>
      <c r="BX39" s="59">
        <f t="shared" si="5"/>
        <v>2.7085540757363822E-3</v>
      </c>
      <c r="BY39" s="59">
        <f t="shared" si="5"/>
        <v>0.109800161689684</v>
      </c>
      <c r="BZ39" s="59">
        <f t="shared" si="5"/>
        <v>0.17293020195767497</v>
      </c>
      <c r="CA39" s="59">
        <f t="shared" si="5"/>
        <v>0.29345287560672739</v>
      </c>
      <c r="CB39" s="59">
        <f t="shared" si="5"/>
        <v>0.38173636199548366</v>
      </c>
      <c r="CC39" s="59">
        <f t="shared" si="5"/>
        <v>0.37316719704748602</v>
      </c>
      <c r="CD39" s="59">
        <f t="shared" si="5"/>
        <v>0.12432643353334746</v>
      </c>
      <c r="CE39" s="59">
        <f t="shared" si="5"/>
        <v>0.24884076351413853</v>
      </c>
      <c r="CF39" s="59">
        <f t="shared" si="5"/>
        <v>8.569164947997714E-3</v>
      </c>
      <c r="CG39" s="59">
        <f t="shared" si="5"/>
        <v>0</v>
      </c>
      <c r="CH39" s="59">
        <f t="shared" si="5"/>
        <v>3.9371844674693637E-2</v>
      </c>
      <c r="CI39" s="122">
        <f t="shared" si="6"/>
        <v>1</v>
      </c>
      <c r="CK39" s="123" t="str">
        <f t="shared" si="7"/>
        <v>売木村</v>
      </c>
      <c r="CL39" s="124">
        <f t="shared" si="17"/>
        <v>0.38866245016600143</v>
      </c>
      <c r="CM39" s="65">
        <f t="shared" si="18"/>
        <v>0</v>
      </c>
      <c r="CN39" s="66">
        <f t="shared" si="19"/>
        <v>0</v>
      </c>
      <c r="CO39" s="65">
        <f t="shared" si="20"/>
        <v>0</v>
      </c>
      <c r="CP39" s="66">
        <f t="shared" si="8"/>
        <v>9.3567263328977017E-3</v>
      </c>
      <c r="CQ39" s="65">
        <f t="shared" si="21"/>
        <v>0</v>
      </c>
      <c r="CR39" s="66">
        <f t="shared" si="9"/>
        <v>0.37930572383310374</v>
      </c>
      <c r="CS39" s="65">
        <f t="shared" si="22"/>
        <v>0</v>
      </c>
      <c r="CT39" s="66">
        <f t="shared" si="10"/>
        <v>0.5973890604236094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29451</v>
      </c>
      <c r="AY40" s="18" t="str">
        <f>IF(IFERROR(比較地域マスタ!$Z25,"")=0,"",IFERROR(比較地域マスタ!$Z25,""))</f>
        <v>上北山村</v>
      </c>
      <c r="BB40" s="110" t="str">
        <f t="shared" si="0"/>
        <v>29451</v>
      </c>
      <c r="BC40" s="1031" t="str">
        <f t="shared" si="0"/>
        <v>上北山村</v>
      </c>
      <c r="BD40" s="34">
        <f t="shared" si="14"/>
        <v>4.8654411879714434</v>
      </c>
      <c r="BE40" s="34">
        <f t="shared" si="15"/>
        <v>0.70363017354769819</v>
      </c>
      <c r="BF40" s="34">
        <f>VLOOKUP($AX40&amp;"_"&amp;$BC$14,データシート1!$A:$BT,MATCH($BC$12&amp;"_"&amp;BF$20,データシート1!$A$1:$BT$1,0),0)</f>
        <v>0.16872429867970304</v>
      </c>
      <c r="BG40" s="34">
        <f>VLOOKUP($AX40&amp;"_"&amp;$BC$14,データシート1!$A:$BT,MATCH($BC$12&amp;"_"&amp;BG$20,データシート1!$A$1:$BT$1,0),0)</f>
        <v>0.13145375822736327</v>
      </c>
      <c r="BH40" s="34">
        <f>VLOOKUP($AX40&amp;"_"&amp;$BC$14,データシート1!$A:$BT,MATCH($BC$12&amp;"_"&amp;BH$20,データシート1!$A$1:$BT$1,0),0)</f>
        <v>0.40345211664063185</v>
      </c>
      <c r="BI40" s="34">
        <f>VLOOKUP($AX40&amp;"_"&amp;$BC$14,データシート1!$A:$BT,MATCH($BC$12&amp;"_"&amp;BI$20,データシート1!$A$1:$BT$1,0),0)</f>
        <v>1.6818801877653695</v>
      </c>
      <c r="BJ40" s="34">
        <f>VLOOKUP($AX40&amp;"_"&amp;$BC$14,データシート1!$A:$BT,MATCH($BC$12&amp;"_"&amp;BJ$20,データシート1!$A$1:$BT$1,0),0)</f>
        <v>0.71212757168943519</v>
      </c>
      <c r="BK40" s="34">
        <f t="shared" si="1"/>
        <v>1.4923219176725864</v>
      </c>
      <c r="BL40" s="34">
        <f t="shared" si="2"/>
        <v>1.4647632029809965</v>
      </c>
      <c r="BM40" s="34">
        <f>VLOOKUP($AX40&amp;"_"&amp;$BC$14,データシート1!$A:$BT,MATCH($BC$12&amp;"_"&amp;BM$20,データシート1!$A$1:$BT$1,0),0)</f>
        <v>0.44715563452447615</v>
      </c>
      <c r="BN40" s="34">
        <f>VLOOKUP($AX40&amp;"_"&amp;$BC$14,データシート1!$A:$BT,MATCH($BC$12&amp;"_"&amp;BN$20,データシート1!$A$1:$BT$1,0),0)</f>
        <v>1.0176075684565202</v>
      </c>
      <c r="BO40" s="34">
        <f>VLOOKUP($AX40&amp;"_"&amp;$BC$14,データシート1!$A:$BT,MATCH($BC$12&amp;"_"&amp;BO$20,データシート1!$A$1:$BT$1,0),0)</f>
        <v>2.7558714691589801E-2</v>
      </c>
      <c r="BP40" s="34">
        <f>VLOOKUP($AX40&amp;"_"&amp;$BC$14,データシート1!$A:$BT,MATCH($BC$12&amp;"_"&amp;BP$20,データシート1!$A$1:$BT$1,0),0)</f>
        <v>0</v>
      </c>
      <c r="BQ40" s="34">
        <f>VLOOKUP($AX40&amp;"_"&amp;$BC$14,データシート1!$A:$BT,MATCH($BC$12&amp;"_"&amp;BQ$20,データシート1!$A$1:$BT$1,0),0)</f>
        <v>0.27548133729635471</v>
      </c>
      <c r="BR40" s="35">
        <f t="shared" si="3"/>
        <v>4.8654411879714434</v>
      </c>
      <c r="BT40" s="121" t="str">
        <f t="shared" si="4"/>
        <v>上北山村</v>
      </c>
      <c r="BU40" s="33">
        <f t="shared" si="25"/>
        <v>4.8654411879714434</v>
      </c>
      <c r="BV40" s="59">
        <f t="shared" si="16"/>
        <v>0.144617958857923</v>
      </c>
      <c r="BW40" s="59">
        <f t="shared" si="5"/>
        <v>3.4678108759557229E-2</v>
      </c>
      <c r="BX40" s="59">
        <f t="shared" si="5"/>
        <v>2.7017849594472336E-2</v>
      </c>
      <c r="BY40" s="59">
        <f t="shared" si="5"/>
        <v>8.2922000503893423E-2</v>
      </c>
      <c r="BZ40" s="59">
        <f t="shared" si="5"/>
        <v>0.34567886503764289</v>
      </c>
      <c r="CA40" s="59">
        <f t="shared" si="5"/>
        <v>0.14636443935443885</v>
      </c>
      <c r="CB40" s="59">
        <f t="shared" si="5"/>
        <v>0.30671872498674324</v>
      </c>
      <c r="CC40" s="59">
        <f t="shared" si="5"/>
        <v>0.30105454909253621</v>
      </c>
      <c r="CD40" s="59">
        <f t="shared" si="5"/>
        <v>9.1904437285143609E-2</v>
      </c>
      <c r="CE40" s="59">
        <f t="shared" si="5"/>
        <v>0.20915011180739254</v>
      </c>
      <c r="CF40" s="59">
        <f t="shared" si="5"/>
        <v>5.6641758942070171E-3</v>
      </c>
      <c r="CG40" s="59">
        <f t="shared" si="5"/>
        <v>0</v>
      </c>
      <c r="CH40" s="59">
        <f t="shared" si="5"/>
        <v>5.6620011763252168E-2</v>
      </c>
      <c r="CI40" s="122">
        <f t="shared" si="6"/>
        <v>1</v>
      </c>
      <c r="CK40" s="123" t="str">
        <f t="shared" si="7"/>
        <v>上北山村</v>
      </c>
      <c r="CL40" s="124">
        <f t="shared" si="17"/>
        <v>0.70363017354769819</v>
      </c>
      <c r="CM40" s="65">
        <f t="shared" si="18"/>
        <v>0</v>
      </c>
      <c r="CN40" s="66">
        <f t="shared" si="19"/>
        <v>0.16872429867970304</v>
      </c>
      <c r="CO40" s="65">
        <f t="shared" si="20"/>
        <v>0</v>
      </c>
      <c r="CP40" s="66">
        <f t="shared" si="8"/>
        <v>0.13145375822736327</v>
      </c>
      <c r="CQ40" s="65">
        <f t="shared" si="21"/>
        <v>0</v>
      </c>
      <c r="CR40" s="66">
        <f t="shared" si="9"/>
        <v>0.40345211664063185</v>
      </c>
      <c r="CS40" s="65">
        <f t="shared" si="22"/>
        <v>0</v>
      </c>
      <c r="CT40" s="66">
        <f t="shared" si="10"/>
        <v>1.6818801877653695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30427</v>
      </c>
      <c r="AY41" s="18" t="str">
        <f>IF(IFERROR(比較地域マスタ!$Z26,"")=0,"",IFERROR(比較地域マスタ!$Z26,""))</f>
        <v>北山村</v>
      </c>
      <c r="BB41" s="110" t="str">
        <f t="shared" si="0"/>
        <v>30427</v>
      </c>
      <c r="BC41" s="1031" t="str">
        <f t="shared" si="0"/>
        <v>北山村</v>
      </c>
      <c r="BD41" s="34">
        <f t="shared" si="14"/>
        <v>2.7110323790317818</v>
      </c>
      <c r="BE41" s="34">
        <f t="shared" si="15"/>
        <v>0.56467296103693154</v>
      </c>
      <c r="BF41" s="34">
        <f>VLOOKUP($AX41&amp;"_"&amp;$BC$14,データシート1!$A:$BT,MATCH($BC$12&amp;"_"&amp;BF$20,データシート1!$A$1:$BT$1,0),0)</f>
        <v>0</v>
      </c>
      <c r="BG41" s="34">
        <f>VLOOKUP($AX41&amp;"_"&amp;$BC$14,データシート1!$A:$BT,MATCH($BC$12&amp;"_"&amp;BG$20,データシート1!$A$1:$BT$1,0),0)</f>
        <v>0.10798216170220756</v>
      </c>
      <c r="BH41" s="34">
        <f>VLOOKUP($AX41&amp;"_"&amp;$BC$14,データシート1!$A:$BT,MATCH($BC$12&amp;"_"&amp;BH$20,データシート1!$A$1:$BT$1,0),0)</f>
        <v>0.45669079933472395</v>
      </c>
      <c r="BI41" s="34">
        <f>VLOOKUP($AX41&amp;"_"&amp;$BC$14,データシート1!$A:$BT,MATCH($BC$12&amp;"_"&amp;BI$20,データシート1!$A$1:$BT$1,0),0)</f>
        <v>0.54048020510668249</v>
      </c>
      <c r="BJ41" s="34">
        <f>VLOOKUP($AX41&amp;"_"&amp;$BC$14,データシート1!$A:$BT,MATCH($BC$12&amp;"_"&amp;BJ$20,データシート1!$A$1:$BT$1,0),0)</f>
        <v>0.54907646181682335</v>
      </c>
      <c r="BK41" s="34">
        <f t="shared" si="1"/>
        <v>1.0568027510713445</v>
      </c>
      <c r="BL41" s="34">
        <f t="shared" si="2"/>
        <v>1.0322217788570238</v>
      </c>
      <c r="BM41" s="34">
        <f>VLOOKUP($AX41&amp;"_"&amp;$BC$14,データシート1!$A:$BT,MATCH($BC$12&amp;"_"&amp;BM$20,データシート1!$A$1:$BT$1,0),0)</f>
        <v>0.3724031728258555</v>
      </c>
      <c r="BN41" s="34">
        <f>VLOOKUP($AX41&amp;"_"&amp;$BC$14,データシート1!$A:$BT,MATCH($BC$12&amp;"_"&amp;BN$20,データシート1!$A$1:$BT$1,0),0)</f>
        <v>0.65981860603116838</v>
      </c>
      <c r="BO41" s="34">
        <f>VLOOKUP($AX41&amp;"_"&amp;$BC$14,データシート1!$A:$BT,MATCH($BC$12&amp;"_"&amp;BO$20,データシート1!$A$1:$BT$1,0),0)</f>
        <v>2.4580972214320599E-2</v>
      </c>
      <c r="BP41" s="34">
        <f>VLOOKUP($AX41&amp;"_"&amp;$BC$14,データシート1!$A:$BT,MATCH($BC$12&amp;"_"&amp;BP$20,データシート1!$A$1:$BT$1,0),0)</f>
        <v>0</v>
      </c>
      <c r="BQ41" s="34">
        <f>VLOOKUP($AX41&amp;"_"&amp;$BC$14,データシート1!$A:$BT,MATCH($BC$12&amp;"_"&amp;BQ$20,データシート1!$A$1:$BT$1,0),0)</f>
        <v>0</v>
      </c>
      <c r="BR41" s="35">
        <f t="shared" si="3"/>
        <v>2.7110323790317818</v>
      </c>
      <c r="BT41" s="121" t="str">
        <f t="shared" si="4"/>
        <v>北山村</v>
      </c>
      <c r="BU41" s="33">
        <f t="shared" si="25"/>
        <v>2.7110323790317818</v>
      </c>
      <c r="BV41" s="59">
        <f t="shared" si="16"/>
        <v>0.20828705898326411</v>
      </c>
      <c r="BW41" s="59">
        <f t="shared" si="5"/>
        <v>0</v>
      </c>
      <c r="BX41" s="59">
        <f t="shared" si="5"/>
        <v>3.9830642576379818E-2</v>
      </c>
      <c r="BY41" s="59">
        <f t="shared" si="5"/>
        <v>0.16845641640688427</v>
      </c>
      <c r="BZ41" s="59">
        <f t="shared" si="5"/>
        <v>0.19936324231572239</v>
      </c>
      <c r="CA41" s="59">
        <f t="shared" si="5"/>
        <v>0.20253408482451268</v>
      </c>
      <c r="CB41" s="59">
        <f t="shared" si="5"/>
        <v>0.38981561387650082</v>
      </c>
      <c r="CC41" s="59">
        <f t="shared" si="5"/>
        <v>0.38074859851938453</v>
      </c>
      <c r="CD41" s="59">
        <f t="shared" si="5"/>
        <v>0.13736581521717406</v>
      </c>
      <c r="CE41" s="59">
        <f t="shared" si="5"/>
        <v>0.2433827833022105</v>
      </c>
      <c r="CF41" s="59">
        <f t="shared" si="5"/>
        <v>9.0670153571162614E-3</v>
      </c>
      <c r="CG41" s="59">
        <f t="shared" si="5"/>
        <v>0</v>
      </c>
      <c r="CH41" s="59">
        <f t="shared" si="5"/>
        <v>0</v>
      </c>
      <c r="CI41" s="122">
        <f t="shared" si="6"/>
        <v>1</v>
      </c>
      <c r="CK41" s="123" t="str">
        <f t="shared" si="7"/>
        <v>北山村</v>
      </c>
      <c r="CL41" s="124">
        <f t="shared" si="17"/>
        <v>0.56467296103693154</v>
      </c>
      <c r="CM41" s="65">
        <f t="shared" si="18"/>
        <v>0</v>
      </c>
      <c r="CN41" s="66">
        <f t="shared" si="19"/>
        <v>0</v>
      </c>
      <c r="CO41" s="65">
        <f t="shared" si="20"/>
        <v>0</v>
      </c>
      <c r="CP41" s="66">
        <f t="shared" si="8"/>
        <v>0.10798216170220756</v>
      </c>
      <c r="CQ41" s="65">
        <f t="shared" si="21"/>
        <v>0</v>
      </c>
      <c r="CR41" s="66">
        <f t="shared" si="9"/>
        <v>0.45669079933472395</v>
      </c>
      <c r="CS41" s="65">
        <f t="shared" si="22"/>
        <v>0</v>
      </c>
      <c r="CT41" s="66">
        <f t="shared" si="10"/>
        <v>0.54048020510668249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20409</v>
      </c>
      <c r="AY42" s="18" t="str">
        <f>IF(IFERROR(比較地域マスタ!$Z27,"")=0,"",IFERROR(比較地域マスタ!$Z27,""))</f>
        <v>平谷村</v>
      </c>
      <c r="BB42" s="110" t="str">
        <f t="shared" si="0"/>
        <v>20409</v>
      </c>
      <c r="BC42" s="1031" t="str">
        <f t="shared" si="0"/>
        <v>平谷村</v>
      </c>
      <c r="BD42" s="34">
        <f t="shared" si="14"/>
        <v>2.979866636385359</v>
      </c>
      <c r="BE42" s="34">
        <f t="shared" si="15"/>
        <v>0.20547354081258082</v>
      </c>
      <c r="BF42" s="34">
        <f>VLOOKUP($AX42&amp;"_"&amp;$BC$14,データシート1!$A:$BT,MATCH($BC$12&amp;"_"&amp;BF$20,データシート1!$A$1:$BT$1,0),0)</f>
        <v>0</v>
      </c>
      <c r="BG42" s="34">
        <f>VLOOKUP($AX42&amp;"_"&amp;$BC$14,データシート1!$A:$BT,MATCH($BC$12&amp;"_"&amp;BG$20,データシート1!$A$1:$BT$1,0),0)</f>
        <v>3.0409360581917531E-2</v>
      </c>
      <c r="BH42" s="34">
        <f>VLOOKUP($AX42&amp;"_"&amp;$BC$14,データシート1!$A:$BT,MATCH($BC$12&amp;"_"&amp;BH$20,データシート1!$A$1:$BT$1,0),0)</f>
        <v>0.17506418023066328</v>
      </c>
      <c r="BI42" s="34">
        <f>VLOOKUP($AX42&amp;"_"&amp;$BC$14,データシート1!$A:$BT,MATCH($BC$12&amp;"_"&amp;BI$20,データシート1!$A$1:$BT$1,0),0)</f>
        <v>0.75996962750092079</v>
      </c>
      <c r="BJ42" s="34">
        <f>VLOOKUP($AX42&amp;"_"&amp;$BC$14,データシート1!$A:$BT,MATCH($BC$12&amp;"_"&amp;BJ$20,データシート1!$A$1:$BT$1,0),0)</f>
        <v>0.76125820892107032</v>
      </c>
      <c r="BK42" s="34">
        <f t="shared" si="1"/>
        <v>1.1296285950930811</v>
      </c>
      <c r="BL42" s="34">
        <f t="shared" si="2"/>
        <v>1.1069160103154785</v>
      </c>
      <c r="BM42" s="34">
        <f>VLOOKUP($AX42&amp;"_"&amp;$BC$14,データシート1!$A:$BT,MATCH($BC$12&amp;"_"&amp;BM$20,データシート1!$A$1:$BT$1,0),0)</f>
        <v>0.35881181615337904</v>
      </c>
      <c r="BN42" s="34">
        <f>VLOOKUP($AX42&amp;"_"&amp;$BC$14,データシート1!$A:$BT,MATCH($BC$12&amp;"_"&amp;BN$20,データシート1!$A$1:$BT$1,0),0)</f>
        <v>0.74810419416209939</v>
      </c>
      <c r="BO42" s="34">
        <f>VLOOKUP($AX42&amp;"_"&amp;$BC$14,データシート1!$A:$BT,MATCH($BC$12&amp;"_"&amp;BO$20,データシート1!$A$1:$BT$1,0),0)</f>
        <v>2.2712584777602601E-2</v>
      </c>
      <c r="BP42" s="34">
        <f>VLOOKUP($AX42&amp;"_"&amp;$BC$14,データシート1!$A:$BT,MATCH($BC$12&amp;"_"&amp;BP$20,データシート1!$A$1:$BT$1,0),0)</f>
        <v>0</v>
      </c>
      <c r="BQ42" s="34">
        <f>VLOOKUP($AX42&amp;"_"&amp;$BC$14,データシート1!$A:$BT,MATCH($BC$12&amp;"_"&amp;BQ$20,データシート1!$A$1:$BT$1,0),0)</f>
        <v>0.1235366640577063</v>
      </c>
      <c r="BR42" s="35">
        <f t="shared" si="3"/>
        <v>2.979866636385359</v>
      </c>
      <c r="BT42" s="121" t="str">
        <f t="shared" si="4"/>
        <v>平谷村</v>
      </c>
      <c r="BU42" s="33">
        <f t="shared" si="25"/>
        <v>2.979866636385359</v>
      </c>
      <c r="BV42" s="59">
        <f t="shared" si="16"/>
        <v>6.8953938509753093E-2</v>
      </c>
      <c r="BW42" s="59">
        <f t="shared" si="5"/>
        <v>0</v>
      </c>
      <c r="BX42" s="59">
        <f t="shared" si="5"/>
        <v>1.0204940117321737E-2</v>
      </c>
      <c r="BY42" s="59">
        <f t="shared" si="5"/>
        <v>5.8748998392431355E-2</v>
      </c>
      <c r="BZ42" s="59">
        <f t="shared" si="5"/>
        <v>0.25503477847679112</v>
      </c>
      <c r="CA42" s="59">
        <f t="shared" ref="CA42:CH68" si="32">BJ42/$BR42</f>
        <v>0.25546720770178244</v>
      </c>
      <c r="CB42" s="59">
        <f t="shared" si="32"/>
        <v>0.37908696359087546</v>
      </c>
      <c r="CC42" s="59">
        <f t="shared" si="32"/>
        <v>0.37146494973955979</v>
      </c>
      <c r="CD42" s="59">
        <f t="shared" si="32"/>
        <v>0.12041203850271143</v>
      </c>
      <c r="CE42" s="59">
        <f t="shared" si="32"/>
        <v>0.25105291123684836</v>
      </c>
      <c r="CF42" s="59">
        <f t="shared" si="32"/>
        <v>7.6220138513156564E-3</v>
      </c>
      <c r="CG42" s="59">
        <f t="shared" si="32"/>
        <v>0</v>
      </c>
      <c r="CH42" s="59">
        <f t="shared" si="32"/>
        <v>4.1457111720797975E-2</v>
      </c>
      <c r="CI42" s="122">
        <f t="shared" si="6"/>
        <v>1</v>
      </c>
      <c r="CK42" s="123" t="str">
        <f t="shared" si="7"/>
        <v>平谷村</v>
      </c>
      <c r="CL42" s="124">
        <f t="shared" si="17"/>
        <v>0.20547354081258082</v>
      </c>
      <c r="CM42" s="65">
        <f t="shared" si="18"/>
        <v>0</v>
      </c>
      <c r="CN42" s="66">
        <f t="shared" si="19"/>
        <v>0</v>
      </c>
      <c r="CO42" s="65">
        <f t="shared" si="20"/>
        <v>0</v>
      </c>
      <c r="CP42" s="66">
        <f t="shared" si="8"/>
        <v>3.0409360581917531E-2</v>
      </c>
      <c r="CQ42" s="65">
        <f t="shared" si="21"/>
        <v>0</v>
      </c>
      <c r="CR42" s="66">
        <f t="shared" si="9"/>
        <v>0.17506418023066328</v>
      </c>
      <c r="CS42" s="65">
        <f t="shared" si="22"/>
        <v>0</v>
      </c>
      <c r="CT42" s="66">
        <f t="shared" si="10"/>
        <v>0.75996962750092079</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46303</v>
      </c>
      <c r="AY43" s="18" t="str">
        <f>IF(IFERROR(比較地域マスタ!$Z28,"")=0,"",IFERROR(比較地域マスタ!$Z28,""))</f>
        <v>三島村</v>
      </c>
      <c r="AZ43" s="23"/>
      <c r="BB43" s="110" t="str">
        <f t="shared" si="0"/>
        <v>46303</v>
      </c>
      <c r="BC43" s="1031" t="str">
        <f t="shared" si="0"/>
        <v>三島村</v>
      </c>
      <c r="BD43" s="34">
        <f t="shared" si="14"/>
        <v>11.718775212755599</v>
      </c>
      <c r="BE43" s="34">
        <f t="shared" si="15"/>
        <v>7.3587380428731225E-2</v>
      </c>
      <c r="BF43" s="34">
        <f>VLOOKUP($AX43&amp;"_"&amp;$BC$14,データシート1!$A:$BT,MATCH($BC$12&amp;"_"&amp;BF$20,データシート1!$A$1:$BT$1,0),0)</f>
        <v>0</v>
      </c>
      <c r="BG43" s="34">
        <f>VLOOKUP($AX43&amp;"_"&amp;$BC$14,データシート1!$A:$BT,MATCH($BC$12&amp;"_"&amp;BG$20,データシート1!$A$1:$BT$1,0),0)</f>
        <v>0</v>
      </c>
      <c r="BH43" s="34">
        <f>VLOOKUP($AX43&amp;"_"&amp;$BC$14,データシート1!$A:$BT,MATCH($BC$12&amp;"_"&amp;BH$20,データシート1!$A$1:$BT$1,0),0)</f>
        <v>7.3587380428731225E-2</v>
      </c>
      <c r="BI43" s="34">
        <f>VLOOKUP($AX43&amp;"_"&amp;$BC$14,データシート1!$A:$BT,MATCH($BC$12&amp;"_"&amp;BI$20,データシート1!$A$1:$BT$1,0),0)</f>
        <v>0.36939173624386001</v>
      </c>
      <c r="BJ43" s="34">
        <f>VLOOKUP($AX43&amp;"_"&amp;$BC$14,データシート1!$A:$BT,MATCH($BC$12&amp;"_"&amp;BJ$20,データシート1!$A$1:$BT$1,0),0)</f>
        <v>0.37731175490233965</v>
      </c>
      <c r="BK43" s="34">
        <f t="shared" si="1"/>
        <v>10.890100481180667</v>
      </c>
      <c r="BL43" s="34">
        <f t="shared" si="2"/>
        <v>0.82892063166976171</v>
      </c>
      <c r="BM43" s="34">
        <f>VLOOKUP($AX43&amp;"_"&amp;$BC$14,データシート1!$A:$BT,MATCH($BC$12&amp;"_"&amp;BM$20,データシート1!$A$1:$BT$1,0),0)</f>
        <v>0.1644554157369654</v>
      </c>
      <c r="BN43" s="34">
        <f>VLOOKUP($AX43&amp;"_"&amp;$BC$14,データシート1!$A:$BT,MATCH($BC$12&amp;"_"&amp;BN$20,データシート1!$A$1:$BT$1,0),0)</f>
        <v>0.66446521593279628</v>
      </c>
      <c r="BO43" s="34">
        <f>VLOOKUP($AX43&amp;"_"&amp;$BC$14,データシート1!$A:$BT,MATCH($BC$12&amp;"_"&amp;BO$20,データシート1!$A$1:$BT$1,0),0)</f>
        <v>2.2654197670205201E-2</v>
      </c>
      <c r="BP43" s="34">
        <f>VLOOKUP($AX43&amp;"_"&amp;$BC$14,データシート1!$A:$BT,MATCH($BC$12&amp;"_"&amp;BP$20,データシート1!$A$1:$BT$1,0),0)</f>
        <v>10.0385256518407</v>
      </c>
      <c r="BQ43" s="34">
        <f>VLOOKUP($AX43&amp;"_"&amp;$BC$14,データシート1!$A:$BT,MATCH($BC$12&amp;"_"&amp;BQ$20,データシート1!$A$1:$BT$1,0),0)</f>
        <v>8.3838599999999982E-3</v>
      </c>
      <c r="BR43" s="35">
        <f t="shared" si="3"/>
        <v>11.718775212755599</v>
      </c>
      <c r="BT43" s="121" t="str">
        <f t="shared" si="4"/>
        <v>三島村</v>
      </c>
      <c r="BU43" s="33">
        <f t="shared" si="25"/>
        <v>11.718775212755599</v>
      </c>
      <c r="BV43" s="59">
        <f t="shared" si="16"/>
        <v>6.2794429531025705E-3</v>
      </c>
      <c r="BW43" s="59">
        <f t="shared" si="16"/>
        <v>0</v>
      </c>
      <c r="BX43" s="59">
        <f t="shared" si="16"/>
        <v>0</v>
      </c>
      <c r="BY43" s="59">
        <f t="shared" si="16"/>
        <v>6.2794429531025705E-3</v>
      </c>
      <c r="BZ43" s="59">
        <f t="shared" si="16"/>
        <v>3.1521360341632478E-2</v>
      </c>
      <c r="CA43" s="59">
        <f t="shared" si="32"/>
        <v>3.219720047976047E-2</v>
      </c>
      <c r="CB43" s="59">
        <f t="shared" si="32"/>
        <v>0.92928657504472489</v>
      </c>
      <c r="CC43" s="59">
        <f t="shared" si="32"/>
        <v>7.0734408384888384E-2</v>
      </c>
      <c r="CD43" s="59">
        <f t="shared" si="32"/>
        <v>1.4033498616643804E-2</v>
      </c>
      <c r="CE43" s="59">
        <f t="shared" si="32"/>
        <v>5.6700909768244573E-2</v>
      </c>
      <c r="CF43" s="59">
        <f t="shared" si="32"/>
        <v>1.9331540420321966E-3</v>
      </c>
      <c r="CG43" s="59">
        <f t="shared" si="32"/>
        <v>0.85661901261780427</v>
      </c>
      <c r="CH43" s="59">
        <f t="shared" si="32"/>
        <v>7.1542118077957267E-4</v>
      </c>
      <c r="CI43" s="122">
        <f t="shared" si="6"/>
        <v>1</v>
      </c>
      <c r="CJ43" s="23"/>
      <c r="CK43" s="123" t="str">
        <f t="shared" si="7"/>
        <v>三島村</v>
      </c>
      <c r="CL43" s="124">
        <f t="shared" si="17"/>
        <v>7.3587380428731225E-2</v>
      </c>
      <c r="CM43" s="65">
        <f t="shared" si="18"/>
        <v>0</v>
      </c>
      <c r="CN43" s="66">
        <f t="shared" si="19"/>
        <v>0</v>
      </c>
      <c r="CO43" s="65">
        <f t="shared" si="20"/>
        <v>0</v>
      </c>
      <c r="CP43" s="66">
        <f t="shared" si="8"/>
        <v>0</v>
      </c>
      <c r="CQ43" s="65">
        <f t="shared" si="21"/>
        <v>0</v>
      </c>
      <c r="CR43" s="66">
        <f t="shared" si="9"/>
        <v>7.3587380428731225E-2</v>
      </c>
      <c r="CS43" s="65">
        <f t="shared" si="22"/>
        <v>0</v>
      </c>
      <c r="CT43" s="66">
        <f t="shared" si="10"/>
        <v>0.36939173624386001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39364</v>
      </c>
      <c r="AY44" s="18" t="str">
        <f>IF(IFERROR(比較地域マスタ!$Z29,"")=0,"",IFERROR(比較地域マスタ!$Z29,""))</f>
        <v>大川村</v>
      </c>
      <c r="BB44" s="110" t="str">
        <f t="shared" si="0"/>
        <v>39364</v>
      </c>
      <c r="BC44" s="1031" t="str">
        <f t="shared" si="0"/>
        <v>大川村</v>
      </c>
      <c r="BD44" s="34">
        <f t="shared" si="14"/>
        <v>5.0979081589657502</v>
      </c>
      <c r="BE44" s="34">
        <f t="shared" si="15"/>
        <v>2.6126292313606005</v>
      </c>
      <c r="BF44" s="34">
        <f>VLOOKUP($AX44&amp;"_"&amp;$BC$14,データシート1!$A:$BT,MATCH($BC$12&amp;"_"&amp;BF$20,データシート1!$A$1:$BT$1,0),0)</f>
        <v>0</v>
      </c>
      <c r="BG44" s="34">
        <f>VLOOKUP($AX44&amp;"_"&amp;$BC$14,データシート1!$A:$BT,MATCH($BC$12&amp;"_"&amp;BG$20,データシート1!$A$1:$BT$1,0),0)</f>
        <v>0.20024062808631063</v>
      </c>
      <c r="BH44" s="34">
        <f>VLOOKUP($AX44&amp;"_"&amp;$BC$14,データシート1!$A:$BT,MATCH($BC$12&amp;"_"&amp;BH$20,データシート1!$A$1:$BT$1,0),0)</f>
        <v>2.4123886032742901</v>
      </c>
      <c r="BI44" s="34">
        <f>VLOOKUP($AX44&amp;"_"&amp;$BC$14,データシート1!$A:$BT,MATCH($BC$12&amp;"_"&amp;BI$20,データシート1!$A$1:$BT$1,0),0)</f>
        <v>0.51819200118836117</v>
      </c>
      <c r="BJ44" s="34">
        <f>VLOOKUP($AX44&amp;"_"&amp;$BC$14,データシート1!$A:$BT,MATCH($BC$12&amp;"_"&amp;BJ$20,データシート1!$A$1:$BT$1,0),0)</f>
        <v>0.52814436576573076</v>
      </c>
      <c r="BK44" s="34">
        <f t="shared" si="1"/>
        <v>1.3966288790845525</v>
      </c>
      <c r="BL44" s="34">
        <f t="shared" si="2"/>
        <v>1.3749672622401037</v>
      </c>
      <c r="BM44" s="34">
        <f>VLOOKUP($AX44&amp;"_"&amp;$BC$14,データシート1!$A:$BT,MATCH($BC$12&amp;"_"&amp;BM$20,データシート1!$A$1:$BT$1,0),0)</f>
        <v>0.32483342447218783</v>
      </c>
      <c r="BN44" s="34">
        <f>VLOOKUP($AX44&amp;"_"&amp;$BC$14,データシート1!$A:$BT,MATCH($BC$12&amp;"_"&amp;BN$20,データシート1!$A$1:$BT$1,0),0)</f>
        <v>1.0501338377679159</v>
      </c>
      <c r="BO44" s="34">
        <f>VLOOKUP($AX44&amp;"_"&amp;$BC$14,データシート1!$A:$BT,MATCH($BC$12&amp;"_"&amp;BO$20,データシート1!$A$1:$BT$1,0),0)</f>
        <v>2.1661616844448801E-2</v>
      </c>
      <c r="BP44" s="34">
        <f>VLOOKUP($AX44&amp;"_"&amp;$BC$14,データシート1!$A:$BT,MATCH($BC$12&amp;"_"&amp;BP$20,データシート1!$A$1:$BT$1,0),0)</f>
        <v>0</v>
      </c>
      <c r="BQ44" s="34">
        <f>VLOOKUP($AX44&amp;"_"&amp;$BC$14,データシート1!$A:$BT,MATCH($BC$12&amp;"_"&amp;BQ$20,データシート1!$A$1:$BT$1,0),0)</f>
        <v>4.2313681566505897E-2</v>
      </c>
      <c r="BR44" s="35">
        <f t="shared" si="3"/>
        <v>5.0979081589657502</v>
      </c>
      <c r="BT44" s="121" t="str">
        <f t="shared" si="4"/>
        <v>大川村</v>
      </c>
      <c r="BU44" s="33">
        <f t="shared" si="25"/>
        <v>5.0979081589657502</v>
      </c>
      <c r="BV44" s="59">
        <f t="shared" si="16"/>
        <v>0.51249044704066293</v>
      </c>
      <c r="BW44" s="59">
        <f t="shared" si="16"/>
        <v>0</v>
      </c>
      <c r="BX44" s="59">
        <f t="shared" si="16"/>
        <v>3.9278979111097775E-2</v>
      </c>
      <c r="BY44" s="59">
        <f t="shared" si="16"/>
        <v>0.47321146792956525</v>
      </c>
      <c r="BZ44" s="59">
        <f t="shared" si="16"/>
        <v>0.10164796717198817</v>
      </c>
      <c r="CA44" s="59">
        <f t="shared" si="32"/>
        <v>0.10360021194906721</v>
      </c>
      <c r="CB44" s="59">
        <f t="shared" si="32"/>
        <v>0.2739611690783964</v>
      </c>
      <c r="CC44" s="59">
        <f t="shared" si="32"/>
        <v>0.26971205038716378</v>
      </c>
      <c r="CD44" s="59">
        <f t="shared" si="32"/>
        <v>6.3718963610770341E-2</v>
      </c>
      <c r="CE44" s="59">
        <f t="shared" si="32"/>
        <v>0.20599308677639344</v>
      </c>
      <c r="CF44" s="59">
        <f t="shared" si="32"/>
        <v>4.2491186912326506E-3</v>
      </c>
      <c r="CG44" s="59">
        <f t="shared" si="32"/>
        <v>0</v>
      </c>
      <c r="CH44" s="59">
        <f t="shared" si="32"/>
        <v>8.3002047598853528E-3</v>
      </c>
      <c r="CI44" s="122">
        <f t="shared" si="6"/>
        <v>1</v>
      </c>
      <c r="CK44" s="123" t="str">
        <f t="shared" si="7"/>
        <v>大川村</v>
      </c>
      <c r="CL44" s="124">
        <f t="shared" si="17"/>
        <v>2.6126292313606005</v>
      </c>
      <c r="CM44" s="65">
        <f t="shared" si="18"/>
        <v>0</v>
      </c>
      <c r="CN44" s="66">
        <f t="shared" si="19"/>
        <v>0</v>
      </c>
      <c r="CO44" s="65">
        <f t="shared" si="20"/>
        <v>0</v>
      </c>
      <c r="CP44" s="66">
        <f t="shared" si="8"/>
        <v>0.20024062808631063</v>
      </c>
      <c r="CQ44" s="65">
        <f t="shared" si="21"/>
        <v>0</v>
      </c>
      <c r="CR44" s="66">
        <f t="shared" si="9"/>
        <v>2.4123886032742901</v>
      </c>
      <c r="CS44" s="65">
        <f t="shared" si="22"/>
        <v>0</v>
      </c>
      <c r="CT44" s="66">
        <f t="shared" si="10"/>
        <v>0.51819200118836117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29447</v>
      </c>
      <c r="AY45" s="18" t="str">
        <f>IF(IFERROR(比較地域マスタ!$Z30,"")=0,"",IFERROR(比較地域マスタ!$Z30,""))</f>
        <v>野迫川村</v>
      </c>
      <c r="BB45" s="110" t="str">
        <f t="shared" si="0"/>
        <v>29447</v>
      </c>
      <c r="BC45" s="1031" t="str">
        <f t="shared" si="0"/>
        <v>野迫川村</v>
      </c>
      <c r="BD45" s="34">
        <f t="shared" si="14"/>
        <v>2.9322916672337231</v>
      </c>
      <c r="BE45" s="34">
        <f t="shared" si="15"/>
        <v>0.72601381405157572</v>
      </c>
      <c r="BF45" s="34">
        <f>VLOOKUP($AX45&amp;"_"&amp;$BC$14,データシート1!$A:$BT,MATCH($BC$12&amp;"_"&amp;BF$20,データシート1!$A$1:$BT$1,0),0)</f>
        <v>0</v>
      </c>
      <c r="BG45" s="34">
        <f>VLOOKUP($AX45&amp;"_"&amp;$BC$14,データシート1!$A:$BT,MATCH($BC$12&amp;"_"&amp;BG$20,データシート1!$A$1:$BT$1,0),0)</f>
        <v>9.2017630759154284E-2</v>
      </c>
      <c r="BH45" s="34">
        <f>VLOOKUP($AX45&amp;"_"&amp;$BC$14,データシート1!$A:$BT,MATCH($BC$12&amp;"_"&amp;BH$20,データシート1!$A$1:$BT$1,0),0)</f>
        <v>0.63399618329242147</v>
      </c>
      <c r="BI45" s="34">
        <f>VLOOKUP($AX45&amp;"_"&amp;$BC$14,データシート1!$A:$BT,MATCH($BC$12&amp;"_"&amp;BI$20,データシート1!$A$1:$BT$1,0),0)</f>
        <v>0.42415192125781648</v>
      </c>
      <c r="BJ45" s="34">
        <f>VLOOKUP($AX45&amp;"_"&amp;$BC$14,データシート1!$A:$BT,MATCH($BC$12&amp;"_"&amp;BJ$20,データシート1!$A$1:$BT$1,0),0)</f>
        <v>0.49446731721957465</v>
      </c>
      <c r="BK45" s="34">
        <f t="shared" si="1"/>
        <v>1.2876586147047564</v>
      </c>
      <c r="BL45" s="34">
        <f t="shared" si="2"/>
        <v>1.2673982884378461</v>
      </c>
      <c r="BM45" s="34">
        <f>VLOOKUP($AX45&amp;"_"&amp;$BC$14,データシート1!$A:$BT,MATCH($BC$12&amp;"_"&amp;BM$20,データシート1!$A$1:$BT$1,0),0)</f>
        <v>0.35201613781714081</v>
      </c>
      <c r="BN45" s="34">
        <f>VLOOKUP($AX45&amp;"_"&amp;$BC$14,データシート1!$A:$BT,MATCH($BC$12&amp;"_"&amp;BN$20,データシート1!$A$1:$BT$1,0),0)</f>
        <v>0.91538215062070538</v>
      </c>
      <c r="BO45" s="34">
        <f>VLOOKUP($AX45&amp;"_"&amp;$BC$14,データシート1!$A:$BT,MATCH($BC$12&amp;"_"&amp;BO$20,データシート1!$A$1:$BT$1,0),0)</f>
        <v>2.0260326266910302E-2</v>
      </c>
      <c r="BP45" s="34">
        <f>VLOOKUP($AX45&amp;"_"&amp;$BC$14,データシート1!$A:$BT,MATCH($BC$12&amp;"_"&amp;BP$20,データシート1!$A$1:$BT$1,0),0)</f>
        <v>0</v>
      </c>
      <c r="BQ45" s="34">
        <f>VLOOKUP($AX45&amp;"_"&amp;$BC$14,データシート1!$A:$BT,MATCH($BC$12&amp;"_"&amp;BQ$20,データシート1!$A$1:$BT$1,0),0)</f>
        <v>0</v>
      </c>
      <c r="BR45" s="35">
        <f t="shared" si="3"/>
        <v>2.9322916672337231</v>
      </c>
      <c r="BT45" s="121" t="str">
        <f t="shared" si="4"/>
        <v>野迫川村</v>
      </c>
      <c r="BU45" s="33">
        <f t="shared" si="25"/>
        <v>2.9322916672337231</v>
      </c>
      <c r="BV45" s="59">
        <f t="shared" si="16"/>
        <v>0.24759263280807448</v>
      </c>
      <c r="BW45" s="59">
        <f t="shared" si="16"/>
        <v>0</v>
      </c>
      <c r="BX45" s="59">
        <f t="shared" si="16"/>
        <v>3.1380790590303805E-2</v>
      </c>
      <c r="BY45" s="59">
        <f t="shared" si="16"/>
        <v>0.21621184221777068</v>
      </c>
      <c r="BZ45" s="59">
        <f t="shared" si="16"/>
        <v>0.14464861255018147</v>
      </c>
      <c r="CA45" s="59">
        <f t="shared" si="32"/>
        <v>0.16862828576873704</v>
      </c>
      <c r="CB45" s="59">
        <f t="shared" si="32"/>
        <v>0.43913046887300705</v>
      </c>
      <c r="CC45" s="59">
        <f t="shared" si="32"/>
        <v>0.43222108584903807</v>
      </c>
      <c r="CD45" s="59">
        <f t="shared" si="32"/>
        <v>0.12004813223413999</v>
      </c>
      <c r="CE45" s="59">
        <f t="shared" si="32"/>
        <v>0.31217295361489816</v>
      </c>
      <c r="CF45" s="59">
        <f t="shared" si="32"/>
        <v>6.9093830239689517E-3</v>
      </c>
      <c r="CG45" s="59">
        <f t="shared" si="32"/>
        <v>0</v>
      </c>
      <c r="CH45" s="59">
        <f t="shared" si="32"/>
        <v>0</v>
      </c>
      <c r="CI45" s="122">
        <f t="shared" si="6"/>
        <v>1</v>
      </c>
      <c r="CK45" s="123" t="str">
        <f t="shared" si="7"/>
        <v>野迫川村</v>
      </c>
      <c r="CL45" s="124">
        <f t="shared" si="17"/>
        <v>0.72601381405157572</v>
      </c>
      <c r="CM45" s="65">
        <f t="shared" si="18"/>
        <v>0</v>
      </c>
      <c r="CN45" s="66">
        <f t="shared" si="19"/>
        <v>0</v>
      </c>
      <c r="CO45" s="65">
        <f t="shared" si="20"/>
        <v>0</v>
      </c>
      <c r="CP45" s="66">
        <f t="shared" si="8"/>
        <v>9.2017630759154284E-2</v>
      </c>
      <c r="CQ45" s="65">
        <f t="shared" si="21"/>
        <v>0</v>
      </c>
      <c r="CR45" s="66">
        <f t="shared" si="9"/>
        <v>0.63399618329242147</v>
      </c>
      <c r="CS45" s="65">
        <f t="shared" si="22"/>
        <v>0</v>
      </c>
      <c r="CT45" s="66">
        <f t="shared" si="10"/>
        <v>0.42415192125781648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15586</v>
      </c>
      <c r="AY46" s="18" t="str">
        <f>IF(IFERROR(比較地域マスタ!$Z31,"")=0,"",IFERROR(比較地域マスタ!$Z31,""))</f>
        <v>粟島浦村</v>
      </c>
      <c r="BB46" s="110" t="str">
        <f t="shared" si="0"/>
        <v>15586</v>
      </c>
      <c r="BC46" s="1031" t="str">
        <f t="shared" si="0"/>
        <v>粟島浦村</v>
      </c>
      <c r="BD46" s="34">
        <f t="shared" si="14"/>
        <v>2.7643037540479449</v>
      </c>
      <c r="BE46" s="34">
        <f t="shared" si="15"/>
        <v>0.36661811932297445</v>
      </c>
      <c r="BF46" s="34">
        <f>VLOOKUP($AX46&amp;"_"&amp;$BC$14,データシート1!$A:$BT,MATCH($BC$12&amp;"_"&amp;BF$20,データシート1!$A$1:$BT$1,0),0)</f>
        <v>0</v>
      </c>
      <c r="BG46" s="34">
        <f>VLOOKUP($AX46&amp;"_"&amp;$BC$14,データシート1!$A:$BT,MATCH($BC$12&amp;"_"&amp;BG$20,データシート1!$A$1:$BT$1,0),0)</f>
        <v>1.6305716889002175E-2</v>
      </c>
      <c r="BH46" s="34">
        <f>VLOOKUP($AX46&amp;"_"&amp;$BC$14,データシート1!$A:$BT,MATCH($BC$12&amp;"_"&amp;BH$20,データシート1!$A$1:$BT$1,0),0)</f>
        <v>0.35031240243397227</v>
      </c>
      <c r="BI46" s="34">
        <f>VLOOKUP($AX46&amp;"_"&amp;$BC$14,データシート1!$A:$BT,MATCH($BC$12&amp;"_"&amp;BI$20,データシート1!$A$1:$BT$1,0),0)</f>
        <v>0.8959885298382807</v>
      </c>
      <c r="BJ46" s="34">
        <f>VLOOKUP($AX46&amp;"_"&amp;$BC$14,データシート1!$A:$BT,MATCH($BC$12&amp;"_"&amp;BJ$20,データシート1!$A$1:$BT$1,0),0)</f>
        <v>0.57722647396164417</v>
      </c>
      <c r="BK46" s="34">
        <f t="shared" si="1"/>
        <v>0.90257944092504583</v>
      </c>
      <c r="BL46" s="34">
        <f t="shared" si="2"/>
        <v>0.88284459862471243</v>
      </c>
      <c r="BM46" s="34">
        <f>VLOOKUP($AX46&amp;"_"&amp;$BC$14,データシート1!$A:$BT,MATCH($BC$12&amp;"_"&amp;BM$20,データシート1!$A$1:$BT$1,0),0)</f>
        <v>0.19979294308540424</v>
      </c>
      <c r="BN46" s="34">
        <f>VLOOKUP($AX46&amp;"_"&amp;$BC$14,データシート1!$A:$BT,MATCH($BC$12&amp;"_"&amp;BN$20,データシート1!$A$1:$BT$1,0),0)</f>
        <v>0.68305165553930813</v>
      </c>
      <c r="BO46" s="34">
        <f>VLOOKUP($AX46&amp;"_"&amp;$BC$14,データシート1!$A:$BT,MATCH($BC$12&amp;"_"&amp;BO$20,データシート1!$A$1:$BT$1,0),0)</f>
        <v>1.9734842300333399E-2</v>
      </c>
      <c r="BP46" s="34">
        <f>VLOOKUP($AX46&amp;"_"&amp;$BC$14,データシート1!$A:$BT,MATCH($BC$12&amp;"_"&amp;BP$20,データシート1!$A$1:$BT$1,0),0)</f>
        <v>0</v>
      </c>
      <c r="BQ46" s="34">
        <f>VLOOKUP($AX46&amp;"_"&amp;$BC$14,データシート1!$A:$BT,MATCH($BC$12&amp;"_"&amp;BQ$20,データシート1!$A$1:$BT$1,0),0)</f>
        <v>2.1891190000000001E-2</v>
      </c>
      <c r="BR46" s="35">
        <f t="shared" si="3"/>
        <v>2.7643037540479449</v>
      </c>
      <c r="BT46" s="121" t="str">
        <f t="shared" si="4"/>
        <v>粟島浦村</v>
      </c>
      <c r="BU46" s="33">
        <f t="shared" si="25"/>
        <v>2.7643037540479449</v>
      </c>
      <c r="BV46" s="59">
        <f t="shared" si="16"/>
        <v>0.13262584431472565</v>
      </c>
      <c r="BW46" s="59">
        <f t="shared" si="16"/>
        <v>0</v>
      </c>
      <c r="BX46" s="59">
        <f t="shared" si="16"/>
        <v>5.8986704572985809E-3</v>
      </c>
      <c r="BY46" s="59">
        <f t="shared" si="16"/>
        <v>0.12672717385742707</v>
      </c>
      <c r="BZ46" s="59">
        <f t="shared" si="16"/>
        <v>0.32412810224861432</v>
      </c>
      <c r="CA46" s="59">
        <f t="shared" si="32"/>
        <v>0.20881441596871361</v>
      </c>
      <c r="CB46" s="59">
        <f t="shared" si="32"/>
        <v>0.32651239560896361</v>
      </c>
      <c r="CC46" s="59">
        <f t="shared" si="32"/>
        <v>0.31937322276247943</v>
      </c>
      <c r="CD46" s="59">
        <f t="shared" si="32"/>
        <v>7.2276045204089742E-2</v>
      </c>
      <c r="CE46" s="59">
        <f t="shared" si="32"/>
        <v>0.24709717755838964</v>
      </c>
      <c r="CF46" s="59">
        <f t="shared" si="32"/>
        <v>7.1391728464841901E-3</v>
      </c>
      <c r="CG46" s="59">
        <f t="shared" si="32"/>
        <v>0</v>
      </c>
      <c r="CH46" s="59">
        <f t="shared" si="32"/>
        <v>7.9192418589828801E-3</v>
      </c>
      <c r="CI46" s="122">
        <f t="shared" si="6"/>
        <v>1</v>
      </c>
      <c r="CK46" s="123" t="str">
        <f t="shared" si="7"/>
        <v>粟島浦村</v>
      </c>
      <c r="CL46" s="124">
        <f t="shared" si="17"/>
        <v>0.36661811932297445</v>
      </c>
      <c r="CM46" s="65">
        <f t="shared" si="18"/>
        <v>0</v>
      </c>
      <c r="CN46" s="66">
        <f t="shared" si="19"/>
        <v>0</v>
      </c>
      <c r="CO46" s="65">
        <f t="shared" si="20"/>
        <v>0</v>
      </c>
      <c r="CP46" s="66">
        <f t="shared" si="8"/>
        <v>1.6305716889002175E-2</v>
      </c>
      <c r="CQ46" s="65">
        <f t="shared" si="21"/>
        <v>0</v>
      </c>
      <c r="CR46" s="66">
        <f t="shared" si="9"/>
        <v>0.35031240243397227</v>
      </c>
      <c r="CS46" s="65">
        <f t="shared" si="22"/>
        <v>0</v>
      </c>
      <c r="CT46" s="66">
        <f t="shared" si="10"/>
        <v>0.8959885298382807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13362</v>
      </c>
      <c r="AY47" s="18" t="str">
        <f>IF(IFERROR(比較地域マスタ!$Z32,"")=0,"",IFERROR(比較地域マスタ!$Z32,""))</f>
        <v>利島村</v>
      </c>
      <c r="BB47" s="110" t="str">
        <f t="shared" si="0"/>
        <v>13362</v>
      </c>
      <c r="BC47" s="1031" t="str">
        <f t="shared" si="0"/>
        <v>利島村</v>
      </c>
      <c r="BD47" s="34">
        <f t="shared" si="14"/>
        <v>20.354243680243783</v>
      </c>
      <c r="BE47" s="34">
        <f t="shared" si="15"/>
        <v>0.39045605420658869</v>
      </c>
      <c r="BF47" s="34">
        <f>VLOOKUP($AX47&amp;"_"&amp;$BC$14,データシート1!$A:$BT,MATCH($BC$12&amp;"_"&amp;BF$20,データシート1!$A$1:$BT$1,0),0)</f>
        <v>0</v>
      </c>
      <c r="BG47" s="34">
        <f>VLOOKUP($AX47&amp;"_"&amp;$BC$14,データシート1!$A:$BT,MATCH($BC$12&amp;"_"&amp;BG$20,データシート1!$A$1:$BT$1,0),0)</f>
        <v>4.9779670359334019E-2</v>
      </c>
      <c r="BH47" s="34">
        <f>VLOOKUP($AX47&amp;"_"&amp;$BC$14,データシート1!$A:$BT,MATCH($BC$12&amp;"_"&amp;BH$20,データシート1!$A$1:$BT$1,0),0)</f>
        <v>0.34067638384725468</v>
      </c>
      <c r="BI47" s="34">
        <f>VLOOKUP($AX47&amp;"_"&amp;$BC$14,データシート1!$A:$BT,MATCH($BC$12&amp;"_"&amp;BI$20,データシート1!$A$1:$BT$1,0),0)</f>
        <v>0.56898198663302779</v>
      </c>
      <c r="BJ47" s="34">
        <f>VLOOKUP($AX47&amp;"_"&amp;$BC$14,データシート1!$A:$BT,MATCH($BC$12&amp;"_"&amp;BJ$20,データシート1!$A$1:$BT$1,0),0)</f>
        <v>0.43222496059153392</v>
      </c>
      <c r="BK47" s="34">
        <f t="shared" si="1"/>
        <v>18.938730843292632</v>
      </c>
      <c r="BL47" s="34">
        <f t="shared" si="2"/>
        <v>1.1344584793774362</v>
      </c>
      <c r="BM47" s="34">
        <f>VLOOKUP($AX47&amp;"_"&amp;$BC$14,データシート1!$A:$BT,MATCH($BC$12&amp;"_"&amp;BM$20,データシート1!$A$1:$BT$1,0),0)</f>
        <v>0.17261022974045129</v>
      </c>
      <c r="BN47" s="34">
        <f>VLOOKUP($AX47&amp;"_"&amp;$BC$14,データシート1!$A:$BT,MATCH($BC$12&amp;"_"&amp;BN$20,データシート1!$A$1:$BT$1,0),0)</f>
        <v>0.9618482496369849</v>
      </c>
      <c r="BO47" s="34">
        <f>VLOOKUP($AX47&amp;"_"&amp;$BC$14,データシート1!$A:$BT,MATCH($BC$12&amp;"_"&amp;BO$20,データシート1!$A$1:$BT$1,0),0)</f>
        <v>1.9384519655948802E-2</v>
      </c>
      <c r="BP47" s="34">
        <f>VLOOKUP($AX47&amp;"_"&amp;$BC$14,データシート1!$A:$BT,MATCH($BC$12&amp;"_"&amp;BP$20,データシート1!$A$1:$BT$1,0),0)</f>
        <v>17.784887844259245</v>
      </c>
      <c r="BQ47" s="34">
        <f>VLOOKUP($AX47&amp;"_"&amp;$BC$14,データシート1!$A:$BT,MATCH($BC$12&amp;"_"&amp;BQ$20,データシート1!$A$1:$BT$1,0),0)</f>
        <v>2.3849835520000001E-2</v>
      </c>
      <c r="BR47" s="35">
        <f t="shared" si="3"/>
        <v>20.354243680243783</v>
      </c>
      <c r="BT47" s="121" t="str">
        <f t="shared" si="4"/>
        <v>利島村</v>
      </c>
      <c r="BU47" s="33">
        <f t="shared" si="25"/>
        <v>20.354243680243783</v>
      </c>
      <c r="BV47" s="59">
        <f t="shared" si="16"/>
        <v>1.9183029364317417E-2</v>
      </c>
      <c r="BW47" s="59">
        <f t="shared" si="16"/>
        <v>0</v>
      </c>
      <c r="BX47" s="59">
        <f t="shared" si="16"/>
        <v>2.4456654416322586E-3</v>
      </c>
      <c r="BY47" s="59">
        <f t="shared" si="16"/>
        <v>1.6737363922685159E-2</v>
      </c>
      <c r="BZ47" s="59">
        <f t="shared" si="16"/>
        <v>2.7953973410728718E-2</v>
      </c>
      <c r="CA47" s="59">
        <f t="shared" si="32"/>
        <v>2.1235127543012551E-2</v>
      </c>
      <c r="CB47" s="59">
        <f t="shared" si="32"/>
        <v>0.93045613194043286</v>
      </c>
      <c r="CC47" s="59">
        <f t="shared" si="32"/>
        <v>5.5735722594230465E-2</v>
      </c>
      <c r="CD47" s="59">
        <f t="shared" si="32"/>
        <v>8.4803067336758908E-3</v>
      </c>
      <c r="CE47" s="59">
        <f t="shared" si="32"/>
        <v>4.7255415860554581E-2</v>
      </c>
      <c r="CF47" s="59">
        <f t="shared" si="32"/>
        <v>9.5235764887514765E-4</v>
      </c>
      <c r="CG47" s="59">
        <f t="shared" si="32"/>
        <v>0.87376805169732719</v>
      </c>
      <c r="CH47" s="59">
        <f t="shared" si="32"/>
        <v>1.1717377415083768E-3</v>
      </c>
      <c r="CI47" s="122">
        <f t="shared" si="6"/>
        <v>1</v>
      </c>
      <c r="CK47" s="123" t="str">
        <f t="shared" si="7"/>
        <v>利島村</v>
      </c>
      <c r="CL47" s="124">
        <f t="shared" si="17"/>
        <v>0.39045605420658869</v>
      </c>
      <c r="CM47" s="65">
        <f t="shared" si="18"/>
        <v>0</v>
      </c>
      <c r="CN47" s="66">
        <f t="shared" si="19"/>
        <v>0</v>
      </c>
      <c r="CO47" s="65">
        <f t="shared" si="20"/>
        <v>0</v>
      </c>
      <c r="CP47" s="66">
        <f t="shared" si="8"/>
        <v>4.9779670359334019E-2</v>
      </c>
      <c r="CQ47" s="65">
        <f t="shared" si="21"/>
        <v>0</v>
      </c>
      <c r="CR47" s="66">
        <f t="shared" si="9"/>
        <v>0.34067638384725468</v>
      </c>
      <c r="CS47" s="65">
        <f t="shared" si="22"/>
        <v>0</v>
      </c>
      <c r="CT47" s="66">
        <f t="shared" si="10"/>
        <v>0.56898198663302779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47356</v>
      </c>
      <c r="AY48" s="18" t="str">
        <f>IF(IFERROR(比較地域マスタ!$Z33,"")=0,"",IFERROR(比較地域マスタ!$Z33,""))</f>
        <v>渡名喜村</v>
      </c>
      <c r="BB48" s="110" t="str">
        <f t="shared" si="0"/>
        <v>47356</v>
      </c>
      <c r="BC48" s="1031" t="str">
        <f t="shared" si="0"/>
        <v>渡名喜村</v>
      </c>
      <c r="BD48" s="34">
        <f t="shared" si="14"/>
        <v>1.7352709153056651</v>
      </c>
      <c r="BE48" s="34">
        <f t="shared" si="15"/>
        <v>0</v>
      </c>
      <c r="BF48" s="34">
        <f>VLOOKUP($AX48&amp;"_"&amp;$BC$14,データシート1!$A:$BT,MATCH($BC$12&amp;"_"&amp;BF$20,データシート1!$A$1:$BT$1,0),0)</f>
        <v>0</v>
      </c>
      <c r="BG48" s="34">
        <f>VLOOKUP($AX48&amp;"_"&amp;$BC$14,データシート1!$A:$BT,MATCH($BC$12&amp;"_"&amp;BG$20,データシート1!$A$1:$BT$1,0),0)</f>
        <v>0</v>
      </c>
      <c r="BH48" s="34">
        <f>VLOOKUP($AX48&amp;"_"&amp;$BC$14,データシート1!$A:$BT,MATCH($BC$12&amp;"_"&amp;BH$20,データシート1!$A$1:$BT$1,0),0)</f>
        <v>0</v>
      </c>
      <c r="BI48" s="34">
        <f>VLOOKUP($AX48&amp;"_"&amp;$BC$14,データシート1!$A:$BT,MATCH($BC$12&amp;"_"&amp;BI$20,データシート1!$A$1:$BT$1,0),0)</f>
        <v>0.49862461565444044</v>
      </c>
      <c r="BJ48" s="34">
        <f>VLOOKUP($AX48&amp;"_"&amp;$BC$14,データシート1!$A:$BT,MATCH($BC$12&amp;"_"&amp;BJ$20,データシート1!$A$1:$BT$1,0),0)</f>
        <v>0.71895635987683948</v>
      </c>
      <c r="BK48" s="34">
        <f t="shared" si="1"/>
        <v>0.51768993977438527</v>
      </c>
      <c r="BL48" s="34">
        <f t="shared" si="2"/>
        <v>0.49777993615185956</v>
      </c>
      <c r="BM48" s="34">
        <f>VLOOKUP($AX48&amp;"_"&amp;$BC$14,データシート1!$A:$BT,MATCH($BC$12&amp;"_"&amp;BM$20,データシート1!$A$1:$BT$1,0),0)</f>
        <v>0.13999097372650773</v>
      </c>
      <c r="BN48" s="34">
        <f>VLOOKUP($AX48&amp;"_"&amp;$BC$14,データシート1!$A:$BT,MATCH($BC$12&amp;"_"&amp;BN$20,データシート1!$A$1:$BT$1,0),0)</f>
        <v>0.35778896242535185</v>
      </c>
      <c r="BO48" s="34">
        <f>VLOOKUP($AX48&amp;"_"&amp;$BC$14,データシート1!$A:$BT,MATCH($BC$12&amp;"_"&amp;BO$20,データシート1!$A$1:$BT$1,0),0)</f>
        <v>1.99100036225257E-2</v>
      </c>
      <c r="BP48" s="34">
        <f>VLOOKUP($AX48&amp;"_"&amp;$BC$14,データシート1!$A:$BT,MATCH($BC$12&amp;"_"&amp;BP$20,データシート1!$A$1:$BT$1,0),0)</f>
        <v>0</v>
      </c>
      <c r="BQ48" s="34">
        <f>VLOOKUP($AX48&amp;"_"&amp;$BC$14,データシート1!$A:$BT,MATCH($BC$12&amp;"_"&amp;BQ$20,データシート1!$A$1:$BT$1,0),0)</f>
        <v>0</v>
      </c>
      <c r="BR48" s="35">
        <f t="shared" si="3"/>
        <v>1.7352709153056651</v>
      </c>
      <c r="BT48" s="121" t="str">
        <f t="shared" si="4"/>
        <v>渡名喜村</v>
      </c>
      <c r="BU48" s="33">
        <f t="shared" si="25"/>
        <v>1.7352709153056651</v>
      </c>
      <c r="BV48" s="59">
        <f t="shared" si="16"/>
        <v>0</v>
      </c>
      <c r="BW48" s="59">
        <f t="shared" si="16"/>
        <v>0</v>
      </c>
      <c r="BX48" s="59">
        <f t="shared" si="16"/>
        <v>0</v>
      </c>
      <c r="BY48" s="59">
        <f t="shared" si="16"/>
        <v>0</v>
      </c>
      <c r="BZ48" s="59">
        <f t="shared" si="16"/>
        <v>0.28734684092057666</v>
      </c>
      <c r="CA48" s="59">
        <f t="shared" si="32"/>
        <v>0.41431937430369281</v>
      </c>
      <c r="CB48" s="59">
        <f t="shared" si="32"/>
        <v>0.29833378477573058</v>
      </c>
      <c r="CC48" s="59">
        <f t="shared" si="32"/>
        <v>0.28686006995292518</v>
      </c>
      <c r="CD48" s="59">
        <f t="shared" si="32"/>
        <v>8.0673843197474754E-2</v>
      </c>
      <c r="CE48" s="59">
        <f t="shared" si="32"/>
        <v>0.2061862267554504</v>
      </c>
      <c r="CF48" s="59">
        <f t="shared" si="32"/>
        <v>1.1473714822805398E-2</v>
      </c>
      <c r="CG48" s="59">
        <f t="shared" si="32"/>
        <v>0</v>
      </c>
      <c r="CH48" s="59">
        <f t="shared" si="32"/>
        <v>0</v>
      </c>
      <c r="CI48" s="122">
        <f t="shared" si="6"/>
        <v>1</v>
      </c>
      <c r="CK48" s="123" t="str">
        <f t="shared" si="7"/>
        <v>渡名喜村</v>
      </c>
      <c r="CL48" s="124">
        <f t="shared" si="17"/>
        <v>0</v>
      </c>
      <c r="CM48" s="65">
        <f t="shared" si="18"/>
        <v>0</v>
      </c>
      <c r="CN48" s="66">
        <f t="shared" si="19"/>
        <v>0</v>
      </c>
      <c r="CO48" s="65">
        <f t="shared" si="20"/>
        <v>0</v>
      </c>
      <c r="CP48" s="66">
        <f t="shared" si="8"/>
        <v>0</v>
      </c>
      <c r="CQ48" s="65">
        <f t="shared" si="21"/>
        <v>0</v>
      </c>
      <c r="CR48" s="66">
        <f t="shared" si="9"/>
        <v>0</v>
      </c>
      <c r="CS48" s="65">
        <f t="shared" si="22"/>
        <v>0</v>
      </c>
      <c r="CT48" s="66">
        <f t="shared" si="10"/>
        <v>0.49862461565444044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13382</v>
      </c>
      <c r="AY49" s="18" t="str">
        <f>IF(IFERROR(比較地域マスタ!$Z34,"")=0,"",IFERROR(比較地域マスタ!$Z34,""))</f>
        <v>御蔵島村</v>
      </c>
      <c r="BB49" s="110" t="str">
        <f t="shared" si="0"/>
        <v>13382</v>
      </c>
      <c r="BC49" s="1031" t="str">
        <f t="shared" si="0"/>
        <v>御蔵島村</v>
      </c>
      <c r="BD49" s="34">
        <f t="shared" si="14"/>
        <v>16.669786695989547</v>
      </c>
      <c r="BE49" s="34">
        <f t="shared" si="15"/>
        <v>7.358733879205899E-2</v>
      </c>
      <c r="BF49" s="34">
        <f>VLOOKUP($AX49&amp;"_"&amp;$BC$14,データシート1!$A:$BT,MATCH($BC$12&amp;"_"&amp;BF$20,データシート1!$A$1:$BT$1,0),0)</f>
        <v>0</v>
      </c>
      <c r="BG49" s="34">
        <f>VLOOKUP($AX49&amp;"_"&amp;$BC$14,データシート1!$A:$BT,MATCH($BC$12&amp;"_"&amp;BG$20,データシート1!$A$1:$BT$1,0),0)</f>
        <v>7.358733879205899E-2</v>
      </c>
      <c r="BH49" s="34">
        <f>VLOOKUP($AX49&amp;"_"&amp;$BC$14,データシート1!$A:$BT,MATCH($BC$12&amp;"_"&amp;BH$20,データシート1!$A$1:$BT$1,0),0)</f>
        <v>0</v>
      </c>
      <c r="BI49" s="34">
        <f>VLOOKUP($AX49&amp;"_"&amp;$BC$14,データシート1!$A:$BT,MATCH($BC$12&amp;"_"&amp;BI$20,データシート1!$A$1:$BT$1,0),0)</f>
        <v>0.59591604517186936</v>
      </c>
      <c r="BJ49" s="34">
        <f>VLOOKUP($AX49&amp;"_"&amp;$BC$14,データシート1!$A:$BT,MATCH($BC$12&amp;"_"&amp;BJ$20,データシート1!$A$1:$BT$1,0),0)</f>
        <v>0.37675223837657768</v>
      </c>
      <c r="BK49" s="34">
        <f t="shared" si="1"/>
        <v>15.525582092449042</v>
      </c>
      <c r="BL49" s="34">
        <f t="shared" si="2"/>
        <v>0.77863261198159872</v>
      </c>
      <c r="BM49" s="34">
        <f>VLOOKUP($AX49&amp;"_"&amp;$BC$14,データシート1!$A:$BT,MATCH($BC$12&amp;"_"&amp;BM$20,データシート1!$A$1:$BT$1,0),0)</f>
        <v>0.11416739604880242</v>
      </c>
      <c r="BN49" s="34">
        <f>VLOOKUP($AX49&amp;"_"&amp;$BC$14,データシート1!$A:$BT,MATCH($BC$12&amp;"_"&amp;BN$20,データシート1!$A$1:$BT$1,0),0)</f>
        <v>0.66446521593279628</v>
      </c>
      <c r="BO49" s="34">
        <f>VLOOKUP($AX49&amp;"_"&amp;$BC$14,データシート1!$A:$BT,MATCH($BC$12&amp;"_"&amp;BO$20,データシート1!$A$1:$BT$1,0),0)</f>
        <v>1.74577451118334E-2</v>
      </c>
      <c r="BP49" s="34">
        <f>VLOOKUP($AX49&amp;"_"&amp;$BC$14,データシート1!$A:$BT,MATCH($BC$12&amp;"_"&amp;BP$20,データシート1!$A$1:$BT$1,0),0)</f>
        <v>14.729491735355611</v>
      </c>
      <c r="BQ49" s="34">
        <f>VLOOKUP($AX49&amp;"_"&amp;$BC$14,データシート1!$A:$BT,MATCH($BC$12&amp;"_"&amp;BQ$20,データシート1!$A$1:$BT$1,0),0)</f>
        <v>9.7948981199999993E-2</v>
      </c>
      <c r="BR49" s="35">
        <f t="shared" si="3"/>
        <v>16.669786695989547</v>
      </c>
      <c r="BT49" s="121" t="str">
        <f t="shared" si="4"/>
        <v>御蔵島村</v>
      </c>
      <c r="BU49" s="33">
        <f t="shared" si="25"/>
        <v>16.669786695989547</v>
      </c>
      <c r="BV49" s="59">
        <f t="shared" si="16"/>
        <v>4.4144139414670968E-3</v>
      </c>
      <c r="BW49" s="59">
        <f t="shared" si="16"/>
        <v>0</v>
      </c>
      <c r="BX49" s="59">
        <f t="shared" si="16"/>
        <v>4.4144139414670968E-3</v>
      </c>
      <c r="BY49" s="59">
        <f t="shared" si="16"/>
        <v>0</v>
      </c>
      <c r="BZ49" s="59">
        <f t="shared" si="16"/>
        <v>3.5748270571166703E-2</v>
      </c>
      <c r="CA49" s="59">
        <f t="shared" si="32"/>
        <v>2.2600903373719686E-2</v>
      </c>
      <c r="CB49" s="59">
        <f t="shared" si="32"/>
        <v>0.93136057320902732</v>
      </c>
      <c r="CC49" s="59">
        <f t="shared" si="32"/>
        <v>4.6709212672104788E-2</v>
      </c>
      <c r="CD49" s="59">
        <f t="shared" si="32"/>
        <v>6.8487616626953639E-3</v>
      </c>
      <c r="CE49" s="59">
        <f t="shared" si="32"/>
        <v>3.9860451009409423E-2</v>
      </c>
      <c r="CF49" s="59">
        <f t="shared" si="32"/>
        <v>1.0472686561750321E-3</v>
      </c>
      <c r="CG49" s="59">
        <f t="shared" si="32"/>
        <v>0.88360409188074751</v>
      </c>
      <c r="CH49" s="59">
        <f t="shared" si="32"/>
        <v>5.8758389046192636E-3</v>
      </c>
      <c r="CI49" s="122">
        <f t="shared" si="6"/>
        <v>1</v>
      </c>
      <c r="CK49" s="123" t="str">
        <f t="shared" si="7"/>
        <v>御蔵島村</v>
      </c>
      <c r="CL49" s="124">
        <f t="shared" si="17"/>
        <v>7.358733879205899E-2</v>
      </c>
      <c r="CM49" s="65">
        <f t="shared" si="18"/>
        <v>0</v>
      </c>
      <c r="CN49" s="66">
        <f t="shared" si="19"/>
        <v>0</v>
      </c>
      <c r="CO49" s="65">
        <f t="shared" si="20"/>
        <v>0</v>
      </c>
      <c r="CP49" s="66">
        <f t="shared" si="8"/>
        <v>7.358733879205899E-2</v>
      </c>
      <c r="CQ49" s="65">
        <f t="shared" si="21"/>
        <v>0</v>
      </c>
      <c r="CR49" s="66">
        <f t="shared" si="9"/>
        <v>0</v>
      </c>
      <c r="CS49" s="65">
        <f t="shared" si="22"/>
        <v>0</v>
      </c>
      <c r="CT49" s="66">
        <f t="shared" si="10"/>
        <v>0.59591604517186936</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t="str">
        <f>比較地域マスタ!$Y35</f>
        <v>13402</v>
      </c>
      <c r="AY50" s="18" t="str">
        <f>IF(IFERROR(比較地域マスタ!$Z35,"")=0,"",IFERROR(比較地域マスタ!$Z35,""))</f>
        <v>青ヶ島村</v>
      </c>
      <c r="BB50" s="110" t="str">
        <f t="shared" si="0"/>
        <v>13402</v>
      </c>
      <c r="BC50" s="1031" t="str">
        <f t="shared" si="0"/>
        <v>青ヶ島村</v>
      </c>
      <c r="BD50" s="34">
        <f t="shared" si="14"/>
        <v>2.2629923994754657</v>
      </c>
      <c r="BE50" s="34">
        <f t="shared" si="15"/>
        <v>6.0601337828754459E-2</v>
      </c>
      <c r="BF50" s="34">
        <f>VLOOKUP($AX50&amp;"_"&amp;$BC$14,データシート1!$A:$BT,MATCH($BC$12&amp;"_"&amp;BF$20,データシート1!$A$1:$BT$1,0),0)</f>
        <v>0</v>
      </c>
      <c r="BG50" s="34">
        <f>VLOOKUP($AX50&amp;"_"&amp;$BC$14,データシート1!$A:$BT,MATCH($BC$12&amp;"_"&amp;BG$20,データシート1!$A$1:$BT$1,0),0)</f>
        <v>6.0601337828754459E-2</v>
      </c>
      <c r="BH50" s="34">
        <f>VLOOKUP($AX50&amp;"_"&amp;$BC$14,データシート1!$A:$BT,MATCH($BC$12&amp;"_"&amp;BH$20,データシート1!$A$1:$BT$1,0),0)</f>
        <v>0</v>
      </c>
      <c r="BI50" s="34">
        <f>VLOOKUP($AX50&amp;"_"&amp;$BC$14,データシート1!$A:$BT,MATCH($BC$12&amp;"_"&amp;BI$20,データシート1!$A$1:$BT$1,0),0)</f>
        <v>0.26934058538841554</v>
      </c>
      <c r="BJ50" s="34">
        <f>VLOOKUP($AX50&amp;"_"&amp;$BC$14,データシート1!$A:$BT,MATCH($BC$12&amp;"_"&amp;BJ$20,データシート1!$A$1:$BT$1,0),0)</f>
        <v>0.27505224764915798</v>
      </c>
      <c r="BK50" s="34">
        <f t="shared" si="1"/>
        <v>1.6579982286091375</v>
      </c>
      <c r="BL50" s="34">
        <f t="shared" si="2"/>
        <v>1.0198148671312968</v>
      </c>
      <c r="BM50" s="34">
        <f>VLOOKUP($AX50&amp;"_"&amp;$BC$14,データシート1!$A:$BT,MATCH($BC$12&amp;"_"&amp;BM$20,データシート1!$A$1:$BT$1,0),0)</f>
        <v>9.5139496707335347E-2</v>
      </c>
      <c r="BN50" s="34">
        <f>VLOOKUP($AX50&amp;"_"&amp;$BC$14,データシート1!$A:$BT,MATCH($BC$12&amp;"_"&amp;BN$20,データシート1!$A$1:$BT$1,0),0)</f>
        <v>0.92467537042396131</v>
      </c>
      <c r="BO50" s="34">
        <f>VLOOKUP($AX50&amp;"_"&amp;$BC$14,データシート1!$A:$BT,MATCH($BC$12&amp;"_"&amp;BO$20,データシート1!$A$1:$BT$1,0),0)</f>
        <v>9.9258082575640998E-3</v>
      </c>
      <c r="BP50" s="34">
        <f>VLOOKUP($AX50&amp;"_"&amp;$BC$14,データシート1!$A:$BT,MATCH($BC$12&amp;"_"&amp;BP$20,データシート1!$A$1:$BT$1,0),0)</f>
        <v>0.62825755322027665</v>
      </c>
      <c r="BQ50" s="34">
        <f>VLOOKUP($AX50&amp;"_"&amp;$BC$14,データシート1!$A:$BT,MATCH($BC$12&amp;"_"&amp;BQ$20,データシート1!$A$1:$BT$1,0),0)</f>
        <v>0</v>
      </c>
      <c r="BR50" s="35">
        <f t="shared" si="3"/>
        <v>2.2629923994754657</v>
      </c>
      <c r="BT50" s="121" t="str">
        <f t="shared" si="4"/>
        <v>青ヶ島村</v>
      </c>
      <c r="BU50" s="33">
        <f t="shared" si="25"/>
        <v>2.2629923994754657</v>
      </c>
      <c r="BV50" s="59">
        <f t="shared" si="16"/>
        <v>2.6779293577301064E-2</v>
      </c>
      <c r="BW50" s="59">
        <f t="shared" si="16"/>
        <v>0</v>
      </c>
      <c r="BX50" s="59">
        <f t="shared" si="16"/>
        <v>2.6779293577301064E-2</v>
      </c>
      <c r="BY50" s="59">
        <f t="shared" si="16"/>
        <v>0</v>
      </c>
      <c r="BZ50" s="59">
        <f t="shared" si="16"/>
        <v>0.11901965974381772</v>
      </c>
      <c r="CA50" s="59">
        <f t="shared" si="32"/>
        <v>0.12154360205227016</v>
      </c>
      <c r="CB50" s="59">
        <f t="shared" si="32"/>
        <v>0.73265744462661098</v>
      </c>
      <c r="CC50" s="59">
        <f t="shared" si="32"/>
        <v>0.45064882558495445</v>
      </c>
      <c r="CD50" s="59">
        <f t="shared" si="32"/>
        <v>4.2041456581731133E-2</v>
      </c>
      <c r="CE50" s="59">
        <f t="shared" si="32"/>
        <v>0.40860736900322331</v>
      </c>
      <c r="CF50" s="59">
        <f t="shared" si="32"/>
        <v>4.3861429936153488E-3</v>
      </c>
      <c r="CG50" s="59">
        <f t="shared" si="32"/>
        <v>0.27762247604804113</v>
      </c>
      <c r="CH50" s="59">
        <f t="shared" si="32"/>
        <v>0</v>
      </c>
      <c r="CI50" s="122">
        <f t="shared" si="6"/>
        <v>1</v>
      </c>
      <c r="CK50" s="123" t="str">
        <f t="shared" si="7"/>
        <v>青ヶ島村</v>
      </c>
      <c r="CL50" s="124">
        <f t="shared" si="17"/>
        <v>6.0601337828754459E-2</v>
      </c>
      <c r="CM50" s="65">
        <f t="shared" si="18"/>
        <v>0</v>
      </c>
      <c r="CN50" s="66">
        <f t="shared" si="19"/>
        <v>0</v>
      </c>
      <c r="CO50" s="65">
        <f t="shared" si="20"/>
        <v>0</v>
      </c>
      <c r="CP50" s="66">
        <f t="shared" si="8"/>
        <v>6.0601337828754459E-2</v>
      </c>
      <c r="CQ50" s="65">
        <f t="shared" si="21"/>
        <v>0</v>
      </c>
      <c r="CR50" s="66">
        <f t="shared" si="9"/>
        <v>0</v>
      </c>
      <c r="CS50" s="65">
        <f t="shared" si="22"/>
        <v>0</v>
      </c>
      <c r="CT50" s="66">
        <f t="shared" si="10"/>
        <v>0.26934058538841554</v>
      </c>
      <c r="CU50" s="67">
        <f t="shared" si="23"/>
        <v>0</v>
      </c>
      <c r="CV50" s="16"/>
      <c r="CW50" s="959">
        <f t="shared" si="24"/>
        <v>0</v>
      </c>
      <c r="CX50" s="962">
        <f>VLOOKUP($AX50&amp;"_"&amp;$CW$14,データシート1!$A:$BT,MATCH($CW$12&amp;"_"&amp;CX$20,データシート1!$A$1:$BT$1,0),0)</f>
        <v>0</v>
      </c>
      <c r="CY50" s="962">
        <f>VLOOKUP($AX50&amp;"_"&amp;$CW$14,データシート1!$A:$BT,MATCH($CW$12&amp;"_"&amp;CY$20,データシート1!$A$1:$BT$1,0),0)</f>
        <v>0</v>
      </c>
      <c r="CZ50" s="962">
        <f>VLOOKUP($AX50&amp;"_"&amp;$CW$14,データシート1!$A:$BT,MATCH($CW$12&amp;"_"&amp;CZ$20,データシート1!$A$1:$BT$1,0),0)</f>
        <v>0</v>
      </c>
      <c r="DA50" s="962">
        <f>VLOOKUP($AX50&amp;"_"&amp;$CW$14,データシート1!$A:$BT,MATCH($CW$12&amp;"_"&amp;DA$20,データシート1!$A$1:$BT$1,0),0)</f>
        <v>0</v>
      </c>
      <c r="DB50" s="962">
        <f>VLOOKUP($AX50&amp;"_"&amp;$CW$14,データシート1!$A:$BT,MATCH($CW$12&amp;"_"&amp;DB$20,データシート1!$A$1:$BT$1,0),0)</f>
        <v>0</v>
      </c>
      <c r="DC50" s="962">
        <f>VLOOKUP($AX50&amp;"_"&amp;$CW$14,データシート1!$A:$BT,MATCH($CW$12&amp;"_"&amp;DC$20,データシート1!$A$1:$BT$1,0),0)</f>
        <v>0</v>
      </c>
      <c r="DD50" s="961">
        <f t="shared" si="11"/>
        <v>0</v>
      </c>
      <c r="DE50" s="16"/>
      <c r="DF50" s="125">
        <f>VLOOKUP($AX50&amp;"_"&amp;$DF$14,データシート1!$A:$BT,MATCH($DF$12&amp;"_"&amp;DF$20,データシート1!$A$1:$BT$1,0),0)</f>
        <v>0</v>
      </c>
      <c r="DG50" s="64">
        <f>VLOOKUP($AX50&amp;"_"&amp;$DF$14,データシート1!$A:$BT,MATCH($DF$12&amp;"_"&amp;DG$20,データシート1!$A$1:$BT$1,0),0)</f>
        <v>0</v>
      </c>
      <c r="DH50" s="64">
        <f>VLOOKUP($AX50&amp;"_"&amp;$DF$14,データシート1!$A:$BT,MATCH($DF$12&amp;"_"&amp;DH$20,データシート1!$A$1:$BT$1,0),0)</f>
        <v>0</v>
      </c>
      <c r="DI50" s="64">
        <f>VLOOKUP($AX50&amp;"_"&amp;$DF$14,データシート1!$A:$BT,MATCH($DF$12&amp;"_"&amp;DI$20,データシート1!$A$1:$BT$1,0),0)</f>
        <v>0</v>
      </c>
      <c r="DJ50" s="64">
        <f>VLOOKUP($AX50&amp;"_"&amp;$DF$14,データシート1!$A:$BT,MATCH($DF$12&amp;"_"&amp;DJ$20,データシート1!$A$1:$BT$1,0),0)</f>
        <v>0</v>
      </c>
      <c r="DK50" s="64">
        <f>VLOOKUP($AX50&amp;"_"&amp;$DF$14,データシート1!$A:$BT,MATCH($DF$12&amp;"_"&amp;DK$20,データシート1!$A$1:$BT$1,0),0)</f>
        <v>0</v>
      </c>
      <c r="DL50" s="68">
        <f t="shared" si="12"/>
        <v>0</v>
      </c>
      <c r="DM50" s="16"/>
      <c r="DN50" s="126">
        <f t="shared" si="26"/>
        <v>0</v>
      </c>
      <c r="DO50" s="127">
        <f t="shared" si="27"/>
        <v>0</v>
      </c>
      <c r="DP50" s="127">
        <f t="shared" si="29"/>
        <v>0</v>
      </c>
      <c r="DQ50" s="127">
        <f t="shared" si="30"/>
        <v>0</v>
      </c>
      <c r="DR50" s="127">
        <f t="shared" si="31"/>
        <v>0</v>
      </c>
      <c r="DS50" s="128">
        <f t="shared" si="28"/>
        <v>0</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粟島浦村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新潟県</v>
      </c>
      <c r="AY4" s="1038" t="str">
        <f>年度マスタ!$J4</f>
        <v>粟島浦村</v>
      </c>
      <c r="AZ4" s="1038" t="str">
        <f>年度マスタ!$K4</f>
        <v>15586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47354</v>
      </c>
      <c r="AY13" s="18" t="str">
        <f>IF(IFERROR(比較地域マスタ!$Z6,"")=0,"",IFERROR(比較地域マスタ!$Z6,""))</f>
        <v>座間味村</v>
      </c>
      <c r="BC13" s="844" t="str">
        <f t="shared" ref="BC13:BC59" si="0">AX13</f>
        <v>47354</v>
      </c>
      <c r="BD13" s="1031" t="str">
        <f>AY13</f>
        <v>座間味村</v>
      </c>
      <c r="BE13" s="34">
        <f>VLOOKUP($BC13&amp;"_"&amp;$AZ$7,データシート1!$A:$BT,MATCH("cb_"&amp;BE$12,データシート1!$A$1:$BT$1,0),0)</f>
        <v>5.2</v>
      </c>
      <c r="BF13" s="34">
        <f>VLOOKUP($BC13&amp;"_"&amp;$AZ$7,データシート1!$A:$BT,MATCH("cb_"&amp;BF$12,データシート1!$A$1:$BT$1,0),0)</f>
        <v>0</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v>
      </c>
      <c r="BL13" s="36"/>
      <c r="BM13" s="844" t="str">
        <f>AX13</f>
        <v>47354</v>
      </c>
      <c r="BN13" s="1031" t="str">
        <f>AY13</f>
        <v>座間味村</v>
      </c>
      <c r="BO13" s="34">
        <f>BE13*VLOOKUP(BO$12,別紙!$B$4:$E$10,MATCH("設備利用率",別紙!$B$4:$E$4,0),0)/100*8760/10^3</f>
        <v>6.2406239999999986</v>
      </c>
      <c r="BP13" s="34">
        <f>BF13*VLOOKUP(BP$12,別紙!$B$4:$E$10,MATCH("設備利用率",別紙!$B$4:$E$4,0),0)/100*8760/10^3</f>
        <v>0</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6.2406239999999986</v>
      </c>
      <c r="BV13" s="36"/>
      <c r="BW13" s="33" t="str">
        <f>AX13</f>
        <v>47354</v>
      </c>
      <c r="BX13" s="33" t="str">
        <f>AY13</f>
        <v>座間味村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6725.4652471630634</v>
      </c>
      <c r="BZ13" s="36"/>
      <c r="CA13" s="33" t="str">
        <f>AX13</f>
        <v>47354</v>
      </c>
      <c r="CB13" s="33" t="str">
        <f>AY13</f>
        <v>座間味村</v>
      </c>
      <c r="CC13" s="223">
        <f>BO13/$BY13</f>
        <v>9.2790963459850144E-4</v>
      </c>
      <c r="CD13" s="223">
        <f t="shared" ref="CD13:CH28" si="1">BP13/$BY13</f>
        <v>0</v>
      </c>
      <c r="CE13" s="223">
        <f t="shared" si="1"/>
        <v>0</v>
      </c>
      <c r="CF13" s="223">
        <f t="shared" si="1"/>
        <v>0</v>
      </c>
      <c r="CG13" s="223">
        <f t="shared" si="1"/>
        <v>0</v>
      </c>
      <c r="CH13" s="223">
        <f t="shared" si="1"/>
        <v>0</v>
      </c>
      <c r="CI13" s="223">
        <f>BU13/BY13</f>
        <v>9.2790963459850144E-4</v>
      </c>
      <c r="CK13" s="18" t="str">
        <f>AX13</f>
        <v>47354</v>
      </c>
      <c r="CL13" s="18" t="str">
        <f>AY13</f>
        <v>座間味村</v>
      </c>
      <c r="CM13" s="18">
        <f>VLOOKUP($CK13&amp;"_"&amp;$AZ$7,データシート1!$A:$BT,MATCH("ca_太陽光発電（10kW未満）",データシート1!$A$1:$BT$1,0),0)</f>
        <v>1</v>
      </c>
      <c r="CN13" s="18">
        <f>VLOOKUP($CK13&amp;"_"&amp;$AZ$5,データシート1!$A:$BT,MATCH("ab_家庭",データシート1!$A$1:$BT$1,0),0)</f>
        <v>539</v>
      </c>
      <c r="CO13" s="223">
        <f>CM13/CN13</f>
        <v>1.8552875695732839E-3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33586</v>
      </c>
      <c r="AY14" s="18" t="str">
        <f>IF(IFERROR(比較地域マスタ!$Z7,"")=0,"",IFERROR(比較地域マスタ!$Z7,""))</f>
        <v>新庄村</v>
      </c>
      <c r="BC14" s="844" t="str">
        <f t="shared" si="0"/>
        <v>33586</v>
      </c>
      <c r="BD14" s="1031" t="str">
        <f t="shared" ref="BD14:BD60" si="2">AY14</f>
        <v>新庄村</v>
      </c>
      <c r="BE14" s="34">
        <f>VLOOKUP($BC14&amp;"_"&amp;$AZ$7,データシート1!$A:$BT,MATCH("cb_"&amp;BE$12,データシート1!$A$1:$BT$1,0),0)</f>
        <v>49.400000000000006</v>
      </c>
      <c r="BF14" s="34">
        <f>VLOOKUP($BC14&amp;"_"&amp;$AZ$7,データシート1!$A:$BT,MATCH("cb_"&amp;BF$12,データシート1!$A$1:$BT$1,0),0)</f>
        <v>152.19999999999999</v>
      </c>
      <c r="BG14" s="34">
        <f>VLOOKUP($BC14&amp;"_"&amp;$AZ$7,データシート1!$A:$BT,MATCH("cb_"&amp;BG$12,データシート1!$A$1:$BT$1,0),0)</f>
        <v>0</v>
      </c>
      <c r="BH14" s="34">
        <f>VLOOKUP($BC14&amp;"_"&amp;$AZ$7,データシート1!$A:$BT,MATCH("cb_"&amp;BH$12,データシート1!$A$1:$BT$1,0),0)</f>
        <v>64</v>
      </c>
      <c r="BI14" s="34">
        <f>VLOOKUP($BC14&amp;"_"&amp;$AZ$7,データシート1!$A:$BT,MATCH("cb_"&amp;BI$12,データシート1!$A$1:$BT$1,0),0)</f>
        <v>0</v>
      </c>
      <c r="BJ14" s="34">
        <f>VLOOKUP($BC14&amp;"_"&amp;$AZ$7,データシート1!$A:$BT,MATCH("cb_"&amp;BJ$12,データシート1!$A$1:$BT$1,0),0)</f>
        <v>0</v>
      </c>
      <c r="BK14" s="34">
        <f t="shared" ref="BK14:BK60" si="3">SUM(BE14:BJ14)</f>
        <v>265.60000000000002</v>
      </c>
      <c r="BL14" s="36"/>
      <c r="BM14" s="844" t="str">
        <f t="shared" ref="BM14:BM60" si="4">AX14</f>
        <v>33586</v>
      </c>
      <c r="BN14" s="1031" t="str">
        <f t="shared" ref="BN14:BN60" si="5">AY14</f>
        <v>新庄村</v>
      </c>
      <c r="BO14" s="34">
        <f>BE14*VLOOKUP(BO$12,別紙!$B$4:$E$10,MATCH("設備利用率",別紙!$B$4:$E$4,0),0)/100*8760/10^3</f>
        <v>59.285928000000006</v>
      </c>
      <c r="BP14" s="34">
        <f>BF14*VLOOKUP(BP$12,別紙!$B$4:$E$10,MATCH("設備利用率",別紙!$B$4:$E$4,0),0)/100*8760/10^3</f>
        <v>201.32407199999997</v>
      </c>
      <c r="BQ14" s="34">
        <f>BG14*VLOOKUP(BQ$12,別紙!$B$4:$E$10,MATCH("設備利用率",別紙!$B$4:$E$4,0),0)/100*8760/10^3</f>
        <v>0</v>
      </c>
      <c r="BR14" s="34">
        <f>BH14*VLOOKUP(BR$12,別紙!$B$4:$E$10,MATCH("設備利用率",別紙!$B$4:$E$4,0),0)/100*8760/10^3</f>
        <v>336.38400000000001</v>
      </c>
      <c r="BS14" s="34">
        <f>BI14*VLOOKUP(BS$12,別紙!$B$4:$E$10,MATCH("設備利用率",別紙!$B$4:$E$4,0),0)/100*8760/10^3</f>
        <v>0</v>
      </c>
      <c r="BT14" s="34">
        <f>BJ14*VLOOKUP(BT$12,別紙!$B$4:$E$10,MATCH("設備利用率",別紙!$B$4:$E$4,0),0)/100*8760/10^3</f>
        <v>0</v>
      </c>
      <c r="BU14" s="34">
        <f t="shared" ref="BU14:BU60" si="6">SUM(BO14:BT14)</f>
        <v>596.99399999999991</v>
      </c>
      <c r="BV14" s="36"/>
      <c r="BW14" s="33" t="str">
        <f t="shared" ref="BW14:BW60" si="7">AX14</f>
        <v>33586</v>
      </c>
      <c r="BX14" s="33" t="str">
        <f t="shared" ref="BX14:BX60" si="8">AY14</f>
        <v>新庄村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3504.3774241906017</v>
      </c>
      <c r="BZ14" s="36"/>
      <c r="CA14" s="33" t="str">
        <f t="shared" ref="CA14:CA60" si="9">AX14</f>
        <v>33586</v>
      </c>
      <c r="CB14" s="33" t="str">
        <f t="shared" ref="CB14:CB60" si="10">AY14</f>
        <v>新庄村</v>
      </c>
      <c r="CC14" s="223">
        <f t="shared" ref="CC14:CC60" si="11">BO14/$BY14</f>
        <v>1.6917677756611259E-2</v>
      </c>
      <c r="CD14" s="223">
        <f t="shared" si="1"/>
        <v>5.7449311997693667E-2</v>
      </c>
      <c r="CE14" s="223">
        <f t="shared" si="1"/>
        <v>0</v>
      </c>
      <c r="CF14" s="223">
        <f t="shared" si="1"/>
        <v>9.5989660724884365E-2</v>
      </c>
      <c r="CG14" s="223">
        <f t="shared" si="1"/>
        <v>0</v>
      </c>
      <c r="CH14" s="223">
        <f t="shared" si="1"/>
        <v>0</v>
      </c>
      <c r="CI14" s="223">
        <f t="shared" ref="CI14:CI60" si="12">BU14/BY14</f>
        <v>0.17035665047918927</v>
      </c>
      <c r="CK14" s="18" t="str">
        <f t="shared" ref="CK14:CK60" si="13">AX14</f>
        <v>33586</v>
      </c>
      <c r="CL14" s="18" t="str">
        <f t="shared" ref="CL14:CL60" si="14">AY14</f>
        <v>新庄村</v>
      </c>
      <c r="CM14" s="18">
        <f>VLOOKUP($CK14&amp;"_"&amp;$AZ$7,データシート1!$A:$BT,MATCH("ca_太陽光発電（10kW未満）",データシート1!$A$1:$BT$1,0),0)</f>
        <v>10</v>
      </c>
      <c r="CN14" s="18">
        <f>VLOOKUP($CK14&amp;"_"&amp;$AZ$5,データシート1!$A:$BT,MATCH("ab_家庭",データシート1!$A$1:$BT$1,0),0)</f>
        <v>381</v>
      </c>
      <c r="CO14" s="223">
        <f t="shared" ref="CO14:CO60" si="15">CM14/CN14</f>
        <v>2.6246719160104987E-2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20410</v>
      </c>
      <c r="AY15" s="18" t="str">
        <f>IF(IFERROR(比較地域マスタ!$Z8,"")=0,"",IFERROR(比較地域マスタ!$Z8,""))</f>
        <v>根羽村</v>
      </c>
      <c r="BC15" s="844" t="str">
        <f t="shared" si="0"/>
        <v>20410</v>
      </c>
      <c r="BD15" s="1031" t="str">
        <f t="shared" si="2"/>
        <v>根羽村</v>
      </c>
      <c r="BE15" s="34">
        <f>VLOOKUP($BC15&amp;"_"&amp;$AZ$7,データシート1!$A:$BT,MATCH("cb_"&amp;BE$12,データシート1!$A$1:$BT$1,0),0)</f>
        <v>134.79999999999998</v>
      </c>
      <c r="BF15" s="34">
        <f>VLOOKUP($BC15&amp;"_"&amp;$AZ$7,データシート1!$A:$BT,MATCH("cb_"&amp;BF$12,データシート1!$A$1:$BT$1,0),0)</f>
        <v>1776.9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1911.7</v>
      </c>
      <c r="BL15" s="36"/>
      <c r="BM15" s="844" t="str">
        <f t="shared" si="4"/>
        <v>20410</v>
      </c>
      <c r="BN15" s="1031" t="str">
        <f t="shared" si="5"/>
        <v>根羽村</v>
      </c>
      <c r="BO15" s="34">
        <f>BE15*VLOOKUP(BO$12,別紙!$B$4:$E$10,MATCH("設備利用率",別紙!$B$4:$E$4,0),0)/100*8760/10^3</f>
        <v>161.77617599999996</v>
      </c>
      <c r="BP15" s="34">
        <f>BF15*VLOOKUP(BP$12,別紙!$B$4:$E$10,MATCH("設備利用率",別紙!$B$4:$E$4,0),0)/100*8760/10^3</f>
        <v>2350.4122440000006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2512.1884200000004</v>
      </c>
      <c r="BV15" s="36"/>
      <c r="BW15" s="33" t="str">
        <f t="shared" si="7"/>
        <v>20410</v>
      </c>
      <c r="BX15" s="33" t="str">
        <f t="shared" si="8"/>
        <v>根羽村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4435.5746496929332</v>
      </c>
      <c r="BZ15" s="36"/>
      <c r="CA15" s="33" t="str">
        <f t="shared" si="9"/>
        <v>20410</v>
      </c>
      <c r="CB15" s="33" t="str">
        <f t="shared" si="10"/>
        <v>根羽村</v>
      </c>
      <c r="CC15" s="223">
        <f t="shared" si="11"/>
        <v>3.6472427763378855E-2</v>
      </c>
      <c r="CD15" s="223">
        <f t="shared" si="1"/>
        <v>0.5299002789103584</v>
      </c>
      <c r="CE15" s="223">
        <f t="shared" si="1"/>
        <v>0</v>
      </c>
      <c r="CF15" s="223">
        <f t="shared" si="1"/>
        <v>0</v>
      </c>
      <c r="CG15" s="223">
        <f t="shared" si="1"/>
        <v>0</v>
      </c>
      <c r="CH15" s="223">
        <f t="shared" si="1"/>
        <v>0</v>
      </c>
      <c r="CI15" s="223">
        <f t="shared" si="12"/>
        <v>0.56637270667373718</v>
      </c>
      <c r="CK15" s="18" t="str">
        <f t="shared" si="13"/>
        <v>20410</v>
      </c>
      <c r="CL15" s="18" t="str">
        <f t="shared" si="14"/>
        <v>根羽村</v>
      </c>
      <c r="CM15" s="18">
        <f>VLOOKUP($CK15&amp;"_"&amp;$AZ$7,データシート1!$A:$BT,MATCH("ca_太陽光発電（10kW未満）",データシート1!$A$1:$BT$1,0),0)</f>
        <v>30</v>
      </c>
      <c r="CN15" s="18">
        <f>VLOOKUP($CK15&amp;"_"&amp;$AZ$5,データシート1!$A:$BT,MATCH("ab_家庭",データシート1!$A$1:$BT$1,0),0)</f>
        <v>414</v>
      </c>
      <c r="CO15" s="223">
        <f t="shared" si="15"/>
        <v>7.2463768115942032E-2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29450</v>
      </c>
      <c r="AY16" s="18" t="str">
        <f>IF(IFERROR(比較地域マスタ!$Z9,"")=0,"",IFERROR(比較地域マスタ!$Z9,""))</f>
        <v>下北山村</v>
      </c>
      <c r="BC16" s="844" t="str">
        <f t="shared" si="0"/>
        <v>29450</v>
      </c>
      <c r="BD16" s="1031" t="str">
        <f t="shared" si="2"/>
        <v>下北山村</v>
      </c>
      <c r="BE16" s="34">
        <f>VLOOKUP($BC16&amp;"_"&amp;$AZ$7,データシート1!$A:$BT,MATCH("cb_"&amp;BE$12,データシート1!$A$1:$BT$1,0),0)</f>
        <v>80.599999999999994</v>
      </c>
      <c r="BF16" s="34">
        <f>VLOOKUP($BC16&amp;"_"&amp;$AZ$7,データシート1!$A:$BT,MATCH("cb_"&amp;BF$12,データシート1!$A$1:$BT$1,0),0)</f>
        <v>137.19999999999999</v>
      </c>
      <c r="BG16" s="34">
        <f>VLOOKUP($BC16&amp;"_"&amp;$AZ$7,データシート1!$A:$BT,MATCH("cb_"&amp;BG$12,データシート1!$A$1:$BT$1,0),0)</f>
        <v>0</v>
      </c>
      <c r="BH16" s="34">
        <f>VLOOKUP($BC16&amp;"_"&amp;$AZ$7,データシート1!$A:$BT,MATCH("cb_"&amp;BH$12,データシート1!$A$1:$BT$1,0),0)</f>
        <v>179.7</v>
      </c>
      <c r="BI16" s="34">
        <f>VLOOKUP($BC16&amp;"_"&amp;$AZ$7,データシート1!$A:$BT,MATCH("cb_"&amp;BI$12,データシート1!$A$1:$BT$1,0),0)</f>
        <v>0</v>
      </c>
      <c r="BJ16" s="34">
        <f>VLOOKUP($BC16&amp;"_"&amp;$AZ$7,データシート1!$A:$BT,MATCH("cb_"&amp;BJ$12,データシート1!$A$1:$BT$1,0),0)</f>
        <v>0</v>
      </c>
      <c r="BK16" s="34">
        <f t="shared" si="3"/>
        <v>397.5</v>
      </c>
      <c r="BL16" s="36"/>
      <c r="BM16" s="844" t="str">
        <f t="shared" si="4"/>
        <v>29450</v>
      </c>
      <c r="BN16" s="1031" t="str">
        <f t="shared" si="5"/>
        <v>下北山村</v>
      </c>
      <c r="BO16" s="34">
        <f>BE16*VLOOKUP(BO$12,別紙!$B$4:$E$10,MATCH("設備利用率",別紙!$B$4:$E$4,0),0)/100*8760/10^3</f>
        <v>96.729671999999979</v>
      </c>
      <c r="BP16" s="34">
        <f>BF16*VLOOKUP(BP$12,別紙!$B$4:$E$10,MATCH("設備利用率",別紙!$B$4:$E$4,0),0)/100*8760/10^3</f>
        <v>181.48267199999998</v>
      </c>
      <c r="BQ16" s="34">
        <f>BG16*VLOOKUP(BQ$12,別紙!$B$4:$E$10,MATCH("設備利用率",別紙!$B$4:$E$4,0),0)/100*8760/10^3</f>
        <v>0</v>
      </c>
      <c r="BR16" s="34">
        <f>BH16*VLOOKUP(BR$12,別紙!$B$4:$E$10,MATCH("設備利用率",別紙!$B$4:$E$4,0),0)/100*8760/10^3</f>
        <v>944.50319999999999</v>
      </c>
      <c r="BS16" s="34">
        <f>BI16*VLOOKUP(BS$12,別紙!$B$4:$E$10,MATCH("設備利用率",別紙!$B$4:$E$4,0),0)/100*8760/10^3</f>
        <v>0</v>
      </c>
      <c r="BT16" s="34">
        <f>BJ16*VLOOKUP(BT$12,別紙!$B$4:$E$10,MATCH("設備利用率",別紙!$B$4:$E$4,0),0)/100*8760/10^3</f>
        <v>0</v>
      </c>
      <c r="BU16" s="34">
        <f t="shared" si="6"/>
        <v>1222.7155439999999</v>
      </c>
      <c r="BV16" s="36"/>
      <c r="BW16" s="33" t="str">
        <f t="shared" si="7"/>
        <v>29450</v>
      </c>
      <c r="BX16" s="33" t="str">
        <f t="shared" si="8"/>
        <v>下北山村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6631.7284906928035</v>
      </c>
      <c r="BZ16" s="36"/>
      <c r="CA16" s="33" t="str">
        <f t="shared" si="9"/>
        <v>29450</v>
      </c>
      <c r="CB16" s="33" t="str">
        <f t="shared" si="10"/>
        <v>下北山村</v>
      </c>
      <c r="CC16" s="223">
        <f t="shared" si="11"/>
        <v>1.4585891466418406E-2</v>
      </c>
      <c r="CD16" s="223">
        <f t="shared" si="1"/>
        <v>2.7365817562449823E-2</v>
      </c>
      <c r="CE16" s="223">
        <f t="shared" si="1"/>
        <v>0</v>
      </c>
      <c r="CF16" s="223">
        <f t="shared" si="1"/>
        <v>0.14242187407484314</v>
      </c>
      <c r="CG16" s="223">
        <f t="shared" si="1"/>
        <v>0</v>
      </c>
      <c r="CH16" s="223">
        <f t="shared" si="1"/>
        <v>0</v>
      </c>
      <c r="CI16" s="223">
        <f t="shared" si="12"/>
        <v>0.18437358310371135</v>
      </c>
      <c r="CK16" s="18" t="str">
        <f t="shared" si="13"/>
        <v>29450</v>
      </c>
      <c r="CL16" s="18" t="str">
        <f t="shared" si="14"/>
        <v>下北山村</v>
      </c>
      <c r="CM16" s="18">
        <f>VLOOKUP($CK16&amp;"_"&amp;$AZ$7,データシート1!$A:$BT,MATCH("ca_太陽光発電（10kW未満）",データシート1!$A$1:$BT$1,0),0)</f>
        <v>14</v>
      </c>
      <c r="CN16" s="18">
        <f>VLOOKUP($CK16&amp;"_"&amp;$AZ$5,データシート1!$A:$BT,MATCH("ab_家庭",データシート1!$A$1:$BT$1,0),0)</f>
        <v>523</v>
      </c>
      <c r="CO16" s="223">
        <f t="shared" si="15"/>
        <v>2.676864244741874E-2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39306</v>
      </c>
      <c r="AY17" s="18" t="str">
        <f>IF(IFERROR(比較地域マスタ!$Z10,"")=0,"",IFERROR(比較地域マスタ!$Z10,""))</f>
        <v>馬路村</v>
      </c>
      <c r="BC17" s="844" t="str">
        <f t="shared" si="0"/>
        <v>39306</v>
      </c>
      <c r="BD17" s="1031" t="str">
        <f t="shared" si="2"/>
        <v>馬路村</v>
      </c>
      <c r="BE17" s="34">
        <f>VLOOKUP($BC17&amp;"_"&amp;$AZ$7,データシート1!$A:$BT,MATCH("cb_"&amp;BE$12,データシート1!$A$1:$BT$1,0),0)</f>
        <v>88.225000000000009</v>
      </c>
      <c r="BF17" s="34">
        <f>VLOOKUP($BC17&amp;"_"&amp;$AZ$7,データシート1!$A:$BT,MATCH("cb_"&amp;BF$12,データシート1!$A$1:$BT$1,0),0)</f>
        <v>273.8</v>
      </c>
      <c r="BG17" s="34">
        <f>VLOOKUP($BC17&amp;"_"&amp;$AZ$7,データシート1!$A:$BT,MATCH("cb_"&amp;BG$12,データシート1!$A$1:$BT$1,0),0)</f>
        <v>0</v>
      </c>
      <c r="BH17" s="34">
        <f>VLOOKUP($BC17&amp;"_"&amp;$AZ$7,データシート1!$A:$BT,MATCH("cb_"&amp;BH$12,データシート1!$A$1:$BT$1,0),0)</f>
        <v>145</v>
      </c>
      <c r="BI17" s="34">
        <f>VLOOKUP($BC17&amp;"_"&amp;$AZ$7,データシート1!$A:$BT,MATCH("cb_"&amp;BI$12,データシート1!$A$1:$BT$1,0),0)</f>
        <v>0</v>
      </c>
      <c r="BJ17" s="34">
        <f>VLOOKUP($BC17&amp;"_"&amp;$AZ$7,データシート1!$A:$BT,MATCH("cb_"&amp;BJ$12,データシート1!$A$1:$BT$1,0),0)</f>
        <v>0</v>
      </c>
      <c r="BK17" s="34">
        <f t="shared" si="3"/>
        <v>507.02500000000003</v>
      </c>
      <c r="BL17" s="36"/>
      <c r="BM17" s="844" t="str">
        <f t="shared" si="4"/>
        <v>39306</v>
      </c>
      <c r="BN17" s="1031" t="str">
        <f t="shared" si="5"/>
        <v>馬路村</v>
      </c>
      <c r="BO17" s="34">
        <f>BE17*VLOOKUP(BO$12,別紙!$B$4:$E$10,MATCH("設備利用率",別紙!$B$4:$E$4,0),0)/100*8760/10^3</f>
        <v>105.88058700000002</v>
      </c>
      <c r="BP17" s="34">
        <f>BF17*VLOOKUP(BP$12,別紙!$B$4:$E$10,MATCH("設備利用率",別紙!$B$4:$E$4,0),0)/100*8760/10^3</f>
        <v>362.17168800000002</v>
      </c>
      <c r="BQ17" s="34">
        <f>BG17*VLOOKUP(BQ$12,別紙!$B$4:$E$10,MATCH("設備利用率",別紙!$B$4:$E$4,0),0)/100*8760/10^3</f>
        <v>0</v>
      </c>
      <c r="BR17" s="34">
        <f>BH17*VLOOKUP(BR$12,別紙!$B$4:$E$10,MATCH("設備利用率",別紙!$B$4:$E$4,0),0)/100*8760/10^3</f>
        <v>762.12</v>
      </c>
      <c r="BS17" s="34">
        <f>BI17*VLOOKUP(BS$12,別紙!$B$4:$E$10,MATCH("設備利用率",別紙!$B$4:$E$4,0),0)/100*8760/10^3</f>
        <v>0</v>
      </c>
      <c r="BT17" s="34">
        <f>BJ17*VLOOKUP(BT$12,別紙!$B$4:$E$10,MATCH("設備利用率",別紙!$B$4:$E$4,0),0)/100*8760/10^3</f>
        <v>0</v>
      </c>
      <c r="BU17" s="34">
        <f t="shared" si="6"/>
        <v>1230.1722749999999</v>
      </c>
      <c r="BV17" s="36"/>
      <c r="BW17" s="33" t="str">
        <f t="shared" si="7"/>
        <v>39306</v>
      </c>
      <c r="BX17" s="33" t="str">
        <f t="shared" si="8"/>
        <v>馬路村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7697.4629507135414</v>
      </c>
      <c r="BZ17" s="36"/>
      <c r="CA17" s="33" t="str">
        <f t="shared" si="9"/>
        <v>39306</v>
      </c>
      <c r="CB17" s="33" t="str">
        <f t="shared" si="10"/>
        <v>馬路村</v>
      </c>
      <c r="CC17" s="223">
        <f t="shared" si="11"/>
        <v>1.3755257761933764E-2</v>
      </c>
      <c r="CD17" s="223">
        <f t="shared" si="1"/>
        <v>4.7050786774677146E-2</v>
      </c>
      <c r="CE17" s="223">
        <f t="shared" si="1"/>
        <v>0</v>
      </c>
      <c r="CF17" s="223">
        <f t="shared" si="1"/>
        <v>9.9009245628048498E-2</v>
      </c>
      <c r="CG17" s="223">
        <f t="shared" si="1"/>
        <v>0</v>
      </c>
      <c r="CH17" s="223">
        <f t="shared" si="1"/>
        <v>0</v>
      </c>
      <c r="CI17" s="223">
        <f t="shared" si="12"/>
        <v>0.1598152901646594</v>
      </c>
      <c r="CK17" s="18" t="str">
        <f t="shared" si="13"/>
        <v>39306</v>
      </c>
      <c r="CL17" s="18" t="str">
        <f t="shared" si="14"/>
        <v>馬路村</v>
      </c>
      <c r="CM17" s="18">
        <f>VLOOKUP($CK17&amp;"_"&amp;$AZ$7,データシート1!$A:$BT,MATCH("ca_太陽光発電（10kW未満）",データシート1!$A$1:$BT$1,0),0)</f>
        <v>20</v>
      </c>
      <c r="CN17" s="18">
        <f>VLOOKUP($CK17&amp;"_"&amp;$AZ$5,データシート1!$A:$BT,MATCH("ab_家庭",データシート1!$A$1:$BT$1,0),0)</f>
        <v>422</v>
      </c>
      <c r="CO17" s="223">
        <f t="shared" si="15"/>
        <v>4.7393364928909949E-2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01404</v>
      </c>
      <c r="AY18" s="18" t="str">
        <f>IF(IFERROR(比較地域マスタ!$Z11,"")=0,"",IFERROR(比較地域マスタ!$Z11,""))</f>
        <v>神恵内村</v>
      </c>
      <c r="BC18" s="844" t="str">
        <f t="shared" si="0"/>
        <v>01404</v>
      </c>
      <c r="BD18" s="1031" t="str">
        <f t="shared" si="2"/>
        <v>神恵内村</v>
      </c>
      <c r="BE18" s="34">
        <f>VLOOKUP($BC18&amp;"_"&amp;$AZ$7,データシート1!$A:$BT,MATCH("cb_"&amp;BE$12,データシート1!$A$1:$BT$1,0),0)</f>
        <v>5</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v>
      </c>
      <c r="BL18" s="36"/>
      <c r="BM18" s="844" t="str">
        <f t="shared" si="4"/>
        <v>01404</v>
      </c>
      <c r="BN18" s="1031" t="str">
        <f t="shared" si="5"/>
        <v>神恵内村</v>
      </c>
      <c r="BO18" s="34">
        <f>BE18*VLOOKUP(BO$12,別紙!$B$4:$E$10,MATCH("設備利用率",別紙!$B$4:$E$4,0),0)/100*8760/10^3</f>
        <v>6.0006000000000004</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6.0006000000000004</v>
      </c>
      <c r="BV18" s="36"/>
      <c r="BW18" s="33" t="str">
        <f t="shared" si="7"/>
        <v>01404</v>
      </c>
      <c r="BX18" s="33" t="str">
        <f t="shared" si="8"/>
        <v>神恵内村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3860.4277184262482</v>
      </c>
      <c r="BZ18" s="36"/>
      <c r="CA18" s="33" t="str">
        <f t="shared" si="9"/>
        <v>01404</v>
      </c>
      <c r="CB18" s="33" t="str">
        <f t="shared" si="10"/>
        <v>神恵内村</v>
      </c>
      <c r="CC18" s="223">
        <f t="shared" si="11"/>
        <v>1.55438734712179E-3</v>
      </c>
      <c r="CD18" s="223">
        <f t="shared" si="1"/>
        <v>0</v>
      </c>
      <c r="CE18" s="223">
        <f t="shared" si="1"/>
        <v>0</v>
      </c>
      <c r="CF18" s="223">
        <f t="shared" si="1"/>
        <v>0</v>
      </c>
      <c r="CG18" s="223">
        <f t="shared" si="1"/>
        <v>0</v>
      </c>
      <c r="CH18" s="223">
        <f t="shared" si="1"/>
        <v>0</v>
      </c>
      <c r="CI18" s="223">
        <f t="shared" si="12"/>
        <v>1.55438734712179E-3</v>
      </c>
      <c r="CK18" s="18" t="str">
        <f t="shared" si="13"/>
        <v>01404</v>
      </c>
      <c r="CL18" s="18" t="str">
        <f t="shared" si="14"/>
        <v>神恵内村</v>
      </c>
      <c r="CM18" s="18">
        <f>VLOOKUP($CK18&amp;"_"&amp;$AZ$7,データシート1!$A:$BT,MATCH("ca_太陽光発電（10kW未満）",データシート1!$A$1:$BT$1,0),0)</f>
        <v>1</v>
      </c>
      <c r="CN18" s="18">
        <f>VLOOKUP($CK18&amp;"_"&amp;$AZ$5,データシート1!$A:$BT,MATCH("ab_家庭",データシート1!$A$1:$BT$1,0),0)</f>
        <v>458</v>
      </c>
      <c r="CO18" s="223">
        <f t="shared" si="15"/>
        <v>2.1834061135371178E-3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47353</v>
      </c>
      <c r="AY19" s="18" t="str">
        <f>IF(IFERROR(比較地域マスタ!$Z12,"")=0,"",IFERROR(比較地域マスタ!$Z12,""))</f>
        <v>渡嘉敷村</v>
      </c>
      <c r="BC19" s="844" t="str">
        <f t="shared" si="0"/>
        <v>47353</v>
      </c>
      <c r="BD19" s="1031" t="str">
        <f t="shared" si="2"/>
        <v>渡嘉敷村</v>
      </c>
      <c r="BE19" s="34">
        <f>VLOOKUP($BC19&amp;"_"&amp;$AZ$7,データシート1!$A:$BT,MATCH("cb_"&amp;BE$12,データシート1!$A$1:$BT$1,0),0)</f>
        <v>0</v>
      </c>
      <c r="BF19" s="34">
        <f>VLOOKUP($BC19&amp;"_"&amp;$AZ$7,データシート1!$A:$BT,MATCH("cb_"&amp;BF$12,データシート1!$A$1:$BT$1,0),0)</f>
        <v>247.2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247.2</v>
      </c>
      <c r="BL19" s="36"/>
      <c r="BM19" s="844" t="str">
        <f t="shared" si="4"/>
        <v>47353</v>
      </c>
      <c r="BN19" s="1031" t="str">
        <f t="shared" si="5"/>
        <v>渡嘉敷村</v>
      </c>
      <c r="BO19" s="34">
        <f>BE19*VLOOKUP(BO$12,別紙!$B$4:$E$10,MATCH("設備利用率",別紙!$B$4:$E$4,0),0)/100*8760/10^3</f>
        <v>0</v>
      </c>
      <c r="BP19" s="34">
        <f>BF19*VLOOKUP(BP$12,別紙!$B$4:$E$10,MATCH("設備利用率",別紙!$B$4:$E$4,0),0)/100*8760/10^3</f>
        <v>326.98627199999999</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326.98627199999999</v>
      </c>
      <c r="BV19" s="36"/>
      <c r="BW19" s="33" t="str">
        <f t="shared" si="7"/>
        <v>47353</v>
      </c>
      <c r="BX19" s="33" t="str">
        <f t="shared" si="8"/>
        <v>渡嘉敷村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4408.6693076133006</v>
      </c>
      <c r="BZ19" s="36"/>
      <c r="CA19" s="33" t="str">
        <f t="shared" si="9"/>
        <v>47353</v>
      </c>
      <c r="CB19" s="33" t="str">
        <f t="shared" si="10"/>
        <v>渡嘉敷村</v>
      </c>
      <c r="CC19" s="223">
        <f t="shared" si="11"/>
        <v>0</v>
      </c>
      <c r="CD19" s="223">
        <f t="shared" si="1"/>
        <v>7.4168926990130474E-2</v>
      </c>
      <c r="CE19" s="223">
        <f t="shared" si="1"/>
        <v>0</v>
      </c>
      <c r="CF19" s="223">
        <f t="shared" si="1"/>
        <v>0</v>
      </c>
      <c r="CG19" s="223">
        <f t="shared" si="1"/>
        <v>0</v>
      </c>
      <c r="CH19" s="223">
        <f t="shared" si="1"/>
        <v>0</v>
      </c>
      <c r="CI19" s="223">
        <f t="shared" si="12"/>
        <v>7.4168926990130474E-2</v>
      </c>
      <c r="CK19" s="18" t="str">
        <f t="shared" si="13"/>
        <v>47353</v>
      </c>
      <c r="CL19" s="18" t="str">
        <f t="shared" si="14"/>
        <v>渡嘉敷村</v>
      </c>
      <c r="CM19" s="18">
        <f>VLOOKUP($CK19&amp;"_"&amp;$AZ$7,データシート1!$A:$BT,MATCH("ca_太陽光発電（10kW未満）",データシート1!$A$1:$BT$1,0),0)</f>
        <v>0</v>
      </c>
      <c r="CN19" s="18">
        <f>VLOOKUP($CK19&amp;"_"&amp;$AZ$5,データシート1!$A:$BT,MATCH("ab_家庭",データシート1!$A$1:$BT$1,0),0)</f>
        <v>407</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46304</v>
      </c>
      <c r="AY20" s="18" t="str">
        <f>IF(IFERROR(比較地域マスタ!$Z13,"")=0,"",IFERROR(比較地域マスタ!$Z13,""))</f>
        <v>十島村</v>
      </c>
      <c r="BC20" s="844" t="str">
        <f t="shared" si="0"/>
        <v>46304</v>
      </c>
      <c r="BD20" s="1031" t="str">
        <f t="shared" si="2"/>
        <v>十島村</v>
      </c>
      <c r="BE20" s="34">
        <f>VLOOKUP($BC20&amp;"_"&amp;$AZ$7,データシート1!$A:$BT,MATCH("cb_"&amp;BE$12,データシート1!$A$1:$BT$1,0),0)</f>
        <v>0</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0</v>
      </c>
      <c r="BL20" s="36"/>
      <c r="BM20" s="844" t="str">
        <f t="shared" si="4"/>
        <v>46304</v>
      </c>
      <c r="BN20" s="1031" t="str">
        <f t="shared" si="5"/>
        <v>十島村</v>
      </c>
      <c r="BO20" s="34">
        <f>BE20*VLOOKUP(BO$12,別紙!$B$4:$E$10,MATCH("設備利用率",別紙!$B$4:$E$4,0),0)/100*8760/10^3</f>
        <v>0</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0</v>
      </c>
      <c r="BV20" s="36"/>
      <c r="BW20" s="33" t="str">
        <f t="shared" si="7"/>
        <v>46304</v>
      </c>
      <c r="BX20" s="33" t="str">
        <f t="shared" si="8"/>
        <v>十島村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3181.3918265183661</v>
      </c>
      <c r="BZ20" s="36"/>
      <c r="CA20" s="33" t="str">
        <f t="shared" si="9"/>
        <v>46304</v>
      </c>
      <c r="CB20" s="33" t="str">
        <f t="shared" si="10"/>
        <v>十島村</v>
      </c>
      <c r="CC20" s="223">
        <f t="shared" si="11"/>
        <v>0</v>
      </c>
      <c r="CD20" s="223">
        <f t="shared" si="1"/>
        <v>0</v>
      </c>
      <c r="CE20" s="223">
        <f t="shared" si="1"/>
        <v>0</v>
      </c>
      <c r="CF20" s="223">
        <f t="shared" si="1"/>
        <v>0</v>
      </c>
      <c r="CG20" s="223">
        <f t="shared" si="1"/>
        <v>0</v>
      </c>
      <c r="CH20" s="223">
        <f t="shared" si="1"/>
        <v>0</v>
      </c>
      <c r="CI20" s="223">
        <f t="shared" si="12"/>
        <v>0</v>
      </c>
      <c r="CK20" s="18" t="str">
        <f t="shared" si="13"/>
        <v>46304</v>
      </c>
      <c r="CL20" s="18" t="str">
        <f t="shared" si="14"/>
        <v>十島村</v>
      </c>
      <c r="CM20" s="18">
        <f>VLOOKUP($CK20&amp;"_"&amp;$AZ$7,データシート1!$A:$BT,MATCH("ca_太陽光発電（10kW未満）",データシート1!$A$1:$BT$1,0),0)</f>
        <v>0</v>
      </c>
      <c r="CN20" s="18">
        <f>VLOOKUP($CK20&amp;"_"&amp;$AZ$5,データシート1!$A:$BT,MATCH("ab_家庭",データシート1!$A$1:$BT$1,0),0)</f>
        <v>377</v>
      </c>
      <c r="CO20" s="223">
        <f t="shared" si="15"/>
        <v>0</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47355</v>
      </c>
      <c r="AY21" s="18" t="str">
        <f>IF(IFERROR(比較地域マスタ!$Z14,"")=0,"",IFERROR(比較地域マスタ!$Z14,""))</f>
        <v>粟国村</v>
      </c>
      <c r="BC21" s="844" t="str">
        <f t="shared" si="0"/>
        <v>47355</v>
      </c>
      <c r="BD21" s="1031" t="str">
        <f t="shared" si="2"/>
        <v>粟国村</v>
      </c>
      <c r="BE21" s="34">
        <f>VLOOKUP($BC21&amp;"_"&amp;$AZ$7,データシート1!$A:$BT,MATCH("cb_"&amp;BE$12,データシート1!$A$1:$BT$1,0),0)</f>
        <v>5</v>
      </c>
      <c r="BF21" s="34">
        <f>VLOOKUP($BC21&amp;"_"&amp;$AZ$7,データシート1!$A:$BT,MATCH("cb_"&amp;BF$12,データシート1!$A$1:$BT$1,0),0)</f>
        <v>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v>
      </c>
      <c r="BL21" s="36"/>
      <c r="BM21" s="844" t="str">
        <f t="shared" si="4"/>
        <v>47355</v>
      </c>
      <c r="BN21" s="1031" t="str">
        <f t="shared" si="5"/>
        <v>粟国村</v>
      </c>
      <c r="BO21" s="34">
        <f>BE21*VLOOKUP(BO$12,別紙!$B$4:$E$10,MATCH("設備利用率",別紙!$B$4:$E$4,0),0)/100*8760/10^3</f>
        <v>6.0006000000000004</v>
      </c>
      <c r="BP21" s="34">
        <f>BF21*VLOOKUP(BP$12,別紙!$B$4:$E$10,MATCH("設備利用率",別紙!$B$4:$E$4,0),0)/100*8760/10^3</f>
        <v>0</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6.0006000000000004</v>
      </c>
      <c r="BV21" s="36"/>
      <c r="BW21" s="33" t="str">
        <f t="shared" si="7"/>
        <v>47355</v>
      </c>
      <c r="BX21" s="33" t="str">
        <f t="shared" si="8"/>
        <v>粟国村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3998.0795969413853</v>
      </c>
      <c r="BZ21" s="36"/>
      <c r="CA21" s="33" t="str">
        <f t="shared" si="9"/>
        <v>47355</v>
      </c>
      <c r="CB21" s="33" t="str">
        <f t="shared" si="10"/>
        <v>粟国村</v>
      </c>
      <c r="CC21" s="223">
        <f t="shared" si="11"/>
        <v>1.500870569107875E-3</v>
      </c>
      <c r="CD21" s="223">
        <f t="shared" si="1"/>
        <v>0</v>
      </c>
      <c r="CE21" s="223">
        <f t="shared" si="1"/>
        <v>0</v>
      </c>
      <c r="CF21" s="223">
        <f t="shared" si="1"/>
        <v>0</v>
      </c>
      <c r="CG21" s="223">
        <f t="shared" si="1"/>
        <v>0</v>
      </c>
      <c r="CH21" s="223">
        <f t="shared" si="1"/>
        <v>0</v>
      </c>
      <c r="CI21" s="223">
        <f t="shared" si="12"/>
        <v>1.500870569107875E-3</v>
      </c>
      <c r="CK21" s="18" t="str">
        <f t="shared" si="13"/>
        <v>47355</v>
      </c>
      <c r="CL21" s="18" t="str">
        <f t="shared" si="14"/>
        <v>粟国村</v>
      </c>
      <c r="CM21" s="18">
        <f>VLOOKUP($CK21&amp;"_"&amp;$AZ$7,データシート1!$A:$BT,MATCH("ca_太陽光発電（10kW未満）",データシート1!$A$1:$BT$1,0),0)</f>
        <v>1</v>
      </c>
      <c r="CN21" s="18">
        <f>VLOOKUP($CK21&amp;"_"&amp;$AZ$5,データシート1!$A:$BT,MATCH("ab_家庭",データシート1!$A$1:$BT$1,0),0)</f>
        <v>404</v>
      </c>
      <c r="CO21" s="223">
        <f t="shared" si="15"/>
        <v>2.4752475247524753E-3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20307</v>
      </c>
      <c r="AY22" s="18" t="str">
        <f>IF(IFERROR(比較地域マスタ!$Z15,"")=0,"",IFERROR(比較地域マスタ!$Z15,""))</f>
        <v>北相木村</v>
      </c>
      <c r="BC22" s="844" t="str">
        <f t="shared" si="0"/>
        <v>20307</v>
      </c>
      <c r="BD22" s="1031" t="str">
        <f t="shared" si="2"/>
        <v>北相木村</v>
      </c>
      <c r="BE22" s="34">
        <f>VLOOKUP($BC22&amp;"_"&amp;$AZ$7,データシート1!$A:$BT,MATCH("cb_"&amp;BE$12,データシート1!$A$1:$BT$1,0),0)</f>
        <v>613.40000000000009</v>
      </c>
      <c r="BF22" s="34">
        <f>VLOOKUP($BC22&amp;"_"&amp;$AZ$7,データシート1!$A:$BT,MATCH("cb_"&amp;BF$12,データシート1!$A$1:$BT$1,0),0)</f>
        <v>1675.5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2288.9</v>
      </c>
      <c r="BL22" s="36"/>
      <c r="BM22" s="844" t="str">
        <f t="shared" si="4"/>
        <v>20307</v>
      </c>
      <c r="BN22" s="1031" t="str">
        <f t="shared" si="5"/>
        <v>北相木村</v>
      </c>
      <c r="BO22" s="34">
        <f>BE22*VLOOKUP(BO$12,別紙!$B$4:$E$10,MATCH("設備利用率",別紙!$B$4:$E$4,0),0)/100*8760/10^3</f>
        <v>736.15360799999996</v>
      </c>
      <c r="BP22" s="34">
        <f>BF22*VLOOKUP(BP$12,別紙!$B$4:$E$10,MATCH("設備利用率",別紙!$B$4:$E$4,0),0)/100*8760/10^3</f>
        <v>2216.2843800000001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2952.4379880000001</v>
      </c>
      <c r="BV22" s="36"/>
      <c r="BW22" s="33" t="str">
        <f t="shared" si="7"/>
        <v>20307</v>
      </c>
      <c r="BX22" s="33" t="str">
        <f t="shared" si="8"/>
        <v>北相木村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2429.5545990244755</v>
      </c>
      <c r="BZ22" s="36"/>
      <c r="CA22" s="33" t="str">
        <f t="shared" si="9"/>
        <v>20307</v>
      </c>
      <c r="CB22" s="33" t="str">
        <f t="shared" si="10"/>
        <v>北相木村</v>
      </c>
      <c r="CC22" s="223">
        <f t="shared" si="11"/>
        <v>0.30299940914914336</v>
      </c>
      <c r="CD22" s="223">
        <f t="shared" si="1"/>
        <v>0.9122183880493534</v>
      </c>
      <c r="CE22" s="223">
        <f t="shared" si="1"/>
        <v>0</v>
      </c>
      <c r="CF22" s="223">
        <f t="shared" si="1"/>
        <v>0</v>
      </c>
      <c r="CG22" s="223">
        <f t="shared" si="1"/>
        <v>0</v>
      </c>
      <c r="CH22" s="223">
        <f t="shared" si="1"/>
        <v>0</v>
      </c>
      <c r="CI22" s="223">
        <f t="shared" si="12"/>
        <v>1.2152177971984968</v>
      </c>
      <c r="CK22" s="18" t="str">
        <f t="shared" si="13"/>
        <v>20307</v>
      </c>
      <c r="CL22" s="18" t="str">
        <f t="shared" si="14"/>
        <v>北相木村</v>
      </c>
      <c r="CM22" s="18">
        <f>VLOOKUP($CK22&amp;"_"&amp;$AZ$7,データシート1!$A:$BT,MATCH("ca_太陽光発電（10kW未満）",データシート1!$A$1:$BT$1,0),0)</f>
        <v>142</v>
      </c>
      <c r="CN22" s="18">
        <f>VLOOKUP($CK22&amp;"_"&amp;$AZ$5,データシート1!$A:$BT,MATCH("ab_家庭",データシート1!$A$1:$BT$1,0),0)</f>
        <v>332</v>
      </c>
      <c r="CO22" s="223">
        <f t="shared" si="15"/>
        <v>0.42771084337349397</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20429</v>
      </c>
      <c r="AY23" s="18" t="str">
        <f>IF(IFERROR(比較地域マスタ!$Z16,"")=0,"",IFERROR(比較地域マスタ!$Z16,""))</f>
        <v>王滝村</v>
      </c>
      <c r="BC23" s="844" t="str">
        <f t="shared" si="0"/>
        <v>20429</v>
      </c>
      <c r="BD23" s="1031" t="str">
        <f t="shared" si="2"/>
        <v>王滝村</v>
      </c>
      <c r="BE23" s="34">
        <f>VLOOKUP($BC23&amp;"_"&amp;$AZ$7,データシート1!$A:$BT,MATCH("cb_"&amp;BE$12,データシート1!$A$1:$BT$1,0),0)</f>
        <v>76.899999999999991</v>
      </c>
      <c r="BF23" s="34">
        <f>VLOOKUP($BC23&amp;"_"&amp;$AZ$7,データシート1!$A:$BT,MATCH("cb_"&amp;BF$12,データシート1!$A$1:$BT$1,0),0)</f>
        <v>2103.5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2180.4</v>
      </c>
      <c r="BL23" s="36"/>
      <c r="BM23" s="844" t="str">
        <f t="shared" si="4"/>
        <v>20429</v>
      </c>
      <c r="BN23" s="1031" t="str">
        <f t="shared" si="5"/>
        <v>王滝村</v>
      </c>
      <c r="BO23" s="34">
        <f>BE23*VLOOKUP(BO$12,別紙!$B$4:$E$10,MATCH("設備利用率",別紙!$B$4:$E$4,0),0)/100*8760/10^3</f>
        <v>92.28922799999998</v>
      </c>
      <c r="BP23" s="34">
        <f>BF23*VLOOKUP(BP$12,別紙!$B$4:$E$10,MATCH("設備利用率",別紙!$B$4:$E$4,0),0)/100*8760/10^3</f>
        <v>2782.4256599999999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2874.714888</v>
      </c>
      <c r="BV23" s="36"/>
      <c r="BW23" s="33" t="str">
        <f t="shared" si="7"/>
        <v>20429</v>
      </c>
      <c r="BX23" s="33" t="str">
        <f t="shared" si="8"/>
        <v>王滝村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3886.4020478750795</v>
      </c>
      <c r="BZ23" s="36"/>
      <c r="CA23" s="33" t="str">
        <f t="shared" si="9"/>
        <v>20429</v>
      </c>
      <c r="CB23" s="33" t="str">
        <f t="shared" si="10"/>
        <v>王滝村</v>
      </c>
      <c r="CC23" s="223">
        <f t="shared" si="11"/>
        <v>2.3746701155239417E-2</v>
      </c>
      <c r="CD23" s="223">
        <f t="shared" si="1"/>
        <v>0.7159387077621866</v>
      </c>
      <c r="CE23" s="223">
        <f t="shared" si="1"/>
        <v>0</v>
      </c>
      <c r="CF23" s="223">
        <f t="shared" si="1"/>
        <v>0</v>
      </c>
      <c r="CG23" s="223">
        <f t="shared" si="1"/>
        <v>0</v>
      </c>
      <c r="CH23" s="223">
        <f t="shared" si="1"/>
        <v>0</v>
      </c>
      <c r="CI23" s="223">
        <f t="shared" si="12"/>
        <v>0.73968540891742596</v>
      </c>
      <c r="CK23" s="18" t="str">
        <f t="shared" si="13"/>
        <v>20429</v>
      </c>
      <c r="CL23" s="18" t="str">
        <f t="shared" si="14"/>
        <v>王滝村</v>
      </c>
      <c r="CM23" s="18">
        <f>VLOOKUP($CK23&amp;"_"&amp;$AZ$7,データシート1!$A:$BT,MATCH("ca_太陽光発電（10kW未満）",データシート1!$A$1:$BT$1,0),0)</f>
        <v>13</v>
      </c>
      <c r="CN23" s="18">
        <f>VLOOKUP($CK23&amp;"_"&amp;$AZ$5,データシート1!$A:$BT,MATCH("ab_家庭",データシート1!$A$1:$BT$1,0),0)</f>
        <v>363</v>
      </c>
      <c r="CO23" s="223">
        <f t="shared" si="15"/>
        <v>3.5812672176308541E-2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19442</v>
      </c>
      <c r="AY24" s="18" t="str">
        <f>IF(IFERROR(比較地域マスタ!$Z17,"")=0,"",IFERROR(比較地域マスタ!$Z17,""))</f>
        <v>小菅村</v>
      </c>
      <c r="BC24" s="844" t="str">
        <f t="shared" si="0"/>
        <v>19442</v>
      </c>
      <c r="BD24" s="1031" t="str">
        <f t="shared" si="2"/>
        <v>小菅村</v>
      </c>
      <c r="BE24" s="34">
        <f>VLOOKUP($BC24&amp;"_"&amp;$AZ$7,データシート1!$A:$BT,MATCH("cb_"&amp;BE$12,データシート1!$A$1:$BT$1,0),0)</f>
        <v>4.5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4.5</v>
      </c>
      <c r="BL24" s="36"/>
      <c r="BM24" s="844" t="str">
        <f t="shared" si="4"/>
        <v>19442</v>
      </c>
      <c r="BN24" s="1031" t="str">
        <f t="shared" si="5"/>
        <v>小菅村</v>
      </c>
      <c r="BO24" s="34">
        <f>BE24*VLOOKUP(BO$12,別紙!$B$4:$E$10,MATCH("設備利用率",別紙!$B$4:$E$4,0),0)/100*8760/10^3</f>
        <v>5.4005399999999995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5.4005399999999995</v>
      </c>
      <c r="BV24" s="36"/>
      <c r="BW24" s="33" t="str">
        <f t="shared" si="7"/>
        <v>19442</v>
      </c>
      <c r="BX24" s="33" t="str">
        <f t="shared" si="8"/>
        <v>小菅村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3475.8739483266654</v>
      </c>
      <c r="BZ24" s="36"/>
      <c r="CA24" s="33" t="str">
        <f t="shared" si="9"/>
        <v>19442</v>
      </c>
      <c r="CB24" s="33" t="str">
        <f t="shared" si="10"/>
        <v>小菅村</v>
      </c>
      <c r="CC24" s="223">
        <f t="shared" si="11"/>
        <v>1.5537214756018111E-3</v>
      </c>
      <c r="CD24" s="223">
        <f t="shared" si="1"/>
        <v>0</v>
      </c>
      <c r="CE24" s="223">
        <f t="shared" si="1"/>
        <v>0</v>
      </c>
      <c r="CF24" s="223">
        <f t="shared" si="1"/>
        <v>0</v>
      </c>
      <c r="CG24" s="223">
        <f t="shared" si="1"/>
        <v>0</v>
      </c>
      <c r="CH24" s="223">
        <f t="shared" si="1"/>
        <v>0</v>
      </c>
      <c r="CI24" s="223">
        <f t="shared" si="12"/>
        <v>1.5537214756018111E-3</v>
      </c>
      <c r="CK24" s="18" t="str">
        <f t="shared" si="13"/>
        <v>19442</v>
      </c>
      <c r="CL24" s="18" t="str">
        <f t="shared" si="14"/>
        <v>小菅村</v>
      </c>
      <c r="CM24" s="18">
        <f>VLOOKUP($CK24&amp;"_"&amp;$AZ$7,データシート1!$A:$BT,MATCH("ca_太陽光発電（10kW未満）",データシート1!$A$1:$BT$1,0),0)</f>
        <v>1</v>
      </c>
      <c r="CN24" s="18">
        <f>VLOOKUP($CK24&amp;"_"&amp;$AZ$5,データシート1!$A:$BT,MATCH("ab_家庭",データシート1!$A$1:$BT$1,0),0)</f>
        <v>335</v>
      </c>
      <c r="CO24" s="223">
        <f t="shared" si="15"/>
        <v>2.9850746268656717E-3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01470</v>
      </c>
      <c r="AY25" s="18" t="str">
        <f>IF(IFERROR(比較地域マスタ!$Z18,"")=0,"",IFERROR(比較地域マスタ!$Z18,""))</f>
        <v>音威子府村</v>
      </c>
      <c r="BC25" s="844" t="str">
        <f t="shared" si="0"/>
        <v>01470</v>
      </c>
      <c r="BD25" s="1031" t="str">
        <f t="shared" si="2"/>
        <v>音威子府村</v>
      </c>
      <c r="BE25" s="34">
        <f>VLOOKUP($BC25&amp;"_"&amp;$AZ$7,データシート1!$A:$BT,MATCH("cb_"&amp;BE$12,データシート1!$A$1:$BT$1,0),0)</f>
        <v>3</v>
      </c>
      <c r="BF25" s="34">
        <f>VLOOKUP($BC25&amp;"_"&amp;$AZ$7,データシート1!$A:$BT,MATCH("cb_"&amp;BF$12,データシート1!$A$1:$BT$1,0),0)</f>
        <v>0</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v>
      </c>
      <c r="BL25" s="36"/>
      <c r="BM25" s="844" t="str">
        <f t="shared" si="4"/>
        <v>01470</v>
      </c>
      <c r="BN25" s="1031" t="str">
        <f t="shared" si="5"/>
        <v>音威子府村</v>
      </c>
      <c r="BO25" s="34">
        <f>BE25*VLOOKUP(BO$12,別紙!$B$4:$E$10,MATCH("設備利用率",別紙!$B$4:$E$4,0),0)/100*8760/10^3</f>
        <v>3.6003599999999993</v>
      </c>
      <c r="BP25" s="34">
        <f>BF25*VLOOKUP(BP$12,別紙!$B$4:$E$10,MATCH("設備利用率",別紙!$B$4:$E$4,0),0)/100*8760/10^3</f>
        <v>0</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3.6003599999999993</v>
      </c>
      <c r="BV25" s="36"/>
      <c r="BW25" s="33" t="str">
        <f t="shared" si="7"/>
        <v>01470</v>
      </c>
      <c r="BX25" s="33" t="str">
        <f t="shared" si="8"/>
        <v>音威子府村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3896.8600340384519</v>
      </c>
      <c r="BZ25" s="36"/>
      <c r="CA25" s="33" t="str">
        <f t="shared" si="9"/>
        <v>01470</v>
      </c>
      <c r="CB25" s="33" t="str">
        <f t="shared" si="10"/>
        <v>音威子府村</v>
      </c>
      <c r="CC25" s="223">
        <f t="shared" si="11"/>
        <v>9.2391309119430206E-4</v>
      </c>
      <c r="CD25" s="223">
        <f t="shared" si="1"/>
        <v>0</v>
      </c>
      <c r="CE25" s="223">
        <f t="shared" si="1"/>
        <v>0</v>
      </c>
      <c r="CF25" s="223">
        <f t="shared" si="1"/>
        <v>0</v>
      </c>
      <c r="CG25" s="223">
        <f t="shared" si="1"/>
        <v>0</v>
      </c>
      <c r="CH25" s="223">
        <f t="shared" si="1"/>
        <v>0</v>
      </c>
      <c r="CI25" s="223">
        <f t="shared" si="12"/>
        <v>9.2391309119430206E-4</v>
      </c>
      <c r="CK25" s="18" t="str">
        <f t="shared" si="13"/>
        <v>01470</v>
      </c>
      <c r="CL25" s="18" t="str">
        <f t="shared" si="14"/>
        <v>音威子府村</v>
      </c>
      <c r="CM25" s="18">
        <f>VLOOKUP($CK25&amp;"_"&amp;$AZ$7,データシート1!$A:$BT,MATCH("ca_太陽光発電（10kW未満）",データシート1!$A$1:$BT$1,0),0)</f>
        <v>1</v>
      </c>
      <c r="CN25" s="18">
        <f>VLOOKUP($CK25&amp;"_"&amp;$AZ$5,データシート1!$A:$BT,MATCH("ab_家庭",データシート1!$A$1:$BT$1,0),0)</f>
        <v>454</v>
      </c>
      <c r="CO25" s="223">
        <f t="shared" si="15"/>
        <v>2.2026431718061676E-3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29444</v>
      </c>
      <c r="AY26" s="18" t="str">
        <f>IF(IFERROR(比較地域マスタ!$Z19,"")=0,"",IFERROR(比較地域マスタ!$Z19,""))</f>
        <v>黒滝村</v>
      </c>
      <c r="BC26" s="844" t="str">
        <f t="shared" si="0"/>
        <v>29444</v>
      </c>
      <c r="BD26" s="1031" t="str">
        <f t="shared" si="2"/>
        <v>黒滝村</v>
      </c>
      <c r="BE26" s="34">
        <f>VLOOKUP($BC26&amp;"_"&amp;$AZ$7,データシート1!$A:$BT,MATCH("cb_"&amp;BE$12,データシート1!$A$1:$BT$1,0),0)</f>
        <v>3.3</v>
      </c>
      <c r="BF26" s="34">
        <f>VLOOKUP($BC26&amp;"_"&amp;$AZ$7,データシート1!$A:$BT,MATCH("cb_"&amp;BF$12,データシート1!$A$1:$BT$1,0),0)</f>
        <v>42.7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v>
      </c>
      <c r="BL26" s="36"/>
      <c r="BM26" s="844" t="str">
        <f t="shared" si="4"/>
        <v>29444</v>
      </c>
      <c r="BN26" s="1031" t="str">
        <f t="shared" si="5"/>
        <v>黒滝村</v>
      </c>
      <c r="BO26" s="34">
        <f>BE26*VLOOKUP(BO$12,別紙!$B$4:$E$10,MATCH("設備利用率",別紙!$B$4:$E$4,0),0)/100*8760/10^3</f>
        <v>3.9603959999999998</v>
      </c>
      <c r="BP26" s="34">
        <f>BF26*VLOOKUP(BP$12,別紙!$B$4:$E$10,MATCH("設備利用率",別紙!$B$4:$E$4,0),0)/100*8760/10^3</f>
        <v>56.481851999999996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60.442247999999999</v>
      </c>
      <c r="BV26" s="36"/>
      <c r="BW26" s="33" t="str">
        <f t="shared" si="7"/>
        <v>29444</v>
      </c>
      <c r="BX26" s="33" t="str">
        <f t="shared" si="8"/>
        <v>黒滝村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3351.0446097785953</v>
      </c>
      <c r="BZ26" s="36"/>
      <c r="CA26" s="33" t="str">
        <f t="shared" si="9"/>
        <v>29444</v>
      </c>
      <c r="CB26" s="33" t="str">
        <f t="shared" si="10"/>
        <v>黒滝村</v>
      </c>
      <c r="CC26" s="223">
        <f t="shared" si="11"/>
        <v>1.1818392355754598E-3</v>
      </c>
      <c r="CD26" s="223">
        <f t="shared" si="1"/>
        <v>1.6854998538420464E-2</v>
      </c>
      <c r="CE26" s="223">
        <f t="shared" si="1"/>
        <v>0</v>
      </c>
      <c r="CF26" s="223">
        <f t="shared" si="1"/>
        <v>0</v>
      </c>
      <c r="CG26" s="223">
        <f t="shared" si="1"/>
        <v>0</v>
      </c>
      <c r="CH26" s="223">
        <f t="shared" si="1"/>
        <v>0</v>
      </c>
      <c r="CI26" s="223">
        <f t="shared" si="12"/>
        <v>1.8036837773995923E-2</v>
      </c>
      <c r="CK26" s="18" t="str">
        <f t="shared" si="13"/>
        <v>29444</v>
      </c>
      <c r="CL26" s="18" t="str">
        <f t="shared" si="14"/>
        <v>黒滝村</v>
      </c>
      <c r="CM26" s="18">
        <f>VLOOKUP($CK26&amp;"_"&amp;$AZ$7,データシート1!$A:$BT,MATCH("ca_太陽光発電（10kW未満）",データシート1!$A$1:$BT$1,0),0)</f>
        <v>1</v>
      </c>
      <c r="CN26" s="18">
        <f>VLOOKUP($CK26&amp;"_"&amp;$AZ$5,データシート1!$A:$BT,MATCH("ab_家庭",データシート1!$A$1:$BT$1,0),0)</f>
        <v>338</v>
      </c>
      <c r="CO26" s="223">
        <f t="shared" si="15"/>
        <v>2.9585798816568047E-3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32527</v>
      </c>
      <c r="AY27" s="18" t="str">
        <f>IF(IFERROR(比較地域マスタ!$Z20,"")=0,"",IFERROR(比較地域マスタ!$Z20,""))</f>
        <v>知夫村</v>
      </c>
      <c r="BC27" s="844" t="str">
        <f t="shared" si="0"/>
        <v>32527</v>
      </c>
      <c r="BD27" s="1031" t="str">
        <f t="shared" si="2"/>
        <v>知夫村</v>
      </c>
      <c r="BE27" s="34">
        <f>VLOOKUP($BC27&amp;"_"&amp;$AZ$7,データシート1!$A:$BT,MATCH("cb_"&amp;BE$12,データシート1!$A$1:$BT$1,0),0)</f>
        <v>5.5</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5.5</v>
      </c>
      <c r="BL27" s="36"/>
      <c r="BM27" s="844" t="str">
        <f t="shared" si="4"/>
        <v>32527</v>
      </c>
      <c r="BN27" s="1031" t="str">
        <f t="shared" si="5"/>
        <v>知夫村</v>
      </c>
      <c r="BO27" s="34">
        <f>BE27*VLOOKUP(BO$12,別紙!$B$4:$E$10,MATCH("設備利用率",別紙!$B$4:$E$4,0),0)/100*8760/10^3</f>
        <v>6.6006599999999995</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6.6006599999999995</v>
      </c>
      <c r="BV27" s="36"/>
      <c r="BW27" s="33" t="str">
        <f t="shared" si="7"/>
        <v>32527</v>
      </c>
      <c r="BX27" s="33" t="str">
        <f t="shared" si="8"/>
        <v>知夫村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4265.8929889785222</v>
      </c>
      <c r="BZ27" s="36"/>
      <c r="CA27" s="33" t="str">
        <f t="shared" si="9"/>
        <v>32527</v>
      </c>
      <c r="CB27" s="33" t="str">
        <f t="shared" si="10"/>
        <v>知夫村</v>
      </c>
      <c r="CC27" s="223">
        <f t="shared" si="11"/>
        <v>1.5473102623656161E-3</v>
      </c>
      <c r="CD27" s="223">
        <f t="shared" si="1"/>
        <v>0</v>
      </c>
      <c r="CE27" s="223">
        <f t="shared" si="1"/>
        <v>0</v>
      </c>
      <c r="CF27" s="223">
        <f t="shared" si="1"/>
        <v>0</v>
      </c>
      <c r="CG27" s="223">
        <f t="shared" si="1"/>
        <v>0</v>
      </c>
      <c r="CH27" s="223">
        <f t="shared" si="1"/>
        <v>0</v>
      </c>
      <c r="CI27" s="223">
        <f t="shared" si="12"/>
        <v>1.5473102623656161E-3</v>
      </c>
      <c r="CK27" s="18" t="str">
        <f t="shared" si="13"/>
        <v>32527</v>
      </c>
      <c r="CL27" s="18" t="str">
        <f t="shared" si="14"/>
        <v>知夫村</v>
      </c>
      <c r="CM27" s="18">
        <f>VLOOKUP($CK27&amp;"_"&amp;$AZ$7,データシート1!$A:$BT,MATCH("ca_太陽光発電（10kW未満）",データシート1!$A$1:$BT$1,0),0)</f>
        <v>1</v>
      </c>
      <c r="CN27" s="18">
        <f>VLOOKUP($CK27&amp;"_"&amp;$AZ$5,データシート1!$A:$BT,MATCH("ab_家庭",データシート1!$A$1:$BT$1,0),0)</f>
        <v>368</v>
      </c>
      <c r="CO27" s="223">
        <f t="shared" si="15"/>
        <v>2.717391304347826E-3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47358</v>
      </c>
      <c r="AY28" s="18" t="str">
        <f>IF(IFERROR(比較地域マスタ!$Z21,"")=0,"",IFERROR(比較地域マスタ!$Z21,""))</f>
        <v>北大東村</v>
      </c>
      <c r="BC28" s="844" t="str">
        <f t="shared" si="0"/>
        <v>47358</v>
      </c>
      <c r="BD28" s="1031" t="str">
        <f t="shared" si="2"/>
        <v>北大東村</v>
      </c>
      <c r="BE28" s="34">
        <f>VLOOKUP($BC28&amp;"_"&amp;$AZ$7,データシート1!$A:$BT,MATCH("cb_"&amp;BE$12,データシート1!$A$1:$BT$1,0),0)</f>
        <v>0</v>
      </c>
      <c r="BF28" s="34">
        <f>VLOOKUP($BC28&amp;"_"&amp;$AZ$7,データシート1!$A:$BT,MATCH("cb_"&amp;BF$12,データシート1!$A$1:$BT$1,0),0)</f>
        <v>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0</v>
      </c>
      <c r="BL28" s="36"/>
      <c r="BM28" s="844" t="str">
        <f t="shared" si="4"/>
        <v>47358</v>
      </c>
      <c r="BN28" s="1031" t="str">
        <f t="shared" si="5"/>
        <v>北大東村</v>
      </c>
      <c r="BO28" s="34">
        <f>BE28*VLOOKUP(BO$12,別紙!$B$4:$E$10,MATCH("設備利用率",別紙!$B$4:$E$4,0),0)/100*8760/10^3</f>
        <v>0</v>
      </c>
      <c r="BP28" s="34">
        <f>BF28*VLOOKUP(BP$12,別紙!$B$4:$E$10,MATCH("設備利用率",別紙!$B$4:$E$4,0),0)/100*8760/10^3</f>
        <v>0</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0</v>
      </c>
      <c r="BV28" s="36"/>
      <c r="BW28" s="33" t="str">
        <f t="shared" si="7"/>
        <v>47358</v>
      </c>
      <c r="BX28" s="33" t="str">
        <f t="shared" si="8"/>
        <v>北大東村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3248.9521448988403</v>
      </c>
      <c r="BZ28" s="36"/>
      <c r="CA28" s="33" t="str">
        <f t="shared" si="9"/>
        <v>47358</v>
      </c>
      <c r="CB28" s="33" t="str">
        <f t="shared" si="10"/>
        <v>北大東村</v>
      </c>
      <c r="CC28" s="223">
        <f t="shared" si="11"/>
        <v>0</v>
      </c>
      <c r="CD28" s="223">
        <f t="shared" si="1"/>
        <v>0</v>
      </c>
      <c r="CE28" s="223">
        <f t="shared" si="1"/>
        <v>0</v>
      </c>
      <c r="CF28" s="223">
        <f t="shared" si="1"/>
        <v>0</v>
      </c>
      <c r="CG28" s="223">
        <f t="shared" si="1"/>
        <v>0</v>
      </c>
      <c r="CH28" s="223">
        <f t="shared" si="1"/>
        <v>0</v>
      </c>
      <c r="CI28" s="223">
        <f t="shared" si="12"/>
        <v>0</v>
      </c>
      <c r="CK28" s="18" t="str">
        <f t="shared" si="13"/>
        <v>47358</v>
      </c>
      <c r="CL28" s="18" t="str">
        <f t="shared" si="14"/>
        <v>北大東村</v>
      </c>
      <c r="CM28" s="18">
        <f>VLOOKUP($CK28&amp;"_"&amp;$AZ$7,データシート1!$A:$BT,MATCH("ca_太陽光発電（10kW未満）",データシート1!$A$1:$BT$1,0),0)</f>
        <v>0</v>
      </c>
      <c r="CN28" s="18">
        <f>VLOOKUP($CK28&amp;"_"&amp;$AZ$5,データシート1!$A:$BT,MATCH("ab_家庭",データシート1!$A$1:$BT$1,0),0)</f>
        <v>291</v>
      </c>
      <c r="CO28" s="223">
        <f t="shared" si="15"/>
        <v>0</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19443</v>
      </c>
      <c r="AY29" s="18" t="str">
        <f>IF(IFERROR(比較地域マスタ!$Z22,"")=0,"",IFERROR(比較地域マスタ!$Z22,""))</f>
        <v>丹波山村</v>
      </c>
      <c r="BC29" s="844" t="str">
        <f t="shared" si="0"/>
        <v>19443</v>
      </c>
      <c r="BD29" s="1031" t="str">
        <f t="shared" si="2"/>
        <v>丹波山村</v>
      </c>
      <c r="BE29" s="34">
        <f>VLOOKUP($BC29&amp;"_"&amp;$AZ$7,データシート1!$A:$BT,MATCH("cb_"&amp;BE$12,データシート1!$A$1:$BT$1,0),0)</f>
        <v>2</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v>
      </c>
      <c r="BL29" s="36"/>
      <c r="BM29" s="844" t="str">
        <f t="shared" si="4"/>
        <v>19443</v>
      </c>
      <c r="BN29" s="1031" t="str">
        <f t="shared" si="5"/>
        <v>丹波山村</v>
      </c>
      <c r="BO29" s="34">
        <f>BE29*VLOOKUP(BO$12,別紙!$B$4:$E$10,MATCH("設備利用率",別紙!$B$4:$E$4,0),0)/100*8760/10^3</f>
        <v>2.4002399999999997</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2.4002399999999997</v>
      </c>
      <c r="BV29" s="36"/>
      <c r="BW29" s="33" t="str">
        <f t="shared" si="7"/>
        <v>19443</v>
      </c>
      <c r="BX29" s="33" t="str">
        <f t="shared" si="8"/>
        <v>丹波山村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2639.2980391572792</v>
      </c>
      <c r="BZ29" s="36"/>
      <c r="CA29" s="33" t="str">
        <f t="shared" si="9"/>
        <v>19443</v>
      </c>
      <c r="CB29" s="33" t="str">
        <f t="shared" si="10"/>
        <v>丹波山村</v>
      </c>
      <c r="CC29" s="223">
        <f t="shared" si="11"/>
        <v>9.0942362870333128E-4</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9.0942362870333128E-4</v>
      </c>
      <c r="CK29" s="18" t="str">
        <f t="shared" si="13"/>
        <v>19443</v>
      </c>
      <c r="CL29" s="18" t="str">
        <f t="shared" si="14"/>
        <v>丹波山村</v>
      </c>
      <c r="CM29" s="18">
        <f>VLOOKUP($CK29&amp;"_"&amp;$AZ$7,データシート1!$A:$BT,MATCH("ca_太陽光発電（10kW未満）",データシート1!$A$1:$BT$1,0),0)</f>
        <v>1</v>
      </c>
      <c r="CN29" s="18">
        <f>VLOOKUP($CK29&amp;"_"&amp;$AZ$5,データシート1!$A:$BT,MATCH("ab_家庭",データシート1!$A$1:$BT$1,0),0)</f>
        <v>301</v>
      </c>
      <c r="CO29" s="223">
        <f t="shared" si="15"/>
        <v>3.3222591362126247E-3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07364</v>
      </c>
      <c r="AY30" s="18" t="str">
        <f>IF(IFERROR(比較地域マスタ!$Z23,"")=0,"",IFERROR(比較地域マスタ!$Z23,""))</f>
        <v>檜枝岐村</v>
      </c>
      <c r="BC30" s="844" t="str">
        <f t="shared" si="0"/>
        <v>07364</v>
      </c>
      <c r="BD30" s="1031" t="str">
        <f t="shared" si="2"/>
        <v>檜枝岐村</v>
      </c>
      <c r="BE30" s="34">
        <f>VLOOKUP($BC30&amp;"_"&amp;$AZ$7,データシート1!$A:$BT,MATCH("cb_"&amp;BE$12,データシート1!$A$1:$BT$1,0),0)</f>
        <v>2.7</v>
      </c>
      <c r="BF30" s="34">
        <f>VLOOKUP($BC30&amp;"_"&amp;$AZ$7,データシート1!$A:$BT,MATCH("cb_"&amp;BF$12,データシート1!$A$1:$BT$1,0),0)</f>
        <v>0</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2.7</v>
      </c>
      <c r="BL30" s="36"/>
      <c r="BM30" s="844" t="str">
        <f t="shared" si="4"/>
        <v>07364</v>
      </c>
      <c r="BN30" s="1031" t="str">
        <f t="shared" si="5"/>
        <v>檜枝岐村</v>
      </c>
      <c r="BO30" s="34">
        <f>BE30*VLOOKUP(BO$12,別紙!$B$4:$E$10,MATCH("設備利用率",別紙!$B$4:$E$4,0),0)/100*8760/10^3</f>
        <v>3.2403240000000002</v>
      </c>
      <c r="BP30" s="34">
        <f>BF30*VLOOKUP(BP$12,別紙!$B$4:$E$10,MATCH("設備利用率",別紙!$B$4:$E$4,0),0)/100*8760/10^3</f>
        <v>0</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3.2403240000000002</v>
      </c>
      <c r="BV30" s="36"/>
      <c r="BW30" s="33" t="str">
        <f t="shared" si="7"/>
        <v>07364</v>
      </c>
      <c r="BX30" s="33" t="str">
        <f t="shared" si="8"/>
        <v>檜枝岐村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3573.1684326766094</v>
      </c>
      <c r="BZ30" s="36"/>
      <c r="CA30" s="33" t="str">
        <f t="shared" si="9"/>
        <v>07364</v>
      </c>
      <c r="CB30" s="33" t="str">
        <f t="shared" si="10"/>
        <v>檜枝岐村</v>
      </c>
      <c r="CC30" s="223">
        <f t="shared" si="11"/>
        <v>9.0684893842877699E-4</v>
      </c>
      <c r="CD30" s="223">
        <f t="shared" si="16"/>
        <v>0</v>
      </c>
      <c r="CE30" s="223">
        <f t="shared" si="17"/>
        <v>0</v>
      </c>
      <c r="CF30" s="223">
        <f t="shared" si="18"/>
        <v>0</v>
      </c>
      <c r="CG30" s="223">
        <f t="shared" si="19"/>
        <v>0</v>
      </c>
      <c r="CH30" s="223">
        <f t="shared" si="20"/>
        <v>0</v>
      </c>
      <c r="CI30" s="223">
        <f t="shared" si="12"/>
        <v>9.0684893842877699E-4</v>
      </c>
      <c r="CK30" s="18" t="str">
        <f t="shared" si="13"/>
        <v>07364</v>
      </c>
      <c r="CL30" s="18" t="str">
        <f t="shared" si="14"/>
        <v>檜枝岐村</v>
      </c>
      <c r="CM30" s="18">
        <f>VLOOKUP($CK30&amp;"_"&amp;$AZ$7,データシート1!$A:$BT,MATCH("ca_太陽光発電（10kW未満）",データシート1!$A$1:$BT$1,0),0)</f>
        <v>1</v>
      </c>
      <c r="CN30" s="18">
        <f>VLOOKUP($CK30&amp;"_"&amp;$AZ$5,データシート1!$A:$BT,MATCH("ab_家庭",データシート1!$A$1:$BT$1,0),0)</f>
        <v>202</v>
      </c>
      <c r="CO30" s="223">
        <f t="shared" si="15"/>
        <v>4.9504950495049506E-3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20412</v>
      </c>
      <c r="AY31" s="18" t="str">
        <f>IF(IFERROR(比較地域マスタ!$Z24,"")=0,"",IFERROR(比較地域マスタ!$Z24,""))</f>
        <v>売木村</v>
      </c>
      <c r="BC31" s="844" t="str">
        <f t="shared" si="0"/>
        <v>20412</v>
      </c>
      <c r="BD31" s="1031" t="str">
        <f t="shared" si="2"/>
        <v>売木村</v>
      </c>
      <c r="BE31" s="34">
        <f>VLOOKUP($BC31&amp;"_"&amp;$AZ$7,データシート1!$A:$BT,MATCH("cb_"&amp;BE$12,データシート1!$A$1:$BT$1,0),0)</f>
        <v>41.900000000000006</v>
      </c>
      <c r="BF31" s="34">
        <f>VLOOKUP($BC31&amp;"_"&amp;$AZ$7,データシート1!$A:$BT,MATCH("cb_"&amp;BF$12,データシート1!$A$1:$BT$1,0),0)</f>
        <v>326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367.9</v>
      </c>
      <c r="BL31" s="36"/>
      <c r="BM31" s="844" t="str">
        <f t="shared" si="4"/>
        <v>20412</v>
      </c>
      <c r="BN31" s="1031" t="str">
        <f t="shared" si="5"/>
        <v>売木村</v>
      </c>
      <c r="BO31" s="34">
        <f>BE31*VLOOKUP(BO$12,別紙!$B$4:$E$10,MATCH("設備利用率",別紙!$B$4:$E$4,0),0)/100*8760/10^3</f>
        <v>50.285028000000011</v>
      </c>
      <c r="BP31" s="34">
        <f>BF31*VLOOKUP(BP$12,別紙!$B$4:$E$10,MATCH("設備利用率",別紙!$B$4:$E$4,0),0)/100*8760/10^3</f>
        <v>431.21975999999995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481.50478799999996</v>
      </c>
      <c r="BV31" s="36"/>
      <c r="BW31" s="33" t="str">
        <f t="shared" si="7"/>
        <v>20412</v>
      </c>
      <c r="BX31" s="33" t="str">
        <f t="shared" si="8"/>
        <v>売木村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2349.4444801116224</v>
      </c>
      <c r="BZ31" s="36"/>
      <c r="CA31" s="33" t="str">
        <f t="shared" si="9"/>
        <v>20412</v>
      </c>
      <c r="CB31" s="33" t="str">
        <f t="shared" si="10"/>
        <v>売木村</v>
      </c>
      <c r="CC31" s="223">
        <f t="shared" si="11"/>
        <v>2.1402943728047134E-2</v>
      </c>
      <c r="CD31" s="223">
        <f t="shared" si="16"/>
        <v>0.18354115777169275</v>
      </c>
      <c r="CE31" s="223">
        <f t="shared" si="17"/>
        <v>0</v>
      </c>
      <c r="CF31" s="223">
        <f t="shared" si="18"/>
        <v>0</v>
      </c>
      <c r="CG31" s="223">
        <f t="shared" si="19"/>
        <v>0</v>
      </c>
      <c r="CH31" s="223">
        <f t="shared" si="20"/>
        <v>0</v>
      </c>
      <c r="CI31" s="223">
        <f t="shared" si="12"/>
        <v>0.20494410149973988</v>
      </c>
      <c r="CK31" s="18" t="str">
        <f t="shared" si="13"/>
        <v>20412</v>
      </c>
      <c r="CL31" s="18" t="str">
        <f t="shared" si="14"/>
        <v>売木村</v>
      </c>
      <c r="CM31" s="18">
        <f>VLOOKUP($CK31&amp;"_"&amp;$AZ$7,データシート1!$A:$BT,MATCH("ca_太陽光発電（10kW未満）",データシート1!$A$1:$BT$1,0),0)</f>
        <v>10</v>
      </c>
      <c r="CN31" s="18">
        <f>VLOOKUP($CK31&amp;"_"&amp;$AZ$5,データシート1!$A:$BT,MATCH("ab_家庭",データシート1!$A$1:$BT$1,0),0)</f>
        <v>258</v>
      </c>
      <c r="CO31" s="223">
        <f t="shared" si="15"/>
        <v>3.875968992248062E-2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29451</v>
      </c>
      <c r="AY32" s="18" t="str">
        <f>IF(IFERROR(比較地域マスタ!$Z25,"")=0,"",IFERROR(比較地域マスタ!$Z25,""))</f>
        <v>上北山村</v>
      </c>
      <c r="AZ32" s="22"/>
      <c r="BA32" s="22"/>
      <c r="BB32" s="22"/>
      <c r="BC32" s="844" t="str">
        <f t="shared" si="0"/>
        <v>29451</v>
      </c>
      <c r="BD32" s="1031" t="str">
        <f t="shared" si="2"/>
        <v>上北山村</v>
      </c>
      <c r="BE32" s="34">
        <f>VLOOKUP($BC32&amp;"_"&amp;$AZ$7,データシート1!$A:$BT,MATCH("cb_"&amp;BE$12,データシート1!$A$1:$BT$1,0),0)</f>
        <v>8.1</v>
      </c>
      <c r="BF32" s="34">
        <f>VLOOKUP($BC32&amp;"_"&amp;$AZ$7,データシート1!$A:$BT,MATCH("cb_"&amp;BF$12,データシート1!$A$1:$BT$1,0),0)</f>
        <v>10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18.100000000000001</v>
      </c>
      <c r="BL32" s="36"/>
      <c r="BM32" s="844" t="str">
        <f t="shared" si="4"/>
        <v>29451</v>
      </c>
      <c r="BN32" s="1031" t="str">
        <f t="shared" si="5"/>
        <v>上北山村</v>
      </c>
      <c r="BO32" s="34">
        <f>BE32*VLOOKUP(BO$12,別紙!$B$4:$E$10,MATCH("設備利用率",別紙!$B$4:$E$4,0),0)/100*8760/10^3</f>
        <v>9.7209719999999997</v>
      </c>
      <c r="BP32" s="34">
        <f>BF32*VLOOKUP(BP$12,別紙!$B$4:$E$10,MATCH("設備利用率",別紙!$B$4:$E$4,0),0)/100*8760/10^3</f>
        <v>13.227600000000001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22.948571999999999</v>
      </c>
      <c r="BV32" s="36"/>
      <c r="BW32" s="33" t="str">
        <f t="shared" si="7"/>
        <v>29451</v>
      </c>
      <c r="BX32" s="33" t="str">
        <f t="shared" si="8"/>
        <v>上北山村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5720.5091964493549</v>
      </c>
      <c r="BZ32" s="36"/>
      <c r="CA32" s="33" t="str">
        <f t="shared" si="9"/>
        <v>29451</v>
      </c>
      <c r="CB32" s="33" t="str">
        <f t="shared" si="10"/>
        <v>上北山村</v>
      </c>
      <c r="CC32" s="223">
        <f t="shared" si="11"/>
        <v>1.6993193553527857E-3</v>
      </c>
      <c r="CD32" s="223">
        <f t="shared" si="16"/>
        <v>2.3123116397068635E-3</v>
      </c>
      <c r="CE32" s="223">
        <f t="shared" si="17"/>
        <v>0</v>
      </c>
      <c r="CF32" s="223">
        <f t="shared" si="18"/>
        <v>0</v>
      </c>
      <c r="CG32" s="223">
        <f t="shared" si="19"/>
        <v>0</v>
      </c>
      <c r="CH32" s="223">
        <f t="shared" si="20"/>
        <v>0</v>
      </c>
      <c r="CI32" s="223">
        <f t="shared" si="12"/>
        <v>4.0116309950596488E-3</v>
      </c>
      <c r="CJ32" s="22"/>
      <c r="CK32" s="18" t="str">
        <f t="shared" si="13"/>
        <v>29451</v>
      </c>
      <c r="CL32" s="18" t="str">
        <f t="shared" si="14"/>
        <v>上北山村</v>
      </c>
      <c r="CM32" s="18">
        <f>VLOOKUP($CK32&amp;"_"&amp;$AZ$7,データシート1!$A:$BT,MATCH("ca_太陽光発電（10kW未満）",データシート1!$A$1:$BT$1,0),0)</f>
        <v>3</v>
      </c>
      <c r="CN32" s="18">
        <f>VLOOKUP($CK32&amp;"_"&amp;$AZ$5,データシート1!$A:$BT,MATCH("ab_家庭",データシート1!$A$1:$BT$1,0),0)</f>
        <v>291</v>
      </c>
      <c r="CO32" s="223">
        <f t="shared" si="15"/>
        <v>1.0309278350515464E-2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30427</v>
      </c>
      <c r="AY33" s="18" t="str">
        <f>IF(IFERROR(比較地域マスタ!$Z26,"")=0,"",IFERROR(比較地域マスタ!$Z26,""))</f>
        <v>北山村</v>
      </c>
      <c r="BC33" s="844" t="str">
        <f t="shared" si="0"/>
        <v>30427</v>
      </c>
      <c r="BD33" s="1031" t="str">
        <f t="shared" si="2"/>
        <v>北山村</v>
      </c>
      <c r="BE33" s="34">
        <f>VLOOKUP($BC33&amp;"_"&amp;$AZ$7,データシート1!$A:$BT,MATCH("cb_"&amp;BE$12,データシート1!$A$1:$BT$1,0),0)</f>
        <v>0</v>
      </c>
      <c r="BF33" s="34">
        <f>VLOOKUP($BC33&amp;"_"&amp;$AZ$7,データシート1!$A:$BT,MATCH("cb_"&amp;BF$12,データシート1!$A$1:$BT$1,0),0)</f>
        <v>296.90000000000003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296.90000000000003</v>
      </c>
      <c r="BL33" s="36"/>
      <c r="BM33" s="844" t="str">
        <f t="shared" si="4"/>
        <v>30427</v>
      </c>
      <c r="BN33" s="1031" t="str">
        <f t="shared" si="5"/>
        <v>北山村</v>
      </c>
      <c r="BO33" s="34">
        <f>BE33*VLOOKUP(BO$12,別紙!$B$4:$E$10,MATCH("設備利用率",別紙!$B$4:$E$4,0),0)/100*8760/10^3</f>
        <v>0</v>
      </c>
      <c r="BP33" s="34">
        <f>BF33*VLOOKUP(BP$12,別紙!$B$4:$E$10,MATCH("設備利用率",別紙!$B$4:$E$4,0),0)/100*8760/10^3</f>
        <v>392.72744399999999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392.72744399999999</v>
      </c>
      <c r="BV33" s="36"/>
      <c r="BW33" s="33" t="str">
        <f t="shared" si="7"/>
        <v>30427</v>
      </c>
      <c r="BX33" s="33" t="str">
        <f t="shared" si="8"/>
        <v>北山村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2811.4112974450563</v>
      </c>
      <c r="BZ33" s="36"/>
      <c r="CA33" s="33" t="str">
        <f t="shared" si="9"/>
        <v>30427</v>
      </c>
      <c r="CB33" s="33" t="str">
        <f t="shared" si="10"/>
        <v>北山村</v>
      </c>
      <c r="CC33" s="223">
        <f t="shared" si="11"/>
        <v>0</v>
      </c>
      <c r="CD33" s="223">
        <f t="shared" si="16"/>
        <v>0.1396904979207067</v>
      </c>
      <c r="CE33" s="223">
        <f t="shared" si="17"/>
        <v>0</v>
      </c>
      <c r="CF33" s="223">
        <f t="shared" si="18"/>
        <v>0</v>
      </c>
      <c r="CG33" s="223">
        <f t="shared" si="19"/>
        <v>0</v>
      </c>
      <c r="CH33" s="223">
        <f t="shared" si="20"/>
        <v>0</v>
      </c>
      <c r="CI33" s="223">
        <f t="shared" si="12"/>
        <v>0.1396904979207067</v>
      </c>
      <c r="CK33" s="18" t="str">
        <f t="shared" si="13"/>
        <v>30427</v>
      </c>
      <c r="CL33" s="18" t="str">
        <f t="shared" si="14"/>
        <v>北山村</v>
      </c>
      <c r="CM33" s="18">
        <f>VLOOKUP($CK33&amp;"_"&amp;$AZ$7,データシート1!$A:$BT,MATCH("ca_太陽光発電（10kW未満）",データシート1!$A$1:$BT$1,0),0)</f>
        <v>0</v>
      </c>
      <c r="CN33" s="18">
        <f>VLOOKUP($CK33&amp;"_"&amp;$AZ$5,データシート1!$A:$BT,MATCH("ab_家庭",データシート1!$A$1:$BT$1,0),0)</f>
        <v>254</v>
      </c>
      <c r="CO33" s="223">
        <f t="shared" si="15"/>
        <v>0</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20409</v>
      </c>
      <c r="AY34" s="18" t="str">
        <f>IF(IFERROR(比較地域マスタ!$Z27,"")=0,"",IFERROR(比較地域マスタ!$Z27,""))</f>
        <v>平谷村</v>
      </c>
      <c r="BC34" s="844" t="str">
        <f t="shared" si="0"/>
        <v>20409</v>
      </c>
      <c r="BD34" s="1031" t="str">
        <f t="shared" si="2"/>
        <v>平谷村</v>
      </c>
      <c r="BE34" s="34">
        <f>VLOOKUP($BC34&amp;"_"&amp;$AZ$7,データシート1!$A:$BT,MATCH("cb_"&amp;BE$12,データシート1!$A$1:$BT$1,0),0)</f>
        <v>28.9</v>
      </c>
      <c r="BF34" s="34">
        <f>VLOOKUP($BC34&amp;"_"&amp;$AZ$7,データシート1!$A:$BT,MATCH("cb_"&amp;BF$12,データシート1!$A$1:$BT$1,0),0)</f>
        <v>1489.5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1518.4</v>
      </c>
      <c r="BL34" s="36"/>
      <c r="BM34" s="844" t="str">
        <f t="shared" si="4"/>
        <v>20409</v>
      </c>
      <c r="BN34" s="1031" t="str">
        <f t="shared" si="5"/>
        <v>平谷村</v>
      </c>
      <c r="BO34" s="34">
        <f>BE34*VLOOKUP(BO$12,別紙!$B$4:$E$10,MATCH("設備利用率",別紙!$B$4:$E$4,0),0)/100*8760/10^3</f>
        <v>34.683467999999991</v>
      </c>
      <c r="BP34" s="34">
        <f>BF34*VLOOKUP(BP$12,別紙!$B$4:$E$10,MATCH("設備利用率",別紙!$B$4:$E$4,0),0)/100*8760/10^3</f>
        <v>1970.2510199999999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2004.9344879999999</v>
      </c>
      <c r="BV34" s="36"/>
      <c r="BW34" s="33" t="str">
        <f t="shared" si="7"/>
        <v>20409</v>
      </c>
      <c r="BX34" s="33" t="str">
        <f t="shared" si="8"/>
        <v>平谷村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2278.3151989267853</v>
      </c>
      <c r="BZ34" s="36"/>
      <c r="CA34" s="33" t="str">
        <f t="shared" si="9"/>
        <v>20409</v>
      </c>
      <c r="CB34" s="33" t="str">
        <f t="shared" si="10"/>
        <v>平谷村</v>
      </c>
      <c r="CC34" s="223">
        <f t="shared" si="11"/>
        <v>1.5223296590541053E-2</v>
      </c>
      <c r="CD34" s="223">
        <f t="shared" si="16"/>
        <v>0.86478421463724553</v>
      </c>
      <c r="CE34" s="223">
        <f t="shared" si="17"/>
        <v>0</v>
      </c>
      <c r="CF34" s="223">
        <f t="shared" si="18"/>
        <v>0</v>
      </c>
      <c r="CG34" s="223">
        <f t="shared" si="19"/>
        <v>0</v>
      </c>
      <c r="CH34" s="223">
        <f t="shared" si="20"/>
        <v>0</v>
      </c>
      <c r="CI34" s="223">
        <f t="shared" si="12"/>
        <v>0.88000751122778653</v>
      </c>
      <c r="CK34" s="18" t="str">
        <f t="shared" si="13"/>
        <v>20409</v>
      </c>
      <c r="CL34" s="18" t="str">
        <f t="shared" si="14"/>
        <v>平谷村</v>
      </c>
      <c r="CM34" s="18">
        <f>VLOOKUP($CK34&amp;"_"&amp;$AZ$7,データシート1!$A:$BT,MATCH("ca_太陽光発電（10kW未満）",データシート1!$A$1:$BT$1,0),0)</f>
        <v>5</v>
      </c>
      <c r="CN34" s="18">
        <f>VLOOKUP($CK34&amp;"_"&amp;$AZ$5,データシート1!$A:$BT,MATCH("ab_家庭",データシート1!$A$1:$BT$1,0),0)</f>
        <v>196</v>
      </c>
      <c r="CO34" s="223">
        <f t="shared" si="15"/>
        <v>2.5510204081632654E-2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46303</v>
      </c>
      <c r="AY35" s="18" t="str">
        <f>IF(IFERROR(比較地域マスタ!$Z28,"")=0,"",IFERROR(比較地域マスタ!$Z28,""))</f>
        <v>三島村</v>
      </c>
      <c r="BC35" s="844" t="str">
        <f t="shared" si="0"/>
        <v>46303</v>
      </c>
      <c r="BD35" s="1031" t="str">
        <f t="shared" si="2"/>
        <v>三島村</v>
      </c>
      <c r="BE35" s="34">
        <f>VLOOKUP($BC35&amp;"_"&amp;$AZ$7,データシート1!$A:$BT,MATCH("cb_"&amp;BE$12,データシート1!$A$1:$BT$1,0),0)</f>
        <v>0</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0</v>
      </c>
      <c r="BL35" s="36"/>
      <c r="BM35" s="844" t="str">
        <f t="shared" si="4"/>
        <v>46303</v>
      </c>
      <c r="BN35" s="1031" t="str">
        <f t="shared" si="5"/>
        <v>三島村</v>
      </c>
      <c r="BO35" s="34">
        <f>BE35*VLOOKUP(BO$12,別紙!$B$4:$E$10,MATCH("設備利用率",別紙!$B$4:$E$4,0),0)/100*8760/10^3</f>
        <v>0</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0</v>
      </c>
      <c r="BV35" s="36"/>
      <c r="BW35" s="33" t="str">
        <f t="shared" si="7"/>
        <v>46303</v>
      </c>
      <c r="BX35" s="33" t="str">
        <f t="shared" si="8"/>
        <v>三島村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1699.011380292256</v>
      </c>
      <c r="BZ35" s="36"/>
      <c r="CA35" s="33" t="str">
        <f t="shared" si="9"/>
        <v>46303</v>
      </c>
      <c r="CB35" s="33" t="str">
        <f t="shared" si="10"/>
        <v>三島村</v>
      </c>
      <c r="CC35" s="223">
        <f t="shared" si="11"/>
        <v>0</v>
      </c>
      <c r="CD35" s="223">
        <f t="shared" si="16"/>
        <v>0</v>
      </c>
      <c r="CE35" s="223">
        <f t="shared" si="17"/>
        <v>0</v>
      </c>
      <c r="CF35" s="223">
        <f t="shared" si="18"/>
        <v>0</v>
      </c>
      <c r="CG35" s="223">
        <f t="shared" si="19"/>
        <v>0</v>
      </c>
      <c r="CH35" s="223">
        <f t="shared" si="20"/>
        <v>0</v>
      </c>
      <c r="CI35" s="223">
        <f t="shared" si="12"/>
        <v>0</v>
      </c>
      <c r="CK35" s="18" t="str">
        <f t="shared" si="13"/>
        <v>46303</v>
      </c>
      <c r="CL35" s="18" t="str">
        <f t="shared" si="14"/>
        <v>三島村</v>
      </c>
      <c r="CM35" s="18">
        <f>VLOOKUP($CK35&amp;"_"&amp;$AZ$7,データシート1!$A:$BT,MATCH("ca_太陽光発電（10kW未満）",データシート1!$A$1:$BT$1,0),0)</f>
        <v>0</v>
      </c>
      <c r="CN35" s="18">
        <f>VLOOKUP($CK35&amp;"_"&amp;$AZ$5,データシート1!$A:$BT,MATCH("ab_家庭",データシート1!$A$1:$BT$1,0),0)</f>
        <v>202</v>
      </c>
      <c r="CO35" s="223">
        <f t="shared" si="15"/>
        <v>0</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39364</v>
      </c>
      <c r="AY36" s="18" t="str">
        <f>IF(IFERROR(比較地域マスタ!$Z29,"")=0,"",IFERROR(比較地域マスタ!$Z29,""))</f>
        <v>大川村</v>
      </c>
      <c r="BC36" s="844" t="str">
        <f t="shared" si="0"/>
        <v>39364</v>
      </c>
      <c r="BD36" s="1031" t="str">
        <f t="shared" si="2"/>
        <v>大川村</v>
      </c>
      <c r="BE36" s="34">
        <f>VLOOKUP($BC36&amp;"_"&amp;$AZ$7,データシート1!$A:$BT,MATCH("cb_"&amp;BE$12,データシート1!$A$1:$BT$1,0),0)</f>
        <v>8.1</v>
      </c>
      <c r="BF36" s="34">
        <f>VLOOKUP($BC36&amp;"_"&amp;$AZ$7,データシート1!$A:$BT,MATCH("cb_"&amp;BF$12,データシート1!$A$1:$BT$1,0),0)</f>
        <v>27.5</v>
      </c>
      <c r="BG36" s="34">
        <f>VLOOKUP($BC36&amp;"_"&amp;$AZ$7,データシート1!$A:$BT,MATCH("cb_"&amp;BG$12,データシート1!$A$1:$BT$1,0),0)</f>
        <v>0</v>
      </c>
      <c r="BH36" s="34">
        <f>VLOOKUP($BC36&amp;"_"&amp;$AZ$7,データシート1!$A:$BT,MATCH("cb_"&amp;BH$12,データシート1!$A$1:$BT$1,0),0)</f>
        <v>150</v>
      </c>
      <c r="BI36" s="34">
        <f>VLOOKUP($BC36&amp;"_"&amp;$AZ$7,データシート1!$A:$BT,MATCH("cb_"&amp;BI$12,データシート1!$A$1:$BT$1,0),0)</f>
        <v>0</v>
      </c>
      <c r="BJ36" s="34">
        <f>VLOOKUP($BC36&amp;"_"&amp;$AZ$7,データシート1!$A:$BT,MATCH("cb_"&amp;BJ$12,データシート1!$A$1:$BT$1,0),0)</f>
        <v>0</v>
      </c>
      <c r="BK36" s="34">
        <f t="shared" si="3"/>
        <v>185.6</v>
      </c>
      <c r="BL36" s="36"/>
      <c r="BM36" s="844" t="str">
        <f t="shared" si="4"/>
        <v>39364</v>
      </c>
      <c r="BN36" s="1031" t="str">
        <f t="shared" si="5"/>
        <v>大川村</v>
      </c>
      <c r="BO36" s="34">
        <f>BE36*VLOOKUP(BO$12,別紙!$B$4:$E$10,MATCH("設備利用率",別紙!$B$4:$E$4,0),0)/100*8760/10^3</f>
        <v>9.7209719999999997</v>
      </c>
      <c r="BP36" s="34">
        <f>BF36*VLOOKUP(BP$12,別紙!$B$4:$E$10,MATCH("設備利用率",別紙!$B$4:$E$4,0),0)/100*8760/10^3</f>
        <v>36.375900000000001</v>
      </c>
      <c r="BQ36" s="34">
        <f>BG36*VLOOKUP(BQ$12,別紙!$B$4:$E$10,MATCH("設備利用率",別紙!$B$4:$E$4,0),0)/100*8760/10^3</f>
        <v>0</v>
      </c>
      <c r="BR36" s="34">
        <f>BH36*VLOOKUP(BR$12,別紙!$B$4:$E$10,MATCH("設備利用率",別紙!$B$4:$E$4,0),0)/100*8760/10^3</f>
        <v>788.4</v>
      </c>
      <c r="BS36" s="34">
        <f>BI36*VLOOKUP(BS$12,別紙!$B$4:$E$10,MATCH("設備利用率",別紙!$B$4:$E$4,0),0)/100*8760/10^3</f>
        <v>0</v>
      </c>
      <c r="BT36" s="34">
        <f>BJ36*VLOOKUP(BT$12,別紙!$B$4:$E$10,MATCH("設備利用率",別紙!$B$4:$E$4,0),0)/100*8760/10^3</f>
        <v>0</v>
      </c>
      <c r="BU36" s="34">
        <f t="shared" si="6"/>
        <v>834.49687199999994</v>
      </c>
      <c r="BV36" s="36"/>
      <c r="BW36" s="33" t="str">
        <f t="shared" si="7"/>
        <v>39364</v>
      </c>
      <c r="BX36" s="33" t="str">
        <f t="shared" si="8"/>
        <v>大川村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2217.7628055781342</v>
      </c>
      <c r="BZ36" s="36"/>
      <c r="CA36" s="33" t="str">
        <f t="shared" si="9"/>
        <v>39364</v>
      </c>
      <c r="CB36" s="33" t="str">
        <f t="shared" si="10"/>
        <v>大川村</v>
      </c>
      <c r="CC36" s="223">
        <f t="shared" si="11"/>
        <v>4.3832333987880645E-3</v>
      </c>
      <c r="CD36" s="223">
        <f t="shared" si="16"/>
        <v>1.6402069648073749E-2</v>
      </c>
      <c r="CE36" s="223">
        <f t="shared" si="17"/>
        <v>0</v>
      </c>
      <c r="CF36" s="223">
        <f t="shared" si="18"/>
        <v>0.35549338189684226</v>
      </c>
      <c r="CG36" s="223">
        <f t="shared" si="19"/>
        <v>0</v>
      </c>
      <c r="CH36" s="223">
        <f t="shared" si="20"/>
        <v>0</v>
      </c>
      <c r="CI36" s="223">
        <f t="shared" si="12"/>
        <v>0.37627868494370403</v>
      </c>
      <c r="CK36" s="18" t="str">
        <f t="shared" si="13"/>
        <v>39364</v>
      </c>
      <c r="CL36" s="18" t="str">
        <f t="shared" si="14"/>
        <v>大川村</v>
      </c>
      <c r="CM36" s="18">
        <f>VLOOKUP($CK36&amp;"_"&amp;$AZ$7,データシート1!$A:$BT,MATCH("ca_太陽光発電（10kW未満）",データシート1!$A$1:$BT$1,0),0)</f>
        <v>2</v>
      </c>
      <c r="CN36" s="18">
        <f>VLOOKUP($CK36&amp;"_"&amp;$AZ$5,データシート1!$A:$BT,MATCH("ab_家庭",データシート1!$A$1:$BT$1,0),0)</f>
        <v>213</v>
      </c>
      <c r="CO36" s="223">
        <f t="shared" si="15"/>
        <v>9.3896713615023476E-3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29447</v>
      </c>
      <c r="AY37" s="18" t="str">
        <f>IF(IFERROR(比較地域マスタ!$Z30,"")=0,"",IFERROR(比較地域マスタ!$Z30,""))</f>
        <v>野迫川村</v>
      </c>
      <c r="BC37" s="844" t="str">
        <f t="shared" si="0"/>
        <v>29447</v>
      </c>
      <c r="BD37" s="1031" t="str">
        <f t="shared" si="2"/>
        <v>野迫川村</v>
      </c>
      <c r="BE37" s="34">
        <f>VLOOKUP($BC37&amp;"_"&amp;$AZ$7,データシート1!$A:$BT,MATCH("cb_"&amp;BE$12,データシート1!$A$1:$BT$1,0),0)</f>
        <v>16.3</v>
      </c>
      <c r="BF37" s="34">
        <f>VLOOKUP($BC37&amp;"_"&amp;$AZ$7,データシート1!$A:$BT,MATCH("cb_"&amp;BF$12,データシート1!$A$1:$BT$1,0),0)</f>
        <v>0</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16.3</v>
      </c>
      <c r="BL37" s="36"/>
      <c r="BM37" s="844" t="str">
        <f t="shared" si="4"/>
        <v>29447</v>
      </c>
      <c r="BN37" s="1031" t="str">
        <f t="shared" si="5"/>
        <v>野迫川村</v>
      </c>
      <c r="BO37" s="34">
        <f>BE37*VLOOKUP(BO$12,別紙!$B$4:$E$10,MATCH("設備利用率",別紙!$B$4:$E$4,0),0)/100*8760/10^3</f>
        <v>19.561955999999999</v>
      </c>
      <c r="BP37" s="34">
        <f>BF37*VLOOKUP(BP$12,別紙!$B$4:$E$10,MATCH("設備利用率",別紙!$B$4:$E$4,0),0)/100*8760/10^3</f>
        <v>0</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19.561955999999999</v>
      </c>
      <c r="BV37" s="36"/>
      <c r="BW37" s="33" t="str">
        <f t="shared" si="7"/>
        <v>29447</v>
      </c>
      <c r="BX37" s="33" t="str">
        <f t="shared" si="8"/>
        <v>野迫川村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2219.7479043123822</v>
      </c>
      <c r="BZ37" s="36"/>
      <c r="CA37" s="33" t="str">
        <f t="shared" si="9"/>
        <v>29447</v>
      </c>
      <c r="CB37" s="33" t="str">
        <f t="shared" si="10"/>
        <v>野迫川村</v>
      </c>
      <c r="CC37" s="223">
        <f t="shared" si="11"/>
        <v>8.8126926314453548E-3</v>
      </c>
      <c r="CD37" s="223">
        <f t="shared" si="16"/>
        <v>0</v>
      </c>
      <c r="CE37" s="223">
        <f t="shared" si="17"/>
        <v>0</v>
      </c>
      <c r="CF37" s="223">
        <f t="shared" si="18"/>
        <v>0</v>
      </c>
      <c r="CG37" s="223">
        <f t="shared" si="19"/>
        <v>0</v>
      </c>
      <c r="CH37" s="223">
        <f t="shared" si="20"/>
        <v>0</v>
      </c>
      <c r="CI37" s="223">
        <f t="shared" si="12"/>
        <v>8.8126926314453548E-3</v>
      </c>
      <c r="CK37" s="18" t="str">
        <f t="shared" si="13"/>
        <v>29447</v>
      </c>
      <c r="CL37" s="18" t="str">
        <f t="shared" si="14"/>
        <v>野迫川村</v>
      </c>
      <c r="CM37" s="18">
        <f>VLOOKUP($CK37&amp;"_"&amp;$AZ$7,データシート1!$A:$BT,MATCH("ca_太陽光発電（10kW未満）",データシート1!$A$1:$BT$1,0),0)</f>
        <v>4</v>
      </c>
      <c r="CN37" s="18">
        <f>VLOOKUP($CK37&amp;"_"&amp;$AZ$5,データシート1!$A:$BT,MATCH("ab_家庭",データシート1!$A$1:$BT$1,0),0)</f>
        <v>205</v>
      </c>
      <c r="CO37" s="223">
        <f t="shared" si="15"/>
        <v>1.9512195121951219E-2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15586</v>
      </c>
      <c r="AY38" s="18" t="str">
        <f>IF(IFERROR(比較地域マスタ!$Z31,"")=0,"",IFERROR(比較地域マスタ!$Z31,""))</f>
        <v>粟島浦村</v>
      </c>
      <c r="BC38" s="844" t="str">
        <f t="shared" si="0"/>
        <v>15586</v>
      </c>
      <c r="BD38" s="1031" t="str">
        <f t="shared" si="2"/>
        <v>粟島浦村</v>
      </c>
      <c r="BE38" s="34">
        <f>VLOOKUP($BC38&amp;"_"&amp;$AZ$7,データシート1!$A:$BT,MATCH("cb_"&amp;BE$12,データシート1!$A$1:$BT$1,0),0)</f>
        <v>0</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0</v>
      </c>
      <c r="BL38" s="36"/>
      <c r="BM38" s="844" t="str">
        <f t="shared" si="4"/>
        <v>15586</v>
      </c>
      <c r="BN38" s="1031" t="str">
        <f t="shared" si="5"/>
        <v>粟島浦村</v>
      </c>
      <c r="BO38" s="34">
        <f>BE38*VLOOKUP(BO$12,別紙!$B$4:$E$10,MATCH("設備利用率",別紙!$B$4:$E$4,0),0)/100*8760/10^3</f>
        <v>0</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0</v>
      </c>
      <c r="BV38" s="36"/>
      <c r="BW38" s="33" t="str">
        <f t="shared" si="7"/>
        <v>15586</v>
      </c>
      <c r="BX38" s="33" t="str">
        <f t="shared" si="8"/>
        <v>粟島浦村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2214.4098245501555</v>
      </c>
      <c r="BZ38" s="36"/>
      <c r="CA38" s="33" t="str">
        <f t="shared" si="9"/>
        <v>15586</v>
      </c>
      <c r="CB38" s="33" t="str">
        <f t="shared" si="10"/>
        <v>粟島浦村</v>
      </c>
      <c r="CC38" s="223">
        <f t="shared" si="11"/>
        <v>0</v>
      </c>
      <c r="CD38" s="223">
        <f t="shared" si="16"/>
        <v>0</v>
      </c>
      <c r="CE38" s="223">
        <f t="shared" si="17"/>
        <v>0</v>
      </c>
      <c r="CF38" s="223">
        <f t="shared" si="18"/>
        <v>0</v>
      </c>
      <c r="CG38" s="223">
        <f t="shared" si="19"/>
        <v>0</v>
      </c>
      <c r="CH38" s="223">
        <f t="shared" si="20"/>
        <v>0</v>
      </c>
      <c r="CI38" s="223">
        <f t="shared" si="12"/>
        <v>0</v>
      </c>
      <c r="CK38" s="18" t="str">
        <f t="shared" si="13"/>
        <v>15586</v>
      </c>
      <c r="CL38" s="18" t="str">
        <f t="shared" si="14"/>
        <v>粟島浦村</v>
      </c>
      <c r="CM38" s="18">
        <f>VLOOKUP($CK38&amp;"_"&amp;$AZ$7,データシート1!$A:$BT,MATCH("ca_太陽光発電（10kW未満）",データシート1!$A$1:$BT$1,0),0)</f>
        <v>0</v>
      </c>
      <c r="CN38" s="18">
        <f>VLOOKUP($CK38&amp;"_"&amp;$AZ$5,データシート1!$A:$BT,MATCH("ab_家庭",データシート1!$A$1:$BT$1,0),0)</f>
        <v>169</v>
      </c>
      <c r="CO38" s="223">
        <f t="shared" si="15"/>
        <v>0</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13362</v>
      </c>
      <c r="AY39" s="18" t="str">
        <f>IF(IFERROR(比較地域マスタ!$Z32,"")=0,"",IFERROR(比較地域マスタ!$Z32,""))</f>
        <v>利島村</v>
      </c>
      <c r="BC39" s="844" t="str">
        <f t="shared" si="0"/>
        <v>13362</v>
      </c>
      <c r="BD39" s="1031" t="str">
        <f t="shared" si="2"/>
        <v>利島村</v>
      </c>
      <c r="BE39" s="34">
        <f>VLOOKUP($BC39&amp;"_"&amp;$AZ$7,データシート1!$A:$BT,MATCH("cb_"&amp;BE$12,データシート1!$A$1:$BT$1,0),0)</f>
        <v>0</v>
      </c>
      <c r="BF39" s="34">
        <f>VLOOKUP($BC39&amp;"_"&amp;$AZ$7,データシート1!$A:$BT,MATCH("cb_"&amp;BF$12,データシート1!$A$1:$BT$1,0),0)</f>
        <v>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0</v>
      </c>
      <c r="BL39" s="36"/>
      <c r="BM39" s="844" t="str">
        <f t="shared" si="4"/>
        <v>13362</v>
      </c>
      <c r="BN39" s="1031" t="str">
        <f t="shared" si="5"/>
        <v>利島村</v>
      </c>
      <c r="BO39" s="34">
        <f>BE39*VLOOKUP(BO$12,別紙!$B$4:$E$10,MATCH("設備利用率",別紙!$B$4:$E$4,0),0)/100*8760/10^3</f>
        <v>0</v>
      </c>
      <c r="BP39" s="34">
        <f>BF39*VLOOKUP(BP$12,別紙!$B$4:$E$10,MATCH("設備利用率",別紙!$B$4:$E$4,0),0)/100*8760/10^3</f>
        <v>0</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0</v>
      </c>
      <c r="BV39" s="36"/>
      <c r="BW39" s="33" t="str">
        <f t="shared" si="7"/>
        <v>13362</v>
      </c>
      <c r="BX39" s="33" t="str">
        <f t="shared" si="8"/>
        <v>利島村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1740.013133880542</v>
      </c>
      <c r="BZ39" s="36"/>
      <c r="CA39" s="33" t="str">
        <f t="shared" si="9"/>
        <v>13362</v>
      </c>
      <c r="CB39" s="33" t="str">
        <f t="shared" si="10"/>
        <v>利島村</v>
      </c>
      <c r="CC39" s="223">
        <f t="shared" si="11"/>
        <v>0</v>
      </c>
      <c r="CD39" s="223">
        <f t="shared" si="16"/>
        <v>0</v>
      </c>
      <c r="CE39" s="223">
        <f t="shared" si="17"/>
        <v>0</v>
      </c>
      <c r="CF39" s="223">
        <f t="shared" si="18"/>
        <v>0</v>
      </c>
      <c r="CG39" s="223">
        <f t="shared" si="19"/>
        <v>0</v>
      </c>
      <c r="CH39" s="223">
        <f t="shared" si="20"/>
        <v>0</v>
      </c>
      <c r="CI39" s="223">
        <f t="shared" si="12"/>
        <v>0</v>
      </c>
      <c r="CK39" s="18" t="str">
        <f t="shared" si="13"/>
        <v>13362</v>
      </c>
      <c r="CL39" s="18" t="str">
        <f t="shared" si="14"/>
        <v>利島村</v>
      </c>
      <c r="CM39" s="18">
        <f>VLOOKUP($CK39&amp;"_"&amp;$AZ$7,データシート1!$A:$BT,MATCH("ca_太陽光発電（10kW未満）",データシート1!$A$1:$BT$1,0),0)</f>
        <v>0</v>
      </c>
      <c r="CN39" s="18">
        <f>VLOOKUP($CK39&amp;"_"&amp;$AZ$5,データシート1!$A:$BT,MATCH("ab_家庭",データシート1!$A$1:$BT$1,0),0)</f>
        <v>187</v>
      </c>
      <c r="CO39" s="223">
        <f t="shared" si="15"/>
        <v>0</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47356</v>
      </c>
      <c r="AY40" s="18" t="str">
        <f>IF(IFERROR(比較地域マスタ!$Z33,"")=0,"",IFERROR(比較地域マスタ!$Z33,""))</f>
        <v>渡名喜村</v>
      </c>
      <c r="BC40" s="844" t="str">
        <f t="shared" si="0"/>
        <v>47356</v>
      </c>
      <c r="BD40" s="1031" t="str">
        <f t="shared" si="2"/>
        <v>渡名喜村</v>
      </c>
      <c r="BE40" s="34">
        <f>VLOOKUP($BC40&amp;"_"&amp;$AZ$7,データシート1!$A:$BT,MATCH("cb_"&amp;BE$12,データシート1!$A$1:$BT$1,0),0)</f>
        <v>0</v>
      </c>
      <c r="BF40" s="34">
        <f>VLOOKUP($BC40&amp;"_"&amp;$AZ$7,データシート1!$A:$BT,MATCH("cb_"&amp;BF$12,データシート1!$A$1:$BT$1,0),0)</f>
        <v>0</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0</v>
      </c>
      <c r="BL40" s="36"/>
      <c r="BM40" s="844" t="str">
        <f t="shared" si="4"/>
        <v>47356</v>
      </c>
      <c r="BN40" s="1031" t="str">
        <f t="shared" si="5"/>
        <v>渡名喜村</v>
      </c>
      <c r="BO40" s="34">
        <f>BE40*VLOOKUP(BO$12,別紙!$B$4:$E$10,MATCH("設備利用率",別紙!$B$4:$E$4,0),0)/100*8760/10^3</f>
        <v>0</v>
      </c>
      <c r="BP40" s="34">
        <f>BF40*VLOOKUP(BP$12,別紙!$B$4:$E$10,MATCH("設備利用率",別紙!$B$4:$E$4,0),0)/100*8760/10^3</f>
        <v>0</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0</v>
      </c>
      <c r="BV40" s="36"/>
      <c r="BW40" s="33" t="str">
        <f t="shared" si="7"/>
        <v>47356</v>
      </c>
      <c r="BX40" s="33" t="str">
        <f t="shared" si="8"/>
        <v>渡名喜村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1528.1973990676722</v>
      </c>
      <c r="BZ40" s="36"/>
      <c r="CA40" s="33" t="str">
        <f t="shared" si="9"/>
        <v>47356</v>
      </c>
      <c r="CB40" s="33" t="str">
        <f t="shared" si="10"/>
        <v>渡名喜村</v>
      </c>
      <c r="CC40" s="223">
        <f t="shared" si="11"/>
        <v>0</v>
      </c>
      <c r="CD40" s="223">
        <f t="shared" si="16"/>
        <v>0</v>
      </c>
      <c r="CE40" s="223">
        <f t="shared" si="17"/>
        <v>0</v>
      </c>
      <c r="CF40" s="223">
        <f t="shared" si="18"/>
        <v>0</v>
      </c>
      <c r="CG40" s="223">
        <f t="shared" si="19"/>
        <v>0</v>
      </c>
      <c r="CH40" s="223">
        <f t="shared" si="20"/>
        <v>0</v>
      </c>
      <c r="CI40" s="223">
        <f t="shared" si="12"/>
        <v>0</v>
      </c>
      <c r="CK40" s="18" t="str">
        <f t="shared" si="13"/>
        <v>47356</v>
      </c>
      <c r="CL40" s="18" t="str">
        <f t="shared" si="14"/>
        <v>渡名喜村</v>
      </c>
      <c r="CM40" s="18">
        <f>VLOOKUP($CK40&amp;"_"&amp;$AZ$7,データシート1!$A:$BT,MATCH("ca_太陽光発電（10kW未満）",データシート1!$A$1:$BT$1,0),0)</f>
        <v>0</v>
      </c>
      <c r="CN40" s="18">
        <f>VLOOKUP($CK40&amp;"_"&amp;$AZ$5,データシート1!$A:$BT,MATCH("ab_家庭",データシート1!$A$1:$BT$1,0),0)</f>
        <v>209</v>
      </c>
      <c r="CO40" s="223">
        <f t="shared" si="15"/>
        <v>0</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13382</v>
      </c>
      <c r="AY41" s="18" t="str">
        <f>IF(IFERROR(比較地域マスタ!$Z34,"")=0,"",IFERROR(比較地域マスタ!$Z34,""))</f>
        <v>御蔵島村</v>
      </c>
      <c r="BC41" s="844" t="str">
        <f t="shared" si="0"/>
        <v>13382</v>
      </c>
      <c r="BD41" s="1031" t="str">
        <f t="shared" si="2"/>
        <v>御蔵島村</v>
      </c>
      <c r="BE41" s="34">
        <f>VLOOKUP($BC41&amp;"_"&amp;$AZ$7,データシート1!$A:$BT,MATCH("cb_"&amp;BE$12,データシート1!$A$1:$BT$1,0),0)</f>
        <v>6.4</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v>
      </c>
      <c r="BL41" s="36"/>
      <c r="BM41" s="844" t="str">
        <f t="shared" si="4"/>
        <v>13382</v>
      </c>
      <c r="BN41" s="1031" t="str">
        <f t="shared" si="5"/>
        <v>御蔵島村</v>
      </c>
      <c r="BO41" s="34">
        <f>BE41*VLOOKUP(BO$12,別紙!$B$4:$E$10,MATCH("設備利用率",別紙!$B$4:$E$4,0),0)/100*8760/10^3</f>
        <v>7.6807679999999996</v>
      </c>
      <c r="BP41" s="34">
        <f>BF41*VLOOKUP(BP$12,別紙!$B$4:$E$10,MATCH("設備利用率",別紙!$B$4:$E$4,0),0)/100*8760/10^3</f>
        <v>0</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7.6807679999999996</v>
      </c>
      <c r="BV41" s="36"/>
      <c r="BW41" s="33" t="str">
        <f t="shared" si="7"/>
        <v>13382</v>
      </c>
      <c r="BX41" s="33" t="str">
        <f t="shared" si="8"/>
        <v>御蔵島村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1638.3135548899877</v>
      </c>
      <c r="BZ41" s="36"/>
      <c r="CA41" s="33" t="str">
        <f t="shared" si="9"/>
        <v>13382</v>
      </c>
      <c r="CB41" s="33" t="str">
        <f t="shared" si="10"/>
        <v>御蔵島村</v>
      </c>
      <c r="CC41" s="223">
        <f t="shared" si="11"/>
        <v>4.6882161092268821E-3</v>
      </c>
      <c r="CD41" s="223">
        <f t="shared" si="16"/>
        <v>0</v>
      </c>
      <c r="CE41" s="223">
        <f t="shared" si="17"/>
        <v>0</v>
      </c>
      <c r="CF41" s="223">
        <f t="shared" si="18"/>
        <v>0</v>
      </c>
      <c r="CG41" s="223">
        <f t="shared" si="19"/>
        <v>0</v>
      </c>
      <c r="CH41" s="223">
        <f t="shared" si="20"/>
        <v>0</v>
      </c>
      <c r="CI41" s="223">
        <f t="shared" si="12"/>
        <v>4.6882161092268821E-3</v>
      </c>
      <c r="CK41" s="18" t="str">
        <f t="shared" si="13"/>
        <v>13382</v>
      </c>
      <c r="CL41" s="18" t="str">
        <f t="shared" si="14"/>
        <v>御蔵島村</v>
      </c>
      <c r="CM41" s="18">
        <f>VLOOKUP($CK41&amp;"_"&amp;$AZ$7,データシート1!$A:$BT,MATCH("ca_太陽光発電（10kW未満）",データシート1!$A$1:$BT$1,0),0)</f>
        <v>1</v>
      </c>
      <c r="CN41" s="18">
        <f>VLOOKUP($CK41&amp;"_"&amp;$AZ$5,データシート1!$A:$BT,MATCH("ab_家庭",データシート1!$A$1:$BT$1,0),0)</f>
        <v>164</v>
      </c>
      <c r="CO41" s="223">
        <f t="shared" si="15"/>
        <v>6.0975609756097563E-3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t="str">
        <f>比較地域マスタ!$Y35</f>
        <v>13402</v>
      </c>
      <c r="AY42" s="18" t="str">
        <f>IF(IFERROR(比較地域マスタ!$Z35,"")=0,"",IFERROR(比較地域マスタ!$Z35,""))</f>
        <v>青ヶ島村</v>
      </c>
      <c r="BC42" s="844" t="str">
        <f t="shared" si="0"/>
        <v>13402</v>
      </c>
      <c r="BD42" s="1031" t="str">
        <f t="shared" si="2"/>
        <v>青ヶ島村</v>
      </c>
      <c r="BE42" s="34">
        <f>VLOOKUP($BC42&amp;"_"&amp;$AZ$7,データシート1!$A:$BT,MATCH("cb_"&amp;BE$12,データシート1!$A$1:$BT$1,0),0)</f>
        <v>0</v>
      </c>
      <c r="BF42" s="34">
        <f>VLOOKUP($BC42&amp;"_"&amp;$AZ$7,データシート1!$A:$BT,MATCH("cb_"&amp;BF$12,データシート1!$A$1:$BT$1,0),0)</f>
        <v>0</v>
      </c>
      <c r="BG42" s="34">
        <f>VLOOKUP($BC42&amp;"_"&amp;$AZ$7,データシート1!$A:$BT,MATCH("cb_"&amp;BG$12,データシート1!$A$1:$BT$1,0),0)</f>
        <v>0</v>
      </c>
      <c r="BH42" s="34">
        <f>VLOOKUP($BC42&amp;"_"&amp;$AZ$7,データシート1!$A:$BT,MATCH("cb_"&amp;BH$12,データシート1!$A$1:$BT$1,0),0)</f>
        <v>0</v>
      </c>
      <c r="BI42" s="34">
        <f>VLOOKUP($BC42&amp;"_"&amp;$AZ$7,データシート1!$A:$BT,MATCH("cb_"&amp;BI$12,データシート1!$A$1:$BT$1,0),0)</f>
        <v>0</v>
      </c>
      <c r="BJ42" s="34">
        <f>VLOOKUP($BC42&amp;"_"&amp;$AZ$7,データシート1!$A:$BT,MATCH("cb_"&amp;BJ$12,データシート1!$A$1:$BT$1,0),0)</f>
        <v>0</v>
      </c>
      <c r="BK42" s="34">
        <f t="shared" si="3"/>
        <v>0</v>
      </c>
      <c r="BL42" s="36"/>
      <c r="BM42" s="844" t="str">
        <f t="shared" si="4"/>
        <v>13402</v>
      </c>
      <c r="BN42" s="1031" t="str">
        <f t="shared" si="5"/>
        <v>青ヶ島村</v>
      </c>
      <c r="BO42" s="34">
        <f>BE42*VLOOKUP(BO$12,別紙!$B$4:$E$10,MATCH("設備利用率",別紙!$B$4:$E$4,0),0)/100*8760/10^3</f>
        <v>0</v>
      </c>
      <c r="BP42" s="34">
        <f>BF42*VLOOKUP(BP$12,別紙!$B$4:$E$10,MATCH("設備利用率",別紙!$B$4:$E$4,0),0)/100*8760/10^3</f>
        <v>0</v>
      </c>
      <c r="BQ42" s="34">
        <f>BG42*VLOOKUP(BQ$12,別紙!$B$4:$E$10,MATCH("設備利用率",別紙!$B$4:$E$4,0),0)/100*8760/10^3</f>
        <v>0</v>
      </c>
      <c r="BR42" s="34">
        <f>BH42*VLOOKUP(BR$12,別紙!$B$4:$E$10,MATCH("設備利用率",別紙!$B$4:$E$4,0),0)/100*8760/10^3</f>
        <v>0</v>
      </c>
      <c r="BS42" s="34">
        <f>BI42*VLOOKUP(BS$12,別紙!$B$4:$E$10,MATCH("設備利用率",別紙!$B$4:$E$4,0),0)/100*8760/10^3</f>
        <v>0</v>
      </c>
      <c r="BT42" s="34">
        <f>BJ42*VLOOKUP(BT$12,別紙!$B$4:$E$10,MATCH("設備利用率",別紙!$B$4:$E$4,0),0)/100*8760/10^3</f>
        <v>0</v>
      </c>
      <c r="BU42" s="34">
        <f t="shared" si="6"/>
        <v>0</v>
      </c>
      <c r="BV42" s="36"/>
      <c r="BW42" s="33" t="str">
        <f t="shared" si="7"/>
        <v>13402</v>
      </c>
      <c r="BX42" s="33" t="str">
        <f t="shared" si="8"/>
        <v>青ヶ島村</v>
      </c>
      <c r="BY42" s="33">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922.96705150435503</v>
      </c>
      <c r="BZ42" s="36"/>
      <c r="CA42" s="33" t="str">
        <f t="shared" si="9"/>
        <v>13402</v>
      </c>
      <c r="CB42" s="33" t="str">
        <f t="shared" si="10"/>
        <v>青ヶ島村</v>
      </c>
      <c r="CC42" s="223">
        <f t="shared" si="11"/>
        <v>0</v>
      </c>
      <c r="CD42" s="223">
        <f t="shared" si="16"/>
        <v>0</v>
      </c>
      <c r="CE42" s="223">
        <f t="shared" si="17"/>
        <v>0</v>
      </c>
      <c r="CF42" s="223">
        <f t="shared" si="18"/>
        <v>0</v>
      </c>
      <c r="CG42" s="223">
        <f t="shared" si="19"/>
        <v>0</v>
      </c>
      <c r="CH42" s="223">
        <f t="shared" si="20"/>
        <v>0</v>
      </c>
      <c r="CI42" s="223">
        <f t="shared" si="12"/>
        <v>0</v>
      </c>
      <c r="CK42" s="18" t="str">
        <f t="shared" si="13"/>
        <v>13402</v>
      </c>
      <c r="CL42" s="18" t="str">
        <f t="shared" si="14"/>
        <v>青ヶ島村</v>
      </c>
      <c r="CM42" s="18">
        <f>VLOOKUP($CK42&amp;"_"&amp;$AZ$7,データシート1!$A:$BT,MATCH("ca_太陽光発電（10kW未満）",データシート1!$A$1:$BT$1,0),0)</f>
        <v>0</v>
      </c>
      <c r="CN42" s="18">
        <f>VLOOKUP($CK42&amp;"_"&amp;$AZ$5,データシート1!$A:$BT,MATCH("ab_家庭",データシート1!$A$1:$BT$1,0),0)</f>
        <v>117</v>
      </c>
      <c r="CO42" s="223">
        <f t="shared" si="15"/>
        <v>0</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15223</v>
      </c>
      <c r="AY72" s="18" t="str">
        <f>IF(IFERROR(比較地域マスタ!$AE7,"")=0,"",IFERROR(比較地域マスタ!$AE7,""))</f>
        <v>阿賀野市</v>
      </c>
      <c r="AZ72" s="16"/>
      <c r="BA72" s="22">
        <v>1</v>
      </c>
      <c r="BB72" s="22">
        <v>1</v>
      </c>
      <c r="BC72" s="18" t="str">
        <f>AX72</f>
        <v>15223</v>
      </c>
      <c r="BD72" s="18" t="str">
        <f>AY72</f>
        <v>阿賀野市</v>
      </c>
      <c r="BE72" s="33">
        <f>VLOOKUP(BC72&amp;"_"&amp;$AZ$9,データシート3!A:AB,MATCH("ea_"&amp;"太陽光（建物系）"&amp;"_年間発電",データシート3!$A$1:$AB$1,0),0)/10^3+VLOOKUP(BC72&amp;"_"&amp;$AZ$9,データシート3!A:AB,MATCH("ea_"&amp;"太陽光（土地系）"&amp;"_年間発電",データシート3!$A$1:$AB$1,0),0)/10^3</f>
        <v>1243736.085</v>
      </c>
      <c r="BF72" s="33">
        <f>VLOOKUP(BC72&amp;"_"&amp;$AZ$9,データシート3!A:AB,MATCH("ea_"&amp;"風力（陸上）"&amp;"_年間発電",データシート3!$A$1:$AB$1,0),0)/10^3</f>
        <v>68476.187999999995</v>
      </c>
      <c r="BG72" s="33">
        <f>VLOOKUP(BC72&amp;"_"&amp;$AZ$9,データシート3!A:AB,MATCH("ea_"&amp;"中小水（河川）"&amp;"_年間発電",データシート3!$A$1:$AB$1,0),0)/10^3+VLOOKUP(BC72&amp;"_"&amp;$AZ$9,データシート3!A:AB,MATCH("ea_"&amp;"中小水（農業用水路）"&amp;"_年間発電",データシート3!$A$1:$AB$1,0),0)/10^3</f>
        <v>25180.859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20235.846000000001</v>
      </c>
      <c r="BI72" s="33">
        <f>SUM(BE72:BH72)</f>
        <v>1357628.9779999999</v>
      </c>
      <c r="BJ72" s="33">
        <f>(VLOOKUP($BC72&amp;"_"&amp;$AZ$8,データシート3!$A:$AN,MATCH("da_合計",データシート3!$A$1:$AN$1,0),0))/10^3</f>
        <v>269163.37777588359</v>
      </c>
      <c r="BK72" s="33">
        <f t="shared" ref="BK72:BK103" si="21">BI72-BJ72</f>
        <v>1088465.6002241164</v>
      </c>
      <c r="BL72" s="33">
        <f t="shared" ref="BL72:BL103" si="22">IF(BK72&gt;0,0,BK72)</f>
        <v>0</v>
      </c>
      <c r="BM72" s="33">
        <f t="shared" ref="BM72:BM103" si="23">IF(BK72&gt;0,BK72,0)</f>
        <v>1088465.6002241164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15385</v>
      </c>
      <c r="AY73" s="18" t="str">
        <f>IF(IFERROR(比較地域マスタ!$AE8,"")=0,"",IFERROR(比較地域マスタ!$AE8,""))</f>
        <v>阿賀町</v>
      </c>
      <c r="AZ73" s="16"/>
      <c r="BA73" s="22">
        <v>2</v>
      </c>
      <c r="BB73" s="22">
        <v>1</v>
      </c>
      <c r="BC73" s="18" t="str">
        <f t="shared" ref="BC73:BC136" si="24">AX73</f>
        <v>15385</v>
      </c>
      <c r="BD73" s="18" t="str">
        <f t="shared" ref="BD73:BD136" si="25">AY73</f>
        <v>阿賀町</v>
      </c>
      <c r="BE73" s="33">
        <f>VLOOKUP(BC73&amp;"_"&amp;$AZ$9,データシート3!A:AB,MATCH("ea_"&amp;"太陽光（建物系）"&amp;"_年間発電",データシート3!$A$1:$AB$1,0),0)/10^3+VLOOKUP(BC73&amp;"_"&amp;$AZ$9,データシート3!A:AB,MATCH("ea_"&amp;"太陽光（土地系）"&amp;"_年間発電",データシート3!$A$1:$AB$1,0),0)/10^3</f>
        <v>221242.712</v>
      </c>
      <c r="BF73" s="33">
        <f>VLOOKUP(BC73&amp;"_"&amp;$AZ$9,データシート3!A:AB,MATCH("ea_"&amp;"風力（陸上）"&amp;"_年間発電",データシート3!$A$1:$AB$1,0),0)/10^3</f>
        <v>2130986.3760000002</v>
      </c>
      <c r="BG73" s="33">
        <f>VLOOKUP(BC73&amp;"_"&amp;$AZ$9,データシート3!A:AB,MATCH("ea_"&amp;"中小水（河川）"&amp;"_年間発電",データシート3!$A$1:$AB$1,0),0)/10^3+VLOOKUP(BC73&amp;"_"&amp;$AZ$9,データシート3!A:AB,MATCH("ea_"&amp;"中小水（農業用水路）"&amp;"_年間発電",データシート3!$A$1:$AB$1,0),0)/10^3</f>
        <v>391124.66700000002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360.80700000000002</v>
      </c>
      <c r="BI73" s="33">
        <f t="shared" ref="BI73:BI136" si="26">SUM(BE73:BH73)</f>
        <v>2743714.5619999999</v>
      </c>
      <c r="BJ73" s="33">
        <f>(VLOOKUP($BC73&amp;"_"&amp;$AZ$8,データシート3!$A:$AN,MATCH("da_合計",データシート3!$A$1:$AN$1,0),0))/10^3</f>
        <v>45552.747450504357</v>
      </c>
      <c r="BK73" s="33">
        <f t="shared" si="21"/>
        <v>2698161.8145494955</v>
      </c>
      <c r="BL73" s="33">
        <f t="shared" si="22"/>
        <v>0</v>
      </c>
      <c r="BM73" s="33">
        <f t="shared" si="23"/>
        <v>2698161.8145494955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15586</v>
      </c>
      <c r="AY74" s="18" t="str">
        <f>IF(IFERROR(比較地域マスタ!$AE9,"")=0,"",IFERROR(比較地域マスタ!$AE9,""))</f>
        <v>粟島浦村</v>
      </c>
      <c r="AZ74" s="16"/>
      <c r="BA74" s="22">
        <v>3</v>
      </c>
      <c r="BB74" s="22">
        <v>1</v>
      </c>
      <c r="BC74" s="18" t="str">
        <f t="shared" si="24"/>
        <v>15586</v>
      </c>
      <c r="BD74" s="18" t="str">
        <f t="shared" si="25"/>
        <v>粟島浦村</v>
      </c>
      <c r="BE74" s="33">
        <f>VLOOKUP(BC74&amp;"_"&amp;$AZ$9,データシート3!A:AB,MATCH("ea_"&amp;"太陽光（建物系）"&amp;"_年間発電",データシート3!$A$1:$AB$1,0),0)/10^3+VLOOKUP(BC74&amp;"_"&amp;$AZ$9,データシート3!A:AB,MATCH("ea_"&amp;"太陽光（土地系）"&amp;"_年間発電",データシート3!$A$1:$AB$1,0),0)/10^3</f>
        <v>4988.9750000000004</v>
      </c>
      <c r="BF74" s="33">
        <f>VLOOKUP(BC74&amp;"_"&amp;$AZ$9,データシート3!A:AB,MATCH("ea_"&amp;"風力（陸上）"&amp;"_年間発電",データシート3!$A$1:$AB$1,0),0)/10^3</f>
        <v>91170.358999999982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96159.333999999988</v>
      </c>
      <c r="BJ74" s="33">
        <f>(VLOOKUP($BC74&amp;"_"&amp;$AZ$8,データシート3!$A:$AN,MATCH("da_合計",データシート3!$A$1:$AN$1,0),0))/10^3</f>
        <v>2214.4098245501555</v>
      </c>
      <c r="BK74" s="33">
        <f t="shared" si="21"/>
        <v>93944.924175449836</v>
      </c>
      <c r="BL74" s="33">
        <f t="shared" si="22"/>
        <v>0</v>
      </c>
      <c r="BM74" s="33">
        <f t="shared" si="23"/>
        <v>93944.924175449836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15405</v>
      </c>
      <c r="AY75" s="18" t="str">
        <f>IF(IFERROR(比較地域マスタ!$AE10,"")=0,"",IFERROR(比較地域マスタ!$AE10,""))</f>
        <v>出雲崎町</v>
      </c>
      <c r="AZ75" s="16"/>
      <c r="BA75" s="22">
        <v>4</v>
      </c>
      <c r="BB75" s="22">
        <v>1</v>
      </c>
      <c r="BC75" s="18" t="str">
        <f t="shared" si="24"/>
        <v>15405</v>
      </c>
      <c r="BD75" s="18" t="str">
        <f t="shared" si="25"/>
        <v>出雲崎町</v>
      </c>
      <c r="BE75" s="33">
        <f>VLOOKUP(BC75&amp;"_"&amp;$AZ$9,データシート3!A:AB,MATCH("ea_"&amp;"太陽光（建物系）"&amp;"_年間発電",データシート3!$A$1:$AB$1,0),0)/10^3+VLOOKUP(BC75&amp;"_"&amp;$AZ$9,データシート3!A:AB,MATCH("ea_"&amp;"太陽光（土地系）"&amp;"_年間発電",データシート3!$A$1:$AB$1,0),0)/10^3</f>
        <v>142657.652</v>
      </c>
      <c r="BF75" s="33">
        <f>VLOOKUP(BC75&amp;"_"&amp;$AZ$9,データシート3!A:AB,MATCH("ea_"&amp;"風力（陸上）"&amp;"_年間発電",データシート3!$A$1:$AB$1,0),0)/10^3</f>
        <v>46325.233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12506.056</v>
      </c>
      <c r="BI75" s="33">
        <f t="shared" si="26"/>
        <v>201488.94100000002</v>
      </c>
      <c r="BJ75" s="33">
        <f>(VLOOKUP($BC75&amp;"_"&amp;$AZ$8,データシート3!$A:$AN,MATCH("da_合計",データシート3!$A$1:$AN$1,0),0))/10^3</f>
        <v>19171.514546041974</v>
      </c>
      <c r="BK75" s="33">
        <f t="shared" si="21"/>
        <v>182317.42645395803</v>
      </c>
      <c r="BL75" s="33">
        <f t="shared" si="22"/>
        <v>0</v>
      </c>
      <c r="BM75" s="33">
        <f t="shared" si="23"/>
        <v>182317.42645395803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15216</v>
      </c>
      <c r="AY76" s="18" t="str">
        <f>IF(IFERROR(比較地域マスタ!$AE11,"")=0,"",IFERROR(比較地域マスタ!$AE11,""))</f>
        <v>糸魚川市</v>
      </c>
      <c r="AZ76" s="16"/>
      <c r="BA76" s="22">
        <v>5</v>
      </c>
      <c r="BB76" s="22">
        <v>1</v>
      </c>
      <c r="BC76" s="18" t="str">
        <f t="shared" si="24"/>
        <v>15216</v>
      </c>
      <c r="BD76" s="18" t="str">
        <f t="shared" si="25"/>
        <v>糸魚川市</v>
      </c>
      <c r="BE76" s="33">
        <f>VLOOKUP(BC76&amp;"_"&amp;$AZ$9,データシート3!A:AB,MATCH("ea_"&amp;"太陽光（建物系）"&amp;"_年間発電",データシート3!$A$1:$AB$1,0),0)/10^3+VLOOKUP(BC76&amp;"_"&amp;$AZ$9,データシート3!A:AB,MATCH("ea_"&amp;"太陽光（土地系）"&amp;"_年間発電",データシート3!$A$1:$AB$1,0),0)/10^3</f>
        <v>522513.19700000004</v>
      </c>
      <c r="BF76" s="33">
        <f>VLOOKUP(BC76&amp;"_"&amp;$AZ$9,データシート3!A:AB,MATCH("ea_"&amp;"風力（陸上）"&amp;"_年間発電",データシート3!$A$1:$AB$1,0),0)/10^3</f>
        <v>958306.152</v>
      </c>
      <c r="BG76" s="33">
        <f>VLOOKUP(BC76&amp;"_"&amp;$AZ$9,データシート3!A:AB,MATCH("ea_"&amp;"中小水（河川）"&amp;"_年間発電",データシート3!$A$1:$AB$1,0),0)/10^3+VLOOKUP(BC76&amp;"_"&amp;$AZ$9,データシート3!A:AB,MATCH("ea_"&amp;"中小水（農業用水路）"&amp;"_年間発電",データシート3!$A$1:$AB$1,0),0)/10^3</f>
        <v>256203.60500000004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71333.52</v>
      </c>
      <c r="BI76" s="33">
        <f t="shared" si="26"/>
        <v>1808356.4739999999</v>
      </c>
      <c r="BJ76" s="33">
        <f>(VLOOKUP($BC76&amp;"_"&amp;$AZ$8,データシート3!$A:$AN,MATCH("da_合計",データシート3!$A$1:$AN$1,0),0))/10^3</f>
        <v>306980.60480020876</v>
      </c>
      <c r="BK76" s="33">
        <f t="shared" si="21"/>
        <v>1501375.8691997912</v>
      </c>
      <c r="BL76" s="33">
        <f t="shared" si="22"/>
        <v>0</v>
      </c>
      <c r="BM76" s="33">
        <f t="shared" si="23"/>
        <v>1501375.8691997912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15225</v>
      </c>
      <c r="AY77" s="18" t="str">
        <f>IF(IFERROR(比較地域マスタ!$AE12,"")=0,"",IFERROR(比較地域マスタ!$AE12,""))</f>
        <v>魚沼市</v>
      </c>
      <c r="AZ77" s="16"/>
      <c r="BA77" s="22">
        <v>6</v>
      </c>
      <c r="BB77" s="22">
        <v>1</v>
      </c>
      <c r="BC77" s="18" t="str">
        <f t="shared" si="24"/>
        <v>15225</v>
      </c>
      <c r="BD77" s="18" t="str">
        <f t="shared" si="25"/>
        <v>魚沼市</v>
      </c>
      <c r="BE77" s="33">
        <f>VLOOKUP(BC77&amp;"_"&amp;$AZ$9,データシート3!A:AB,MATCH("ea_"&amp;"太陽光（建物系）"&amp;"_年間発電",データシート3!$A$1:$AB$1,0),0)/10^3+VLOOKUP(BC77&amp;"_"&amp;$AZ$9,データシート3!A:AB,MATCH("ea_"&amp;"太陽光（土地系）"&amp;"_年間発電",データシート3!$A$1:$AB$1,0),0)/10^3</f>
        <v>752735.01699999999</v>
      </c>
      <c r="BF77" s="33">
        <f>VLOOKUP(BC77&amp;"_"&amp;$AZ$9,データシート3!A:AB,MATCH("ea_"&amp;"風力（陸上）"&amp;"_年間発電",データシート3!$A$1:$AB$1,0),0)/10^3</f>
        <v>319976.94099999999</v>
      </c>
      <c r="BG77" s="33">
        <f>VLOOKUP(BC77&amp;"_"&amp;$AZ$9,データシート3!A:AB,MATCH("ea_"&amp;"中小水（河川）"&amp;"_年間発電",データシート3!$A$1:$AB$1,0),0)/10^3+VLOOKUP(BC77&amp;"_"&amp;$AZ$9,データシート3!A:AB,MATCH("ea_"&amp;"中小水（農業用水路）"&amp;"_年間発電",データシート3!$A$1:$AB$1,0),0)/10^3</f>
        <v>587562.03099999996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14812.95</v>
      </c>
      <c r="BI77" s="33">
        <f t="shared" si="26"/>
        <v>1675086.939</v>
      </c>
      <c r="BJ77" s="33">
        <f>(VLOOKUP($BC77&amp;"_"&amp;$AZ$8,データシート3!$A:$AN,MATCH("da_合計",データシート3!$A$1:$AN$1,0),0))/10^3</f>
        <v>187008.84478262049</v>
      </c>
      <c r="BK77" s="33">
        <f t="shared" si="21"/>
        <v>1488078.0942173796</v>
      </c>
      <c r="BL77" s="33">
        <f t="shared" si="22"/>
        <v>0</v>
      </c>
      <c r="BM77" s="33">
        <f t="shared" si="23"/>
        <v>1488078.0942173796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15208</v>
      </c>
      <c r="AY78" s="18" t="str">
        <f>IF(IFERROR(比較地域マスタ!$AE13,"")=0,"",IFERROR(比較地域マスタ!$AE13,""))</f>
        <v>小千谷市</v>
      </c>
      <c r="AZ78" s="16"/>
      <c r="BA78" s="22">
        <v>7</v>
      </c>
      <c r="BB78" s="22">
        <v>1</v>
      </c>
      <c r="BC78" s="18" t="str">
        <f t="shared" si="24"/>
        <v>15208</v>
      </c>
      <c r="BD78" s="18" t="str">
        <f t="shared" si="25"/>
        <v>小千谷市</v>
      </c>
      <c r="BE78" s="33">
        <f>VLOOKUP(BC78&amp;"_"&amp;$AZ$9,データシート3!A:AB,MATCH("ea_"&amp;"太陽光（建物系）"&amp;"_年間発電",データシート3!$A$1:$AB$1,0),0)/10^3+VLOOKUP(BC78&amp;"_"&amp;$AZ$9,データシート3!A:AB,MATCH("ea_"&amp;"太陽光（土地系）"&amp;"_年間発電",データシート3!$A$1:$AB$1,0),0)/10^3</f>
        <v>705894.98199999984</v>
      </c>
      <c r="BF78" s="33">
        <f>VLOOKUP(BC78&amp;"_"&amp;$AZ$9,データシート3!A:AB,MATCH("ea_"&amp;"風力（陸上）"&amp;"_年間発電",データシート3!$A$1:$AB$1,0),0)/10^3</f>
        <v>1617.9570000000001</v>
      </c>
      <c r="BG78" s="33">
        <f>VLOOKUP(BC78&amp;"_"&amp;$AZ$9,データシート3!A:AB,MATCH("ea_"&amp;"中小水（河川）"&amp;"_年間発電",データシート3!$A$1:$AB$1,0),0)/10^3+VLOOKUP(BC78&amp;"_"&amp;$AZ$9,データシート3!A:AB,MATCH("ea_"&amp;"中小水（農業用水路）"&amp;"_年間発電",データシート3!$A$1:$AB$1,0),0)/10^3</f>
        <v>7998.2290000000003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117525.05200000003</v>
      </c>
      <c r="BI78" s="33">
        <f t="shared" si="26"/>
        <v>833036.22</v>
      </c>
      <c r="BJ78" s="33">
        <f>(VLOOKUP($BC78&amp;"_"&amp;$AZ$8,データシート3!$A:$AN,MATCH("da_合計",データシート3!$A$1:$AN$1,0),0))/10^3</f>
        <v>226977.02844594198</v>
      </c>
      <c r="BK78" s="33">
        <f t="shared" si="21"/>
        <v>606059.19155405799</v>
      </c>
      <c r="BL78" s="33">
        <f t="shared" si="22"/>
        <v>0</v>
      </c>
      <c r="BM78" s="33">
        <f t="shared" si="23"/>
        <v>606059.19155405799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15205</v>
      </c>
      <c r="AY79" s="18" t="str">
        <f>IF(IFERROR(比較地域マスタ!$AE14,"")=0,"",IFERROR(比較地域マスタ!$AE14,""))</f>
        <v>柏崎市</v>
      </c>
      <c r="AZ79" s="16"/>
      <c r="BA79" s="22">
        <v>8</v>
      </c>
      <c r="BB79" s="22">
        <v>1</v>
      </c>
      <c r="BC79" s="18" t="str">
        <f t="shared" si="24"/>
        <v>15205</v>
      </c>
      <c r="BD79" s="18" t="str">
        <f t="shared" si="25"/>
        <v>柏崎市</v>
      </c>
      <c r="BE79" s="33">
        <f>VLOOKUP(BC79&amp;"_"&amp;$AZ$9,データシート3!A:AB,MATCH("ea_"&amp;"太陽光（建物系）"&amp;"_年間発電",データシート3!$A$1:$AB$1,0),0)/10^3+VLOOKUP(BC79&amp;"_"&amp;$AZ$9,データシート3!A:AB,MATCH("ea_"&amp;"太陽光（土地系）"&amp;"_年間発電",データシート3!$A$1:$AB$1,0),0)/10^3</f>
        <v>1358937.1519999998</v>
      </c>
      <c r="BF79" s="33">
        <f>VLOOKUP(BC79&amp;"_"&amp;$AZ$9,データシート3!A:AB,MATCH("ea_"&amp;"風力（陸上）"&amp;"_年間発電",データシート3!$A$1:$AB$1,0),0)/10^3</f>
        <v>373801.69799999997</v>
      </c>
      <c r="BG79" s="33">
        <f>VLOOKUP(BC79&amp;"_"&amp;$AZ$9,データシート3!A:AB,MATCH("ea_"&amp;"中小水（河川）"&amp;"_年間発電",データシート3!$A$1:$AB$1,0),0)/10^3+VLOOKUP(BC79&amp;"_"&amp;$AZ$9,データシート3!A:AB,MATCH("ea_"&amp;"中小水（農業用水路）"&amp;"_年間発電",データシート3!$A$1:$AB$1,0),0)/10^3</f>
        <v>15787.475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597906.76400000008</v>
      </c>
      <c r="BI79" s="33">
        <f t="shared" si="26"/>
        <v>2346433.0889999997</v>
      </c>
      <c r="BJ79" s="33">
        <f>(VLOOKUP($BC79&amp;"_"&amp;$AZ$8,データシート3!$A:$AN,MATCH("da_合計",データシート3!$A$1:$AN$1,0),0))/10^3</f>
        <v>520479.76672011992</v>
      </c>
      <c r="BK79" s="33">
        <f t="shared" si="21"/>
        <v>1825953.3222798798</v>
      </c>
      <c r="BL79" s="33">
        <f>IF(BK79&gt;0,0,BK79)</f>
        <v>0</v>
      </c>
      <c r="BM79" s="33">
        <f>IF(BK79&gt;0,BK79,0)</f>
        <v>1825953.3222798798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15209</v>
      </c>
      <c r="AY80" s="18" t="str">
        <f>IF(IFERROR(比較地域マスタ!$AE15,"")=0,"",IFERROR(比較地域マスタ!$AE15,""))</f>
        <v>加茂市</v>
      </c>
      <c r="AZ80" s="16"/>
      <c r="BA80" s="22">
        <v>9</v>
      </c>
      <c r="BB80" s="22">
        <v>1</v>
      </c>
      <c r="BC80" s="18" t="str">
        <f t="shared" si="24"/>
        <v>15209</v>
      </c>
      <c r="BD80" s="18" t="str">
        <f t="shared" si="25"/>
        <v>加茂市</v>
      </c>
      <c r="BE80" s="33">
        <f>VLOOKUP(BC80&amp;"_"&amp;$AZ$9,データシート3!A:AB,MATCH("ea_"&amp;"太陽光（建物系）"&amp;"_年間発電",データシート3!$A$1:$AB$1,0),0)/10^3+VLOOKUP(BC80&amp;"_"&amp;$AZ$9,データシート3!A:AB,MATCH("ea_"&amp;"太陽光（土地系）"&amp;"_年間発電",データシート3!$A$1:$AB$1,0),0)/10^3</f>
        <v>266507.609</v>
      </c>
      <c r="BF80" s="33">
        <f>VLOOKUP(BC80&amp;"_"&amp;$AZ$9,データシート3!A:AB,MATCH("ea_"&amp;"風力（陸上）"&amp;"_年間発電",データシート3!$A$1:$AB$1,0),0)/10^3</f>
        <v>132011.05499999999</v>
      </c>
      <c r="BG80" s="33">
        <f>VLOOKUP(BC80&amp;"_"&amp;$AZ$9,データシート3!A:AB,MATCH("ea_"&amp;"中小水（河川）"&amp;"_年間発電",データシート3!$A$1:$AB$1,0),0)/10^3+VLOOKUP(BC80&amp;"_"&amp;$AZ$9,データシート3!A:AB,MATCH("ea_"&amp;"中小水（農業用水路）"&amp;"_年間発電",データシート3!$A$1:$AB$1,0),0)/10^3</f>
        <v>5557.7709999999997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83.394999999999996</v>
      </c>
      <c r="BI80" s="33">
        <f t="shared" si="26"/>
        <v>404159.83</v>
      </c>
      <c r="BJ80" s="33">
        <f>(VLOOKUP($BC80&amp;"_"&amp;$AZ$8,データシート3!$A:$AN,MATCH("da_合計",データシート3!$A$1:$AN$1,0),0))/10^3</f>
        <v>149773.02967952495</v>
      </c>
      <c r="BK80" s="33">
        <f t="shared" si="21"/>
        <v>254386.80032047507</v>
      </c>
      <c r="BL80" s="33">
        <f t="shared" si="22"/>
        <v>0</v>
      </c>
      <c r="BM80" s="33">
        <f t="shared" si="23"/>
        <v>254386.80032047507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15504</v>
      </c>
      <c r="AY81" s="18" t="str">
        <f>IF(IFERROR(比較地域マスタ!$AE16,"")=0,"",IFERROR(比較地域マスタ!$AE16,""))</f>
        <v>刈羽村</v>
      </c>
      <c r="AZ81" s="16"/>
      <c r="BA81" s="22">
        <v>10</v>
      </c>
      <c r="BB81" s="22">
        <v>1</v>
      </c>
      <c r="BC81" s="18" t="str">
        <f t="shared" si="24"/>
        <v>15504</v>
      </c>
      <c r="BD81" s="18" t="str">
        <f t="shared" si="25"/>
        <v>刈羽村</v>
      </c>
      <c r="BE81" s="33">
        <f>VLOOKUP(BC81&amp;"_"&amp;$AZ$9,データシート3!A:AB,MATCH("ea_"&amp;"太陽光（建物系）"&amp;"_年間発電",データシート3!$A$1:$AB$1,0),0)/10^3+VLOOKUP(BC81&amp;"_"&amp;$AZ$9,データシート3!A:AB,MATCH("ea_"&amp;"太陽光（土地系）"&amp;"_年間発電",データシート3!$A$1:$AB$1,0),0)/10^3</f>
        <v>202001.641</v>
      </c>
      <c r="BF81" s="33">
        <f>VLOOKUP(BC81&amp;"_"&amp;$AZ$9,データシート3!A:AB,MATCH("ea_"&amp;"風力（陸上）"&amp;"_年間発電",データシート3!$A$1:$AB$1,0),0)/10^3</f>
        <v>3260.1950000000002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9714.8050000000003</v>
      </c>
      <c r="BI81" s="33">
        <f t="shared" si="26"/>
        <v>214976.641</v>
      </c>
      <c r="BJ81" s="33">
        <f>(VLOOKUP($BC81&amp;"_"&amp;$AZ$8,データシート3!$A:$AN,MATCH("da_合計",データシート3!$A$1:$AN$1,0),0))/10^3</f>
        <v>20237.149191635741</v>
      </c>
      <c r="BK81" s="33">
        <f t="shared" si="21"/>
        <v>194739.49180836426</v>
      </c>
      <c r="BL81" s="33">
        <f t="shared" si="22"/>
        <v>0</v>
      </c>
      <c r="BM81" s="33">
        <f t="shared" si="23"/>
        <v>194739.49180836426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15218</v>
      </c>
      <c r="AY82" s="18" t="str">
        <f>IF(IFERROR(比較地域マスタ!$AE17,"")=0,"",IFERROR(比較地域マスタ!$AE17,""))</f>
        <v>五泉市</v>
      </c>
      <c r="AZ82" s="16"/>
      <c r="BA82" s="22">
        <v>11</v>
      </c>
      <c r="BB82" s="22">
        <v>1</v>
      </c>
      <c r="BC82" s="18" t="str">
        <f t="shared" si="24"/>
        <v>15218</v>
      </c>
      <c r="BD82" s="18" t="str">
        <f t="shared" si="25"/>
        <v>五泉市</v>
      </c>
      <c r="BE82" s="33">
        <f>VLOOKUP(BC82&amp;"_"&amp;$AZ$9,データシート3!A:AB,MATCH("ea_"&amp;"太陽光（建物系）"&amp;"_年間発電",データシート3!$A$1:$AB$1,0),0)/10^3+VLOOKUP(BC82&amp;"_"&amp;$AZ$9,データシート3!A:AB,MATCH("ea_"&amp;"太陽光（土地系）"&amp;"_年間発電",データシート3!$A$1:$AB$1,0),0)/10^3</f>
        <v>1118033.4000000001</v>
      </c>
      <c r="BF82" s="33">
        <f>VLOOKUP(BC82&amp;"_"&amp;$AZ$9,データシート3!A:AB,MATCH("ea_"&amp;"風力（陸上）"&amp;"_年間発電",データシート3!$A$1:$AB$1,0),0)/10^3</f>
        <v>499122.87400000001</v>
      </c>
      <c r="BG82" s="33">
        <f>VLOOKUP(BC82&amp;"_"&amp;$AZ$9,データシート3!A:AB,MATCH("ea_"&amp;"中小水（河川）"&amp;"_年間発電",データシート3!$A$1:$AB$1,0),0)/10^3+VLOOKUP(BC82&amp;"_"&amp;$AZ$9,データシート3!A:AB,MATCH("ea_"&amp;"中小水（農業用水路）"&amp;"_年間発電",データシート3!$A$1:$AB$1,0),0)/10^3</f>
        <v>96346.17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2829.3049999999994</v>
      </c>
      <c r="BI82" s="33">
        <f t="shared" si="26"/>
        <v>1716331.7490000001</v>
      </c>
      <c r="BJ82" s="33">
        <f>(VLOOKUP($BC82&amp;"_"&amp;$AZ$8,データシート3!$A:$AN,MATCH("da_合計",データシート3!$A$1:$AN$1,0),0))/10^3</f>
        <v>280272.61514763354</v>
      </c>
      <c r="BK82" s="33">
        <f t="shared" si="21"/>
        <v>1436059.1338523666</v>
      </c>
      <c r="BL82" s="33">
        <f t="shared" si="22"/>
        <v>0</v>
      </c>
      <c r="BM82" s="33">
        <f t="shared" si="23"/>
        <v>1436059.1338523666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15224</v>
      </c>
      <c r="AY83" s="18" t="str">
        <f>IF(IFERROR(比較地域マスタ!$AE18,"")=0,"",IFERROR(比較地域マスタ!$AE18,""))</f>
        <v>佐渡市</v>
      </c>
      <c r="AZ83" s="16"/>
      <c r="BA83" s="22">
        <v>12</v>
      </c>
      <c r="BB83" s="22">
        <v>1</v>
      </c>
      <c r="BC83" s="18" t="str">
        <f t="shared" si="24"/>
        <v>15224</v>
      </c>
      <c r="BD83" s="18" t="str">
        <f t="shared" si="25"/>
        <v>佐渡市</v>
      </c>
      <c r="BE83" s="33">
        <f>VLOOKUP(BC83&amp;"_"&amp;$AZ$9,データシート3!A:AB,MATCH("ea_"&amp;"太陽光（建物系）"&amp;"_年間発電",データシート3!$A$1:$AB$1,0),0)/10^3+VLOOKUP(BC83&amp;"_"&amp;$AZ$9,データシート3!A:AB,MATCH("ea_"&amp;"太陽光（土地系）"&amp;"_年間発電",データシート3!$A$1:$AB$1,0),0)/10^3</f>
        <v>2483199.9560000002</v>
      </c>
      <c r="BF83" s="33">
        <f>VLOOKUP(BC83&amp;"_"&amp;$AZ$9,データシート3!A:AB,MATCH("ea_"&amp;"風力（陸上）"&amp;"_年間発電",データシート3!$A$1:$AB$1,0),0)/10^3</f>
        <v>2442735.0109999995</v>
      </c>
      <c r="BG83" s="33">
        <f>VLOOKUP(BC83&amp;"_"&amp;$AZ$9,データシート3!A:AB,MATCH("ea_"&amp;"中小水（河川）"&amp;"_年間発電",データシート3!$A$1:$AB$1,0),0)/10^3+VLOOKUP(BC83&amp;"_"&amp;$AZ$9,データシート3!A:AB,MATCH("ea_"&amp;"中小水（農業用水路）"&amp;"_年間発電",データシート3!$A$1:$AB$1,0),0)/10^3</f>
        <v>120815.141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5046750.108</v>
      </c>
      <c r="BJ83" s="33">
        <f>(VLOOKUP($BC83&amp;"_"&amp;$AZ$8,データシート3!$A:$AN,MATCH("da_合計",データシート3!$A$1:$AN$1,0),0))/10^3</f>
        <v>250473.88673428979</v>
      </c>
      <c r="BK83" s="33">
        <f t="shared" si="21"/>
        <v>4796276.22126571</v>
      </c>
      <c r="BL83" s="33">
        <f t="shared" si="22"/>
        <v>0</v>
      </c>
      <c r="BM83" s="33">
        <f t="shared" si="23"/>
        <v>4796276.22126571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15204</v>
      </c>
      <c r="AY84" s="18" t="str">
        <f>IF(IFERROR(比較地域マスタ!$AE19,"")=0,"",IFERROR(比較地域マスタ!$AE19,""))</f>
        <v>三条市</v>
      </c>
      <c r="AZ84" s="16"/>
      <c r="BA84" s="22">
        <v>13</v>
      </c>
      <c r="BB84" s="22">
        <v>1</v>
      </c>
      <c r="BC84" s="18" t="str">
        <f t="shared" si="24"/>
        <v>15204</v>
      </c>
      <c r="BD84" s="18" t="str">
        <f t="shared" si="25"/>
        <v>三条市</v>
      </c>
      <c r="BE84" s="33">
        <f>VLOOKUP(BC84&amp;"_"&amp;$AZ$9,データシート3!A:AB,MATCH("ea_"&amp;"太陽光（建物系）"&amp;"_年間発電",データシート3!$A$1:$AB$1,0),0)/10^3+VLOOKUP(BC84&amp;"_"&amp;$AZ$9,データシート3!A:AB,MATCH("ea_"&amp;"太陽光（土地系）"&amp;"_年間発電",データシート3!$A$1:$AB$1,0),0)/10^3</f>
        <v>1487305.8419999999</v>
      </c>
      <c r="BF84" s="33">
        <f>VLOOKUP(BC84&amp;"_"&amp;$AZ$9,データシート3!A:AB,MATCH("ea_"&amp;"風力（陸上）"&amp;"_年間発電",データシート3!$A$1:$AB$1,0),0)/10^3</f>
        <v>359894.90600000002</v>
      </c>
      <c r="BG84" s="33">
        <f>VLOOKUP(BC84&amp;"_"&amp;$AZ$9,データシート3!A:AB,MATCH("ea_"&amp;"中小水（河川）"&amp;"_年間発電",データシート3!$A$1:$AB$1,0),0)/10^3+VLOOKUP(BC84&amp;"_"&amp;$AZ$9,データシート3!A:AB,MATCH("ea_"&amp;"中小水（農業用水路）"&amp;"_年間発電",データシート3!$A$1:$AB$1,0),0)/10^3</f>
        <v>27638.764999999999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6778.0680000000002</v>
      </c>
      <c r="BI84" s="33">
        <f t="shared" si="26"/>
        <v>1881617.5809999998</v>
      </c>
      <c r="BJ84" s="33">
        <f>(VLOOKUP($BC84&amp;"_"&amp;$AZ$8,データシート3!$A:$AN,MATCH("da_合計",データシート3!$A$1:$AN$1,0),0))/10^3</f>
        <v>684888.83322421939</v>
      </c>
      <c r="BK84" s="33">
        <f t="shared" si="21"/>
        <v>1196728.7477757805</v>
      </c>
      <c r="BL84" s="33">
        <f t="shared" si="22"/>
        <v>0</v>
      </c>
      <c r="BM84" s="33">
        <f t="shared" si="23"/>
        <v>1196728.7477757805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15206</v>
      </c>
      <c r="AY85" s="18" t="str">
        <f>IF(IFERROR(比較地域マスタ!$AE20,"")=0,"",IFERROR(比較地域マスタ!$AE20,""))</f>
        <v>新発田市</v>
      </c>
      <c r="AZ85" s="16"/>
      <c r="BA85" s="22">
        <v>14</v>
      </c>
      <c r="BB85" s="22">
        <v>1</v>
      </c>
      <c r="BC85" s="18" t="str">
        <f t="shared" si="24"/>
        <v>15206</v>
      </c>
      <c r="BD85" s="18" t="str">
        <f t="shared" si="25"/>
        <v>新発田市</v>
      </c>
      <c r="BE85" s="33">
        <f>VLOOKUP(BC85&amp;"_"&amp;$AZ$9,データシート3!A:AB,MATCH("ea_"&amp;"太陽光（建物系）"&amp;"_年間発電",データシート3!$A$1:$AB$1,0),0)/10^3+VLOOKUP(BC85&amp;"_"&amp;$AZ$9,データシート3!A:AB,MATCH("ea_"&amp;"太陽光（土地系）"&amp;"_年間発電",データシート3!$A$1:$AB$1,0),0)/10^3</f>
        <v>3287623.5490000006</v>
      </c>
      <c r="BF85" s="33">
        <f>VLOOKUP(BC85&amp;"_"&amp;$AZ$9,データシート3!A:AB,MATCH("ea_"&amp;"風力（陸上）"&amp;"_年間発電",データシート3!$A$1:$AB$1,0),0)/10^3</f>
        <v>384578.614</v>
      </c>
      <c r="BG85" s="33">
        <f>VLOOKUP(BC85&amp;"_"&amp;$AZ$9,データシート3!A:AB,MATCH("ea_"&amp;"中小水（河川）"&amp;"_年間発電",データシート3!$A$1:$AB$1,0),0)/10^3+VLOOKUP(BC85&amp;"_"&amp;$AZ$9,データシート3!A:AB,MATCH("ea_"&amp;"中小水（農業用水路）"&amp;"_年間発電",データシート3!$A$1:$AB$1,0),0)/10^3</f>
        <v>297172.09299999999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36871.729999999996</v>
      </c>
      <c r="BI85" s="33">
        <f t="shared" si="26"/>
        <v>4006245.9860000005</v>
      </c>
      <c r="BJ85" s="33">
        <f>(VLOOKUP($BC85&amp;"_"&amp;$AZ$8,データシート3!$A:$AN,MATCH("da_合計",データシート3!$A$1:$AN$1,0),0))/10^3</f>
        <v>511532.56459215708</v>
      </c>
      <c r="BK85" s="33">
        <f t="shared" si="21"/>
        <v>3494713.4214078435</v>
      </c>
      <c r="BL85" s="33">
        <f t="shared" si="22"/>
        <v>0</v>
      </c>
      <c r="BM85" s="33">
        <f t="shared" si="23"/>
        <v>3494713.4214078435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15222</v>
      </c>
      <c r="AY86" s="18" t="str">
        <f>IF(IFERROR(比較地域マスタ!$AE21,"")=0,"",IFERROR(比較地域マスタ!$AE21,""))</f>
        <v>上越市</v>
      </c>
      <c r="AZ86" s="16"/>
      <c r="BA86" s="22">
        <v>15</v>
      </c>
      <c r="BB86" s="22">
        <v>1</v>
      </c>
      <c r="BC86" s="18" t="str">
        <f t="shared" si="24"/>
        <v>15222</v>
      </c>
      <c r="BD86" s="18" t="str">
        <f t="shared" si="25"/>
        <v>上越市</v>
      </c>
      <c r="BE86" s="33">
        <f>VLOOKUP(BC86&amp;"_"&amp;$AZ$9,データシート3!A:AB,MATCH("ea_"&amp;"太陽光（建物系）"&amp;"_年間発電",データシート3!$A$1:$AB$1,0),0)/10^3+VLOOKUP(BC86&amp;"_"&amp;$AZ$9,データシート3!A:AB,MATCH("ea_"&amp;"太陽光（土地系）"&amp;"_年間発電",データシート3!$A$1:$AB$1,0),0)/10^3</f>
        <v>4636650.1899999995</v>
      </c>
      <c r="BF86" s="33">
        <f>VLOOKUP(BC86&amp;"_"&amp;$AZ$9,データシート3!A:AB,MATCH("ea_"&amp;"風力（陸上）"&amp;"_年間発電",データシート3!$A$1:$AB$1,0),0)/10^3</f>
        <v>783089.7</v>
      </c>
      <c r="BG86" s="33">
        <f>VLOOKUP(BC86&amp;"_"&amp;$AZ$9,データシート3!A:AB,MATCH("ea_"&amp;"中小水（河川）"&amp;"_年間発電",データシート3!$A$1:$AB$1,0),0)/10^3+VLOOKUP(BC86&amp;"_"&amp;$AZ$9,データシート3!A:AB,MATCH("ea_"&amp;"中小水（農業用水路）"&amp;"_年間発電",データシート3!$A$1:$AB$1,0),0)/10^3</f>
        <v>214800.217</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1134828.071</v>
      </c>
      <c r="BI86" s="33">
        <f t="shared" si="26"/>
        <v>6769368.1779999994</v>
      </c>
      <c r="BJ86" s="33">
        <f>(VLOOKUP($BC86&amp;"_"&amp;$AZ$8,データシート3!$A:$AN,MATCH("da_合計",データシート3!$A$1:$AN$1,0),0))/10^3</f>
        <v>1351303.8383602239</v>
      </c>
      <c r="BK86" s="33">
        <f t="shared" si="21"/>
        <v>5418064.3396397755</v>
      </c>
      <c r="BL86" s="33">
        <f t="shared" si="22"/>
        <v>0</v>
      </c>
      <c r="BM86" s="33">
        <f t="shared" si="23"/>
        <v>5418064.3396397755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15307</v>
      </c>
      <c r="AY87" s="18" t="str">
        <f>IF(IFERROR(比較地域マスタ!$AE22,"")=0,"",IFERROR(比較地域マスタ!$AE22,""))</f>
        <v>聖籠町</v>
      </c>
      <c r="AZ87" s="16"/>
      <c r="BA87" s="22">
        <v>16</v>
      </c>
      <c r="BB87" s="22">
        <v>1</v>
      </c>
      <c r="BC87" s="18" t="str">
        <f t="shared" si="24"/>
        <v>15307</v>
      </c>
      <c r="BD87" s="18" t="str">
        <f t="shared" si="25"/>
        <v>聖籠町</v>
      </c>
      <c r="BE87" s="33">
        <f>VLOOKUP(BC87&amp;"_"&amp;$AZ$9,データシート3!A:AB,MATCH("ea_"&amp;"太陽光（建物系）"&amp;"_年間発電",データシート3!$A$1:$AB$1,0),0)/10^3+VLOOKUP(BC87&amp;"_"&amp;$AZ$9,データシート3!A:AB,MATCH("ea_"&amp;"太陽光（土地系）"&amp;"_年間発電",データシート3!$A$1:$AB$1,0),0)/10^3</f>
        <v>405014.68799999997</v>
      </c>
      <c r="BF87" s="33">
        <f>VLOOKUP(BC87&amp;"_"&amp;$AZ$9,データシート3!A:AB,MATCH("ea_"&amp;"風力（陸上）"&amp;"_年間発電",データシート3!$A$1:$AB$1,0),0)/10^3</f>
        <v>323.59100000000001</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11962.550999999999</v>
      </c>
      <c r="BI87" s="33">
        <f t="shared" si="26"/>
        <v>417300.82999999996</v>
      </c>
      <c r="BJ87" s="33">
        <f>(VLOOKUP($BC87&amp;"_"&amp;$AZ$8,データシート3!$A:$AN,MATCH("da_合計",データシート3!$A$1:$AN$1,0),0))/10^3</f>
        <v>244848.85099658891</v>
      </c>
      <c r="BK87" s="33">
        <f t="shared" si="21"/>
        <v>172451.97900341105</v>
      </c>
      <c r="BL87" s="33">
        <f t="shared" si="22"/>
        <v>0</v>
      </c>
      <c r="BM87" s="33">
        <f t="shared" si="23"/>
        <v>172451.97900341105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15581</v>
      </c>
      <c r="AY88" s="18" t="str">
        <f>IF(IFERROR(比較地域マスタ!$AE23,"")=0,"",IFERROR(比較地域マスタ!$AE23,""))</f>
        <v>関川村</v>
      </c>
      <c r="AZ88" s="16"/>
      <c r="BA88" s="22">
        <v>17</v>
      </c>
      <c r="BB88" s="22">
        <v>1</v>
      </c>
      <c r="BC88" s="18" t="str">
        <f t="shared" si="24"/>
        <v>15581</v>
      </c>
      <c r="BD88" s="18" t="str">
        <f t="shared" si="25"/>
        <v>関川村</v>
      </c>
      <c r="BE88" s="33">
        <f>VLOOKUP(BC88&amp;"_"&amp;$AZ$9,データシート3!A:AB,MATCH("ea_"&amp;"太陽光（建物系）"&amp;"_年間発電",データシート3!$A$1:$AB$1,0),0)/10^3+VLOOKUP(BC88&amp;"_"&amp;$AZ$9,データシート3!A:AB,MATCH("ea_"&amp;"太陽光（土地系）"&amp;"_年間発電",データシート3!$A$1:$AB$1,0),0)/10^3</f>
        <v>200710.42199999999</v>
      </c>
      <c r="BF88" s="33">
        <f>VLOOKUP(BC88&amp;"_"&amp;$AZ$9,データシート3!A:AB,MATCH("ea_"&amp;"風力（陸上）"&amp;"_年間発電",データシート3!$A$1:$AB$1,0),0)/10^3</f>
        <v>816039.29</v>
      </c>
      <c r="BG88" s="33">
        <f>VLOOKUP(BC88&amp;"_"&amp;$AZ$9,データシート3!A:AB,MATCH("ea_"&amp;"中小水（河川）"&amp;"_年間発電",データシート3!$A$1:$AB$1,0),0)/10^3+VLOOKUP(BC88&amp;"_"&amp;$AZ$9,データシート3!A:AB,MATCH("ea_"&amp;"中小水（農業用水路）"&amp;"_年間発電",データシート3!$A$1:$AB$1,0),0)/10^3</f>
        <v>279923.886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1296673.598</v>
      </c>
      <c r="BJ88" s="33">
        <f>(VLOOKUP($BC88&amp;"_"&amp;$AZ$8,データシート3!$A:$AN,MATCH("da_合計",データシート3!$A$1:$AN$1,0),0))/10^3</f>
        <v>24544.37913549726</v>
      </c>
      <c r="BK88" s="33">
        <f t="shared" si="21"/>
        <v>1272129.2188645029</v>
      </c>
      <c r="BL88" s="33">
        <f t="shared" si="22"/>
        <v>0</v>
      </c>
      <c r="BM88" s="33">
        <f t="shared" si="23"/>
        <v>1272129.2188645029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15227</v>
      </c>
      <c r="AY89" s="18" t="str">
        <f>IF(IFERROR(比較地域マスタ!$AE24,"")=0,"",IFERROR(比較地域マスタ!$AE24,""))</f>
        <v>胎内市</v>
      </c>
      <c r="AZ89" s="16"/>
      <c r="BA89" s="22">
        <v>18</v>
      </c>
      <c r="BB89" s="22">
        <v>1</v>
      </c>
      <c r="BC89" s="18" t="str">
        <f t="shared" si="24"/>
        <v>15227</v>
      </c>
      <c r="BD89" s="18" t="str">
        <f t="shared" si="25"/>
        <v>胎内市</v>
      </c>
      <c r="BE89" s="33">
        <f>VLOOKUP(BC89&amp;"_"&amp;$AZ$9,データシート3!A:AB,MATCH("ea_"&amp;"太陽光（建物系）"&amp;"_年間発電",データシート3!$A$1:$AB$1,0),0)/10^3+VLOOKUP(BC89&amp;"_"&amp;$AZ$9,データシート3!A:AB,MATCH("ea_"&amp;"太陽光（土地系）"&amp;"_年間発電",データシート3!$A$1:$AB$1,0),0)/10^3</f>
        <v>1249767.986</v>
      </c>
      <c r="BF89" s="33">
        <f>VLOOKUP(BC89&amp;"_"&amp;$AZ$9,データシート3!A:AB,MATCH("ea_"&amp;"風力（陸上）"&amp;"_年間発電",データシート3!$A$1:$AB$1,0),0)/10^3</f>
        <v>268795.93699999998</v>
      </c>
      <c r="BG89" s="33">
        <f>VLOOKUP(BC89&amp;"_"&amp;$AZ$9,データシート3!A:AB,MATCH("ea_"&amp;"中小水（河川）"&amp;"_年間発電",データシート3!$A$1:$AB$1,0),0)/10^3+VLOOKUP(BC89&amp;"_"&amp;$AZ$9,データシート3!A:AB,MATCH("ea_"&amp;"中小水（農業用水路）"&amp;"_年間発電",データシート3!$A$1:$AB$1,0),0)/10^3</f>
        <v>65331.663999999997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105778.08100000002</v>
      </c>
      <c r="BI89" s="33">
        <f t="shared" si="26"/>
        <v>1689673.6680000001</v>
      </c>
      <c r="BJ89" s="33">
        <f>(VLOOKUP($BC89&amp;"_"&amp;$AZ$8,データシート3!$A:$AN,MATCH("da_合計",データシート3!$A$1:$AN$1,0),0))/10^3</f>
        <v>226805.18791551911</v>
      </c>
      <c r="BK89" s="33">
        <f t="shared" si="21"/>
        <v>1462868.480084481</v>
      </c>
      <c r="BL89" s="33">
        <f t="shared" si="22"/>
        <v>0</v>
      </c>
      <c r="BM89" s="33">
        <f t="shared" si="23"/>
        <v>1462868.480084481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15361</v>
      </c>
      <c r="AY90" s="18" t="str">
        <f>IF(IFERROR(比較地域マスタ!$AE25,"")=0,"",IFERROR(比較地域マスタ!$AE25,""))</f>
        <v>田上町</v>
      </c>
      <c r="AZ90" s="16"/>
      <c r="BA90" s="22">
        <v>19</v>
      </c>
      <c r="BB90" s="22">
        <v>1</v>
      </c>
      <c r="BC90" s="18" t="str">
        <f t="shared" si="24"/>
        <v>15361</v>
      </c>
      <c r="BD90" s="18" t="str">
        <f t="shared" si="25"/>
        <v>田上町</v>
      </c>
      <c r="BE90" s="33">
        <f>VLOOKUP(BC90&amp;"_"&amp;$AZ$9,データシート3!A:AB,MATCH("ea_"&amp;"太陽光（建物系）"&amp;"_年間発電",データシート3!$A$1:$AB$1,0),0)/10^3+VLOOKUP(BC90&amp;"_"&amp;$AZ$9,データシート3!A:AB,MATCH("ea_"&amp;"太陽光（土地系）"&amp;"_年間発電",データシート3!$A$1:$AB$1,0),0)/10^3</f>
        <v>120929.92300000001</v>
      </c>
      <c r="BF90" s="33">
        <f>VLOOKUP(BC90&amp;"_"&amp;$AZ$9,データシート3!A:AB,MATCH("ea_"&amp;"風力（陸上）"&amp;"_年間発電",データシート3!$A$1:$AB$1,0),0)/10^3</f>
        <v>35515.021000000001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2608.7979999999993</v>
      </c>
      <c r="BI90" s="33">
        <f t="shared" si="26"/>
        <v>159053.74200000003</v>
      </c>
      <c r="BJ90" s="33">
        <f>(VLOOKUP($BC90&amp;"_"&amp;$AZ$8,データシート3!$A:$AN,MATCH("da_合計",データシート3!$A$1:$AN$1,0),0))/10^3</f>
        <v>48711.441641853125</v>
      </c>
      <c r="BK90" s="33">
        <f t="shared" si="21"/>
        <v>110342.30035814689</v>
      </c>
      <c r="BL90" s="33">
        <f t="shared" si="22"/>
        <v>0</v>
      </c>
      <c r="BM90" s="33">
        <f t="shared" si="23"/>
        <v>110342.30035814689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15482</v>
      </c>
      <c r="AY91" s="18" t="str">
        <f>IF(IFERROR(比較地域マスタ!$AE26,"")=0,"",IFERROR(比較地域マスタ!$AE26,""))</f>
        <v>津南町</v>
      </c>
      <c r="BA91" s="22">
        <v>20</v>
      </c>
      <c r="BB91" s="22">
        <v>1</v>
      </c>
      <c r="BC91" s="18" t="str">
        <f t="shared" si="24"/>
        <v>15482</v>
      </c>
      <c r="BD91" s="18" t="str">
        <f t="shared" si="25"/>
        <v>津南町</v>
      </c>
      <c r="BE91" s="33">
        <f>VLOOKUP(BC91&amp;"_"&amp;$AZ$9,データシート3!A:AB,MATCH("ea_"&amp;"太陽光（建物系）"&amp;"_年間発電",データシート3!$A$1:$AB$1,0),0)/10^3+VLOOKUP(BC91&amp;"_"&amp;$AZ$9,データシート3!A:AB,MATCH("ea_"&amp;"太陽光（土地系）"&amp;"_年間発電",データシート3!$A$1:$AB$1,0),0)/10^3</f>
        <v>526414.31400000001</v>
      </c>
      <c r="BF91" s="33">
        <f>VLOOKUP(BC91&amp;"_"&amp;$AZ$9,データシート3!A:AB,MATCH("ea_"&amp;"風力（陸上）"&amp;"_年間発電",データシート3!$A$1:$AB$1,0),0)/10^3</f>
        <v>80988.845000000001</v>
      </c>
      <c r="BG91" s="33">
        <f>VLOOKUP(BC91&amp;"_"&amp;$AZ$9,データシート3!A:AB,MATCH("ea_"&amp;"中小水（河川）"&amp;"_年間発電",データシート3!$A$1:$AB$1,0),0)/10^3+VLOOKUP(BC91&amp;"_"&amp;$AZ$9,データシート3!A:AB,MATCH("ea_"&amp;"中小水（農業用水路）"&amp;"_年間発電",データシート3!$A$1:$AB$1,0),0)/10^3</f>
        <v>173002.88499999995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412896.658</v>
      </c>
      <c r="BI91" s="33">
        <f t="shared" si="26"/>
        <v>1193302.702</v>
      </c>
      <c r="BJ91" s="33">
        <f>(VLOOKUP($BC91&amp;"_"&amp;$AZ$8,データシート3!$A:$AN,MATCH("da_合計",データシート3!$A$1:$AN$1,0),0))/10^3</f>
        <v>47422.635254363035</v>
      </c>
      <c r="BK91" s="33">
        <f t="shared" si="21"/>
        <v>1145880.066745637</v>
      </c>
      <c r="BL91" s="33">
        <f t="shared" si="22"/>
        <v>0</v>
      </c>
      <c r="BM91" s="33">
        <f t="shared" si="23"/>
        <v>1145880.066745637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15213</v>
      </c>
      <c r="AY92" s="18" t="str">
        <f>IF(IFERROR(比較地域マスタ!$AE27,"")=0,"",IFERROR(比較地域マスタ!$AE27,""))</f>
        <v>燕市</v>
      </c>
      <c r="AZ92" s="16"/>
      <c r="BA92" s="22">
        <v>21</v>
      </c>
      <c r="BB92" s="22">
        <v>1</v>
      </c>
      <c r="BC92" s="18" t="str">
        <f t="shared" si="24"/>
        <v>15213</v>
      </c>
      <c r="BD92" s="18" t="str">
        <f t="shared" si="25"/>
        <v>燕市</v>
      </c>
      <c r="BE92" s="33">
        <f>VLOOKUP(BC92&amp;"_"&amp;$AZ$9,データシート3!A:AB,MATCH("ea_"&amp;"太陽光（建物系）"&amp;"_年間発電",データシート3!$A$1:$AB$1,0),0)/10^3+VLOOKUP(BC92&amp;"_"&amp;$AZ$9,データシート3!A:AB,MATCH("ea_"&amp;"太陽光（土地系）"&amp;"_年間発電",データシート3!$A$1:$AB$1,0),0)/10^3</f>
        <v>998484.18699999992</v>
      </c>
      <c r="BF92" s="33">
        <f>VLOOKUP(BC92&amp;"_"&amp;$AZ$9,データシート3!A:AB,MATCH("ea_"&amp;"風力（陸上）"&amp;"_年間発電",データシート3!$A$1:$AB$1,0),0)/10^3</f>
        <v>1617.9570000000001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9349.0920000000024</v>
      </c>
      <c r="BI92" s="33">
        <f t="shared" si="26"/>
        <v>1009451.2359999999</v>
      </c>
      <c r="BJ92" s="33">
        <f>(VLOOKUP($BC92&amp;"_"&amp;$AZ$8,データシート3!$A:$AN,MATCH("da_合計",データシート3!$A$1:$AN$1,0),0))/10^3</f>
        <v>722724.81728464551</v>
      </c>
      <c r="BK92" s="33">
        <f>BI92-BJ92</f>
        <v>286726.4187153544</v>
      </c>
      <c r="BL92" s="33">
        <f t="shared" si="22"/>
        <v>0</v>
      </c>
      <c r="BM92" s="33">
        <f t="shared" si="23"/>
        <v>286726.4187153544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15210</v>
      </c>
      <c r="AY93" s="18" t="str">
        <f>IF(IFERROR(比較地域マスタ!$AE28,"")=0,"",IFERROR(比較地域マスタ!$AE28,""))</f>
        <v>十日町市</v>
      </c>
      <c r="AZ93" s="16"/>
      <c r="BA93" s="22">
        <v>22</v>
      </c>
      <c r="BB93" s="22">
        <v>1</v>
      </c>
      <c r="BC93" s="18" t="str">
        <f t="shared" si="24"/>
        <v>15210</v>
      </c>
      <c r="BD93" s="18" t="str">
        <f t="shared" si="25"/>
        <v>十日町市</v>
      </c>
      <c r="BE93" s="33">
        <f>VLOOKUP(BC93&amp;"_"&amp;$AZ$9,データシート3!A:AB,MATCH("ea_"&amp;"太陽光（建物系）"&amp;"_年間発電",データシート3!$A$1:$AB$1,0),0)/10^3+VLOOKUP(BC93&amp;"_"&amp;$AZ$9,データシート3!A:AB,MATCH("ea_"&amp;"太陽光（土地系）"&amp;"_年間発電",データシート3!$A$1:$AB$1,0),0)/10^3</f>
        <v>1151231.1340000001</v>
      </c>
      <c r="BF93" s="33">
        <f>VLOOKUP(BC93&amp;"_"&amp;$AZ$9,データシート3!A:AB,MATCH("ea_"&amp;"風力（陸上）"&amp;"_年間発電",データシート3!$A$1:$AB$1,0),0)/10^3</f>
        <v>511594.24800000002</v>
      </c>
      <c r="BG93" s="33">
        <f>VLOOKUP(BC93&amp;"_"&amp;$AZ$9,データシート3!A:AB,MATCH("ea_"&amp;"中小水（河川）"&amp;"_年間発電",データシート3!$A$1:$AB$1,0),0)/10^3+VLOOKUP(BC93&amp;"_"&amp;$AZ$9,データシート3!A:AB,MATCH("ea_"&amp;"中小水（農業用水路）"&amp;"_年間発電",データシート3!$A$1:$AB$1,0),0)/10^3</f>
        <v>388574.18399999995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762622.23000000021</v>
      </c>
      <c r="BI93" s="33">
        <f t="shared" si="26"/>
        <v>2814021.7960000001</v>
      </c>
      <c r="BJ93" s="33">
        <f>(VLOOKUP($BC93&amp;"_"&amp;$AZ$8,データシート3!$A:$AN,MATCH("da_合計",データシート3!$A$1:$AN$1,0),0))/10^3</f>
        <v>235755.53453236652</v>
      </c>
      <c r="BK93" s="33">
        <f t="shared" si="21"/>
        <v>2578266.2614676338</v>
      </c>
      <c r="BL93" s="33">
        <f t="shared" si="22"/>
        <v>0</v>
      </c>
      <c r="BM93" s="33">
        <f t="shared" si="23"/>
        <v>2578266.2614676338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15202</v>
      </c>
      <c r="AY94" s="18" t="str">
        <f>IF(IFERROR(比較地域マスタ!$AE29,"")=0,"",IFERROR(比較地域マスタ!$AE29,""))</f>
        <v>長岡市</v>
      </c>
      <c r="AZ94" s="16"/>
      <c r="BA94" s="22">
        <v>23</v>
      </c>
      <c r="BB94" s="22">
        <v>1</v>
      </c>
      <c r="BC94" s="18" t="str">
        <f t="shared" si="24"/>
        <v>15202</v>
      </c>
      <c r="BD94" s="18" t="str">
        <f t="shared" si="25"/>
        <v>長岡市</v>
      </c>
      <c r="BE94" s="33">
        <f>VLOOKUP(BC94&amp;"_"&amp;$AZ$9,データシート3!A:AB,MATCH("ea_"&amp;"太陽光（建物系）"&amp;"_年間発電",データシート3!$A$1:$AB$1,0),0)/10^3+VLOOKUP(BC94&amp;"_"&amp;$AZ$9,データシート3!A:AB,MATCH("ea_"&amp;"太陽光（土地系）"&amp;"_年間発電",データシート3!$A$1:$AB$1,0),0)/10^3</f>
        <v>2834917.6119999997</v>
      </c>
      <c r="BF94" s="33">
        <f>VLOOKUP(BC94&amp;"_"&amp;$AZ$9,データシート3!A:AB,MATCH("ea_"&amp;"風力（陸上）"&amp;"_年間発電",データシート3!$A$1:$AB$1,0),0)/10^3</f>
        <v>442473.35499999992</v>
      </c>
      <c r="BG94" s="33">
        <f>VLOOKUP(BC94&amp;"_"&amp;$AZ$9,データシート3!A:AB,MATCH("ea_"&amp;"中小水（河川）"&amp;"_年間発電",データシート3!$A$1:$AB$1,0),0)/10^3+VLOOKUP(BC94&amp;"_"&amp;$AZ$9,データシート3!A:AB,MATCH("ea_"&amp;"中小水（農業用水路）"&amp;"_年間発電",データシート3!$A$1:$AB$1,0),0)/10^3</f>
        <v>71427.133000000002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467151.71400000004</v>
      </c>
      <c r="BI94" s="33">
        <f t="shared" si="26"/>
        <v>3815969.8139999998</v>
      </c>
      <c r="BJ94" s="33">
        <f>(VLOOKUP($BC94&amp;"_"&amp;$AZ$8,データシート3!$A:$AN,MATCH("da_合計",データシート3!$A$1:$AN$1,0),0))/10^3</f>
        <v>1779181.8359732782</v>
      </c>
      <c r="BK94" s="33">
        <f t="shared" si="21"/>
        <v>2036787.9780267216</v>
      </c>
      <c r="BL94" s="33">
        <f t="shared" si="22"/>
        <v>0</v>
      </c>
      <c r="BM94" s="33">
        <f t="shared" si="23"/>
        <v>2036787.9780267216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15100</v>
      </c>
      <c r="AY95" s="18" t="str">
        <f>IF(IFERROR(比較地域マスタ!$AE30,"")=0,"",IFERROR(比較地域マスタ!$AE30,""))</f>
        <v>新潟市</v>
      </c>
      <c r="AZ95" s="16"/>
      <c r="BA95" s="22">
        <v>24</v>
      </c>
      <c r="BB95" s="22">
        <v>1</v>
      </c>
      <c r="BC95" s="18" t="str">
        <f t="shared" si="24"/>
        <v>15100</v>
      </c>
      <c r="BD95" s="18" t="str">
        <f t="shared" si="25"/>
        <v>新潟市</v>
      </c>
      <c r="BE95" s="33">
        <f>VLOOKUP(BC95&amp;"_"&amp;$AZ$9,データシート3!A:AB,MATCH("ea_"&amp;"太陽光（建物系）"&amp;"_年間発電",データシート3!$A$1:$AB$1,0),0)/10^3+VLOOKUP(BC95&amp;"_"&amp;$AZ$9,データシート3!A:AB,MATCH("ea_"&amp;"太陽光（土地系）"&amp;"_年間発電",データシート3!$A$1:$AB$1,0),0)/10^3</f>
        <v>5532434.2780000009</v>
      </c>
      <c r="BF95" s="33">
        <f>VLOOKUP(BC95&amp;"_"&amp;$AZ$9,データシート3!A:AB,MATCH("ea_"&amp;"風力（陸上）"&amp;"_年間発電",データシート3!$A$1:$AB$1,0),0)/10^3</f>
        <v>167432.14199999999</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194576.13500000001</v>
      </c>
      <c r="BI95" s="33">
        <f t="shared" si="26"/>
        <v>5894442.5550000006</v>
      </c>
      <c r="BJ95" s="33">
        <f>(VLOOKUP($BC95&amp;"_"&amp;$AZ$8,データシート3!$A:$AN,MATCH("da_合計",データシート3!$A$1:$AN$1,0),0))/10^3</f>
        <v>4739992.4551993702</v>
      </c>
      <c r="BK95" s="33">
        <f t="shared" si="21"/>
        <v>1154450.0998006305</v>
      </c>
      <c r="BL95" s="33">
        <f t="shared" si="22"/>
        <v>0</v>
      </c>
      <c r="BM95" s="33">
        <f t="shared" si="23"/>
        <v>1154450.0998006305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15211</v>
      </c>
      <c r="AY96" s="18" t="str">
        <f>IF(IFERROR(比較地域マスタ!$AE31,"")=0,"",IFERROR(比較地域マスタ!$AE31,""))</f>
        <v>見附市</v>
      </c>
      <c r="AZ96" s="16"/>
      <c r="BA96" s="22">
        <v>25</v>
      </c>
      <c r="BB96" s="22">
        <v>1</v>
      </c>
      <c r="BC96" s="18" t="str">
        <f t="shared" si="24"/>
        <v>15211</v>
      </c>
      <c r="BD96" s="18" t="str">
        <f t="shared" si="25"/>
        <v>見附市</v>
      </c>
      <c r="BE96" s="33">
        <f>VLOOKUP(BC96&amp;"_"&amp;$AZ$9,データシート3!A:AB,MATCH("ea_"&amp;"太陽光（建物系）"&amp;"_年間発電",データシート3!$A$1:$AB$1,0),0)/10^3+VLOOKUP(BC96&amp;"_"&amp;$AZ$9,データシート3!A:AB,MATCH("ea_"&amp;"太陽光（土地系）"&amp;"_年間発電",データシート3!$A$1:$AB$1,0),0)/10^3</f>
        <v>681268.91399999987</v>
      </c>
      <c r="BF96" s="33">
        <f>VLOOKUP(BC96&amp;"_"&amp;$AZ$9,データシート3!A:AB,MATCH("ea_"&amp;"風力（陸上）"&amp;"_年間発電",データシート3!$A$1:$AB$1,0),0)/10^3</f>
        <v>5015.6660000000002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9128.34</v>
      </c>
      <c r="BI96" s="33">
        <f t="shared" si="26"/>
        <v>695412.91999999981</v>
      </c>
      <c r="BJ96" s="33">
        <f>(VLOOKUP($BC96&amp;"_"&amp;$AZ$8,データシート3!$A:$AN,MATCH("da_合計",データシート3!$A$1:$AN$1,0),0))/10^3</f>
        <v>284240.52832932078</v>
      </c>
      <c r="BK96" s="33">
        <f t="shared" si="21"/>
        <v>411172.39167067903</v>
      </c>
      <c r="BL96" s="33">
        <f t="shared" si="22"/>
        <v>0</v>
      </c>
      <c r="BM96" s="33">
        <f t="shared" si="23"/>
        <v>411172.39167067903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15226</v>
      </c>
      <c r="AY97" s="18" t="str">
        <f>IF(IFERROR(比較地域マスタ!$AE32,"")=0,"",IFERROR(比較地域マスタ!$AE32,""))</f>
        <v>南魚沼市</v>
      </c>
      <c r="AZ97" s="16"/>
      <c r="BA97" s="22">
        <v>26</v>
      </c>
      <c r="BB97" s="22">
        <v>1</v>
      </c>
      <c r="BC97" s="18" t="str">
        <f t="shared" si="24"/>
        <v>15226</v>
      </c>
      <c r="BD97" s="18" t="str">
        <f t="shared" si="25"/>
        <v>南魚沼市</v>
      </c>
      <c r="BE97" s="33">
        <f>VLOOKUP(BC97&amp;"_"&amp;$AZ$9,データシート3!A:AB,MATCH("ea_"&amp;"太陽光（建物系）"&amp;"_年間発電",データシート3!$A$1:$AB$1,0),0)/10^3+VLOOKUP(BC97&amp;"_"&amp;$AZ$9,データシート3!A:AB,MATCH("ea_"&amp;"太陽光（土地系）"&amp;"_年間発電",データシート3!$A$1:$AB$1,0),0)/10^3</f>
        <v>1447088.385</v>
      </c>
      <c r="BF97" s="33">
        <f>VLOOKUP(BC97&amp;"_"&amp;$AZ$9,データシート3!A:AB,MATCH("ea_"&amp;"風力（陸上）"&amp;"_年間発電",データシート3!$A$1:$AB$1,0),0)/10^3</f>
        <v>196463.557</v>
      </c>
      <c r="BG97" s="33">
        <f>VLOOKUP(BC97&amp;"_"&amp;$AZ$9,データシート3!A:AB,MATCH("ea_"&amp;"中小水（河川）"&amp;"_年間発電",データシート3!$A$1:$AB$1,0),0)/10^3+VLOOKUP(BC97&amp;"_"&amp;$AZ$9,データシート3!A:AB,MATCH("ea_"&amp;"中小水（農業用水路）"&amp;"_年間発電",データシート3!$A$1:$AB$1,0),0)/10^3</f>
        <v>537286.13199999987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1944.0889999999999</v>
      </c>
      <c r="BI97" s="33">
        <f t="shared" si="26"/>
        <v>2182782.1630000002</v>
      </c>
      <c r="BJ97" s="33">
        <f>(VLOOKUP($BC97&amp;"_"&amp;$AZ$8,データシート3!$A:$AN,MATCH("da_合計",データシート3!$A$1:$AN$1,0),0))/10^3</f>
        <v>311048.6270104429</v>
      </c>
      <c r="BK97" s="33">
        <f t="shared" si="21"/>
        <v>1871733.5359895574</v>
      </c>
      <c r="BL97" s="33">
        <f t="shared" si="22"/>
        <v>0</v>
      </c>
      <c r="BM97" s="33">
        <f t="shared" si="23"/>
        <v>1871733.5359895574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15217</v>
      </c>
      <c r="AY98" s="18" t="str">
        <f>IF(IFERROR(比較地域マスタ!$AE33,"")=0,"",IFERROR(比較地域マスタ!$AE33,""))</f>
        <v>妙高市</v>
      </c>
      <c r="AZ98" s="16"/>
      <c r="BA98" s="22">
        <v>27</v>
      </c>
      <c r="BB98" s="22">
        <v>1</v>
      </c>
      <c r="BC98" s="18" t="str">
        <f t="shared" si="24"/>
        <v>15217</v>
      </c>
      <c r="BD98" s="18" t="str">
        <f t="shared" si="25"/>
        <v>妙高市</v>
      </c>
      <c r="BE98" s="33">
        <f>VLOOKUP(BC98&amp;"_"&amp;$AZ$9,データシート3!A:AB,MATCH("ea_"&amp;"太陽光（建物系）"&amp;"_年間発電",データシート3!$A$1:$AB$1,0),0)/10^3+VLOOKUP(BC98&amp;"_"&amp;$AZ$9,データシート3!A:AB,MATCH("ea_"&amp;"太陽光（土地系）"&amp;"_年間発電",データシート3!$A$1:$AB$1,0),0)/10^3</f>
        <v>711904.21200000006</v>
      </c>
      <c r="BF98" s="33">
        <f>VLOOKUP(BC98&amp;"_"&amp;$AZ$9,データシート3!A:AB,MATCH("ea_"&amp;"風力（陸上）"&amp;"_年間発電",データシート3!$A$1:$AB$1,0),0)/10^3</f>
        <v>375827.76699999999</v>
      </c>
      <c r="BG98" s="33">
        <f>VLOOKUP(BC98&amp;"_"&amp;$AZ$9,データシート3!A:AB,MATCH("ea_"&amp;"中小水（河川）"&amp;"_年間発電",データシート3!$A$1:$AB$1,0),0)/10^3+VLOOKUP(BC98&amp;"_"&amp;$AZ$9,データシート3!A:AB,MATCH("ea_"&amp;"中小水（農業用水路）"&amp;"_年間発電",データシート3!$A$1:$AB$1,0),0)/10^3</f>
        <v>285284.81800000003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5210469.404000001</v>
      </c>
      <c r="BI98" s="33">
        <f t="shared" si="26"/>
        <v>6583486.2010000013</v>
      </c>
      <c r="BJ98" s="33">
        <f>(VLOOKUP($BC98&amp;"_"&amp;$AZ$8,データシート3!$A:$AN,MATCH("da_合計",データシート3!$A$1:$AN$1,0),0))/10^3</f>
        <v>250614.56173194843</v>
      </c>
      <c r="BK98" s="33">
        <f t="shared" si="21"/>
        <v>6332871.6392680528</v>
      </c>
      <c r="BL98" s="33">
        <f t="shared" si="22"/>
        <v>0</v>
      </c>
      <c r="BM98" s="33">
        <f t="shared" si="23"/>
        <v>6332871.6392680528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15212</v>
      </c>
      <c r="AY99" s="18" t="str">
        <f>IF(IFERROR(比較地域マスタ!$AE34,"")=0,"",IFERROR(比較地域マスタ!$AE34,""))</f>
        <v>村上市</v>
      </c>
      <c r="AZ99" s="16"/>
      <c r="BA99" s="22">
        <v>28</v>
      </c>
      <c r="BB99" s="22">
        <v>1</v>
      </c>
      <c r="BC99" s="18" t="str">
        <f t="shared" si="24"/>
        <v>15212</v>
      </c>
      <c r="BD99" s="18" t="str">
        <f t="shared" si="25"/>
        <v>村上市</v>
      </c>
      <c r="BE99" s="33">
        <f>VLOOKUP(BC99&amp;"_"&amp;$AZ$9,データシート3!A:AB,MATCH("ea_"&amp;"太陽光（建物系）"&amp;"_年間発電",データシート3!$A$1:$AB$1,0),0)/10^3+VLOOKUP(BC99&amp;"_"&amp;$AZ$9,データシート3!A:AB,MATCH("ea_"&amp;"太陽光（土地系）"&amp;"_年間発電",データシート3!$A$1:$AB$1,0),0)/10^3</f>
        <v>1432960.4609999999</v>
      </c>
      <c r="BF99" s="33">
        <f>VLOOKUP(BC99&amp;"_"&amp;$AZ$9,データシート3!A:AB,MATCH("ea_"&amp;"風力（陸上）"&amp;"_年間発電",データシート3!$A$1:$AB$1,0),0)/10^3</f>
        <v>1246506.92</v>
      </c>
      <c r="BG99" s="33">
        <f>VLOOKUP(BC99&amp;"_"&amp;$AZ$9,データシート3!A:AB,MATCH("ea_"&amp;"中小水（河川）"&amp;"_年間発電",データシート3!$A$1:$AB$1,0),0)/10^3+VLOOKUP(BC99&amp;"_"&amp;$AZ$9,データシート3!A:AB,MATCH("ea_"&amp;"中小水（農業用水路）"&amp;"_年間発電",データシート3!$A$1:$AB$1,0),0)/10^3</f>
        <v>270596.82199999999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2623.7599999999993</v>
      </c>
      <c r="BI99" s="33">
        <f t="shared" si="26"/>
        <v>2952687.963</v>
      </c>
      <c r="BJ99" s="33">
        <f>(VLOOKUP($BC99&amp;"_"&amp;$AZ$8,データシート3!$A:$AN,MATCH("da_合計",データシート3!$A$1:$AN$1,0),0))/10^3</f>
        <v>290099.65546916163</v>
      </c>
      <c r="BK99" s="33">
        <f t="shared" si="21"/>
        <v>2662588.3075308385</v>
      </c>
      <c r="BL99" s="33">
        <f t="shared" si="22"/>
        <v>0</v>
      </c>
      <c r="BM99" s="33">
        <f t="shared" si="23"/>
        <v>2662588.3075308385</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15342</v>
      </c>
      <c r="AY100" s="18" t="str">
        <f>IF(IFERROR(比較地域マスタ!$AE35,"")=0,"",IFERROR(比較地域マスタ!$AE35,""))</f>
        <v>弥彦村</v>
      </c>
      <c r="AZ100" s="16"/>
      <c r="BA100" s="22">
        <v>29</v>
      </c>
      <c r="BB100" s="22">
        <v>1</v>
      </c>
      <c r="BC100" s="18" t="str">
        <f t="shared" si="24"/>
        <v>15342</v>
      </c>
      <c r="BD100" s="18" t="str">
        <f t="shared" si="25"/>
        <v>弥彦村</v>
      </c>
      <c r="BE100" s="33">
        <f>VLOOKUP(BC100&amp;"_"&amp;$AZ$9,データシート3!A:AB,MATCH("ea_"&amp;"太陽光（建物系）"&amp;"_年間発電",データシート3!$A$1:$AB$1,0),0)/10^3+VLOOKUP(BC100&amp;"_"&amp;$AZ$9,データシート3!A:AB,MATCH("ea_"&amp;"太陽光（土地系）"&amp;"_年間発電",データシート3!$A$1:$AB$1,0),0)/10^3</f>
        <v>93427.482000000004</v>
      </c>
      <c r="BF100" s="33">
        <f>VLOOKUP(BC100&amp;"_"&amp;$AZ$9,データシート3!A:AB,MATCH("ea_"&amp;"風力（陸上）"&amp;"_年間発電",データシート3!$A$1:$AB$1,0),0)/10^3</f>
        <v>2277.7159999999999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360.56200000000001</v>
      </c>
      <c r="BI100" s="33">
        <f t="shared" si="26"/>
        <v>96065.760000000009</v>
      </c>
      <c r="BJ100" s="33">
        <f>(VLOOKUP($BC100&amp;"_"&amp;$AZ$8,データシート3!$A:$AN,MATCH("da_合計",データシート3!$A$1:$AN$1,0),0))/10^3</f>
        <v>46673.732300114767</v>
      </c>
      <c r="BK100" s="33">
        <f t="shared" si="21"/>
        <v>49392.027699885242</v>
      </c>
      <c r="BL100" s="33">
        <f t="shared" si="22"/>
        <v>0</v>
      </c>
      <c r="BM100" s="33">
        <f t="shared" si="23"/>
        <v>49392.027699885242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15461</v>
      </c>
      <c r="AY101" s="18" t="str">
        <f>IF(IFERROR(比較地域マスタ!$AE36,"")=0,"",IFERROR(比較地域マスタ!$AE36,""))</f>
        <v>湯沢町</v>
      </c>
      <c r="AZ101" s="16"/>
      <c r="BA101" s="22">
        <v>30</v>
      </c>
      <c r="BB101" s="22">
        <v>1</v>
      </c>
      <c r="BC101" s="18" t="str">
        <f t="shared" si="24"/>
        <v>15461</v>
      </c>
      <c r="BD101" s="18" t="str">
        <f t="shared" si="25"/>
        <v>湯沢町</v>
      </c>
      <c r="BE101" s="33">
        <f>VLOOKUP(BC101&amp;"_"&amp;$AZ$9,データシート3!A:AB,MATCH("ea_"&amp;"太陽光（建物系）"&amp;"_年間発電",データシート3!$A$1:$AB$1,0),0)/10^3+VLOOKUP(BC101&amp;"_"&amp;$AZ$9,データシート3!A:AB,MATCH("ea_"&amp;"太陽光（土地系）"&amp;"_年間発電",データシート3!$A$1:$AB$1,0),0)/10^3</f>
        <v>95681.205000000002</v>
      </c>
      <c r="BF101" s="33">
        <f>VLOOKUP(BC101&amp;"_"&amp;$AZ$9,データシート3!A:AB,MATCH("ea_"&amp;"風力（陸上）"&amp;"_年間発電",データシート3!$A$1:$AB$1,0),0)/10^3</f>
        <v>236901.084</v>
      </c>
      <c r="BG101" s="33">
        <f>VLOOKUP(BC101&amp;"_"&amp;$AZ$9,データシート3!A:AB,MATCH("ea_"&amp;"中小水（河川）"&amp;"_年間発電",データシート3!$A$1:$AB$1,0),0)/10^3+VLOOKUP(BC101&amp;"_"&amp;$AZ$9,データシート3!A:AB,MATCH("ea_"&amp;"中小水（農業用水路）"&amp;"_年間発電",データシート3!$A$1:$AB$1,0),0)/10^3</f>
        <v>294564.71500000008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2205.558</v>
      </c>
      <c r="BI101" s="33">
        <f t="shared" si="26"/>
        <v>629352.56200000003</v>
      </c>
      <c r="BJ101" s="33">
        <f>(VLOOKUP($BC101&amp;"_"&amp;$AZ$8,データシート3!$A:$AN,MATCH("da_合計",データシート3!$A$1:$AN$1,0),0))/10^3</f>
        <v>53171.280252768338</v>
      </c>
      <c r="BK101" s="33">
        <f t="shared" si="21"/>
        <v>576181.28174723173</v>
      </c>
      <c r="BL101" s="33">
        <f t="shared" si="22"/>
        <v>0</v>
      </c>
      <c r="BM101" s="33">
        <f t="shared" si="23"/>
        <v>576181.28174723173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粟島浦村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15586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2025-03-04T09:33:36Z</dcterms:created>
  <dcterms:modified xsi:type="dcterms:W3CDTF">2025-03-04T09:33:36Z</dcterms:modified>
  <cp:category/>
  <cp:contentStatus/>
</cp:coreProperties>
</file>